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drawings/drawing2.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herry Liang\Desktop\versions\"/>
    </mc:Choice>
  </mc:AlternateContent>
  <xr:revisionPtr revIDLastSave="0" documentId="13_ncr:1_{E5D808F3-6C2D-4447-B9CB-A13F41EC1B1E}" xr6:coauthVersionLast="47" xr6:coauthVersionMax="47" xr10:uidLastSave="{00000000-0000-0000-0000-000000000000}"/>
  <bookViews>
    <workbookView xWindow="-16320" yWindow="-120" windowWidth="16440" windowHeight="28440" activeTab="3" xr2:uid="{F80377C8-2166-4652-9B2E-4D3F8EB2E5BB}"/>
  </bookViews>
  <sheets>
    <sheet name="Sheet1" sheetId="1" r:id="rId1"/>
    <sheet name="Sheet5" sheetId="5" r:id="rId2"/>
    <sheet name="Sheet2" sheetId="2" r:id="rId3"/>
    <sheet name="Sheet3" sheetId="3" r:id="rId4"/>
    <sheet name="Sheet4"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6" i="3" l="1"/>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96" i="3"/>
  <c r="Y94" i="3"/>
  <c r="Z100" i="3"/>
  <c r="Z95" i="3"/>
  <c r="Z96" i="3"/>
  <c r="Z97" i="3"/>
  <c r="Z98" i="3"/>
  <c r="Z99" i="3"/>
  <c r="Z94" i="3"/>
  <c r="Y95" i="3"/>
  <c r="Y96" i="3"/>
  <c r="Y97" i="3"/>
  <c r="Y98" i="3"/>
  <c r="Y99" i="3"/>
  <c r="Y100" i="3"/>
  <c r="AA88" i="3"/>
  <c r="AA89" i="3"/>
  <c r="AA90" i="3"/>
  <c r="AA91" i="3"/>
  <c r="AA92" i="3"/>
  <c r="AA87" i="3"/>
  <c r="AA59" i="3"/>
  <c r="AA58" i="3"/>
  <c r="AA60" i="3"/>
  <c r="AA61" i="3"/>
  <c r="AA62" i="3"/>
  <c r="AA57" i="3"/>
  <c r="AA28" i="3"/>
  <c r="AA29" i="3"/>
  <c r="AA30" i="3"/>
  <c r="AA31" i="3"/>
  <c r="AA32" i="3"/>
  <c r="AA27" i="3"/>
  <c r="V44" i="3"/>
  <c r="V38" i="3"/>
  <c r="AA78" i="3"/>
  <c r="AA48" i="3"/>
  <c r="AA18" i="3"/>
  <c r="AA71" i="3"/>
  <c r="AA41" i="3"/>
  <c r="AA11" i="3"/>
  <c r="AA75" i="3"/>
  <c r="AA68" i="3"/>
  <c r="AA45" i="3"/>
  <c r="AA15" i="3"/>
  <c r="AA38" i="3"/>
  <c r="AA8" i="3"/>
  <c r="AA66" i="3"/>
  <c r="AA36" i="3"/>
  <c r="AA6" i="3"/>
  <c r="P39" i="1"/>
  <c r="P40" i="1"/>
  <c r="P41" i="1"/>
  <c r="P42" i="1"/>
  <c r="P38" i="1"/>
  <c r="P37" i="1"/>
  <c r="P36" i="1"/>
  <c r="P125" i="1"/>
  <c r="P126" i="1"/>
  <c r="P127" i="1"/>
  <c r="P128" i="1"/>
  <c r="P124" i="1"/>
  <c r="P123" i="1"/>
  <c r="P122" i="1"/>
  <c r="P119" i="1"/>
  <c r="P120" i="1"/>
  <c r="P118" i="1"/>
  <c r="P33" i="1"/>
  <c r="P34" i="1"/>
  <c r="P32" i="1"/>
  <c r="O120" i="1"/>
  <c r="O77" i="1"/>
  <c r="O34" i="1"/>
  <c r="N120" i="1"/>
  <c r="N119" i="1"/>
  <c r="N77" i="1"/>
  <c r="N76" i="1"/>
  <c r="N34" i="1"/>
  <c r="N33" i="1"/>
  <c r="N108" i="1"/>
  <c r="N101" i="1"/>
  <c r="N65" i="1"/>
  <c r="N58" i="1"/>
  <c r="N21" i="1"/>
  <c r="N14" i="1"/>
  <c r="O128" i="1"/>
  <c r="O127" i="1"/>
  <c r="O126" i="1"/>
  <c r="O125" i="1"/>
  <c r="O124" i="1"/>
  <c r="O123" i="1"/>
  <c r="O122" i="1"/>
  <c r="O85" i="1"/>
  <c r="O84" i="1"/>
  <c r="O83" i="1"/>
  <c r="O82" i="1"/>
  <c r="O81" i="1"/>
  <c r="O80" i="1"/>
  <c r="O79" i="1"/>
  <c r="O37" i="1"/>
  <c r="O42" i="1"/>
  <c r="O36" i="1"/>
  <c r="O38" i="1"/>
  <c r="O39" i="1"/>
  <c r="O40" i="1"/>
  <c r="O41" i="1"/>
  <c r="N124" i="1"/>
  <c r="N125" i="1"/>
  <c r="N126" i="1"/>
  <c r="N127" i="1"/>
  <c r="N128" i="1"/>
  <c r="N123" i="1"/>
  <c r="N81" i="1"/>
  <c r="N82" i="1"/>
  <c r="N83" i="1"/>
  <c r="N84" i="1"/>
  <c r="N85" i="1"/>
  <c r="N80" i="1"/>
  <c r="N37" i="1"/>
  <c r="N38" i="1"/>
  <c r="N39" i="1"/>
  <c r="N40" i="1"/>
  <c r="N41" i="1"/>
  <c r="N42" i="1"/>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4"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96" i="3"/>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3" i="1"/>
  <c r="T130" i="1" s="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3"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4" i="1"/>
  <c r="R5" i="1"/>
  <c r="R6" i="1"/>
  <c r="R7" i="1"/>
  <c r="R8" i="1"/>
  <c r="R9" i="1"/>
  <c r="R10" i="1"/>
  <c r="R11" i="1"/>
  <c r="R12" i="1"/>
  <c r="R13" i="1"/>
  <c r="R14" i="1"/>
  <c r="R15" i="1"/>
  <c r="R16" i="1"/>
  <c r="R17" i="1"/>
  <c r="R18" i="1"/>
  <c r="R19" i="1"/>
  <c r="R20" i="1"/>
  <c r="R21" i="1"/>
  <c r="R22" i="1"/>
  <c r="R23" i="1"/>
  <c r="R24" i="1"/>
  <c r="R25" i="1"/>
  <c r="R3" i="1"/>
  <c r="N2" i="1"/>
  <c r="AF78" i="3"/>
  <c r="AC78" i="3"/>
  <c r="Z78" i="3"/>
  <c r="AF48" i="3"/>
  <c r="AC48" i="3"/>
  <c r="Z48" i="3"/>
  <c r="AF18" i="3"/>
  <c r="AC18" i="3"/>
  <c r="Z18" i="3"/>
  <c r="AC71" i="3"/>
  <c r="AF71" i="3"/>
  <c r="Z71" i="3"/>
  <c r="AF41" i="3"/>
  <c r="AC41" i="3"/>
  <c r="Z41" i="3"/>
  <c r="AF11" i="3"/>
  <c r="AC11" i="3"/>
  <c r="Z11" i="3"/>
  <c r="AF64" i="3"/>
  <c r="AC64" i="3"/>
  <c r="Z64" i="3"/>
  <c r="AF34" i="3"/>
  <c r="AC34" i="3"/>
  <c r="Z34" i="3"/>
  <c r="AF4" i="3"/>
  <c r="AC4" i="3"/>
  <c r="Z4" i="3"/>
  <c r="AN24" i="3"/>
  <c r="AN23" i="3"/>
  <c r="AN20" i="3"/>
  <c r="AN19" i="3"/>
  <c r="AN22" i="3"/>
  <c r="AN21" i="3"/>
  <c r="AN12" i="3"/>
  <c r="AN17" i="3"/>
  <c r="AN13" i="3"/>
  <c r="AN15" i="3"/>
  <c r="AN14" i="3"/>
  <c r="AN16" i="3"/>
  <c r="AN9" i="3"/>
  <c r="AN5" i="3"/>
  <c r="AN6" i="3"/>
  <c r="AN7" i="3"/>
  <c r="AN8" i="3"/>
  <c r="AN10" i="3"/>
  <c r="AJ31" i="3"/>
  <c r="AK31" i="3" s="1"/>
  <c r="AK27" i="3"/>
  <c r="AK25" i="3"/>
  <c r="AK21" i="3"/>
  <c r="AJ21" i="3"/>
  <c r="AK15" i="3" s="1"/>
  <c r="AK18" i="3"/>
  <c r="AK17" i="3"/>
  <c r="AK16" i="3"/>
  <c r="AK14" i="3"/>
  <c r="AK11" i="3"/>
  <c r="AJ11" i="3"/>
  <c r="AK6" i="3" s="1"/>
  <c r="AK9" i="3"/>
  <c r="AK8" i="3"/>
  <c r="AK7" i="3"/>
  <c r="AK5" i="3"/>
  <c r="AK4" i="3"/>
  <c r="AK26" i="3" l="1"/>
  <c r="AK10" i="3"/>
  <c r="AK19" i="3"/>
  <c r="AK28" i="3"/>
  <c r="AK20" i="3"/>
  <c r="AK29" i="3"/>
  <c r="AK30" i="3"/>
  <c r="AK24" i="3"/>
  <c r="M103" i="3" l="1"/>
  <c r="M120" i="3"/>
  <c r="M128" i="3"/>
  <c r="M137" i="3"/>
  <c r="M145" i="3"/>
  <c r="M154" i="3"/>
  <c r="M163" i="3"/>
  <c r="M172" i="3"/>
  <c r="P47" i="3"/>
  <c r="V47" i="3" s="1"/>
  <c r="W47" i="3" s="1"/>
  <c r="P53" i="3"/>
  <c r="V53" i="3" s="1"/>
  <c r="W53" i="3" s="1"/>
  <c r="P34" i="3"/>
  <c r="V34" i="3" s="1"/>
  <c r="W34" i="3" s="1"/>
  <c r="P28" i="3"/>
  <c r="V28" i="3" s="1"/>
  <c r="W28" i="3" s="1"/>
  <c r="P9" i="3"/>
  <c r="V9" i="3" s="1"/>
  <c r="W9" i="3" s="1"/>
  <c r="P15" i="3"/>
  <c r="V15" i="3" s="1"/>
  <c r="W15" i="3" s="1"/>
  <c r="P62" i="3"/>
  <c r="V62" i="3" s="1"/>
  <c r="W62" i="3" s="1"/>
  <c r="P63" i="3"/>
  <c r="V63" i="3" s="1"/>
  <c r="W63" i="3" s="1"/>
  <c r="P64" i="3"/>
  <c r="V64" i="3" s="1"/>
  <c r="W64" i="3" s="1"/>
  <c r="P65" i="3"/>
  <c r="V65" i="3" s="1"/>
  <c r="W65" i="3" s="1"/>
  <c r="P66" i="3"/>
  <c r="V66" i="3" s="1"/>
  <c r="W66" i="3" s="1"/>
  <c r="P67" i="3"/>
  <c r="V67" i="3" s="1"/>
  <c r="W67" i="3" s="1"/>
  <c r="P69" i="3"/>
  <c r="V69" i="3" s="1"/>
  <c r="W69" i="3" s="1"/>
  <c r="P70" i="3"/>
  <c r="V70" i="3" s="1"/>
  <c r="W70" i="3" s="1"/>
  <c r="P71" i="3"/>
  <c r="V71" i="3" s="1"/>
  <c r="W71" i="3" s="1"/>
  <c r="P72" i="3"/>
  <c r="V72" i="3" s="1"/>
  <c r="W72" i="3" s="1"/>
  <c r="P73" i="3"/>
  <c r="V73" i="3" s="1"/>
  <c r="W73" i="3" s="1"/>
  <c r="P74" i="3"/>
  <c r="V74" i="3" s="1"/>
  <c r="W74" i="3" s="1"/>
  <c r="P75" i="3"/>
  <c r="V75" i="3" s="1"/>
  <c r="W75" i="3" s="1"/>
  <c r="P77" i="3"/>
  <c r="V77" i="3" s="1"/>
  <c r="W77" i="3" s="1"/>
  <c r="P78" i="3"/>
  <c r="V78" i="3" s="1"/>
  <c r="W78" i="3" s="1"/>
  <c r="P79" i="3"/>
  <c r="V79" i="3" s="1"/>
  <c r="W79" i="3" s="1"/>
  <c r="P80" i="3"/>
  <c r="V80" i="3" s="1"/>
  <c r="W80" i="3" s="1"/>
  <c r="P81" i="3"/>
  <c r="V81" i="3" s="1"/>
  <c r="W81" i="3" s="1"/>
  <c r="P82" i="3"/>
  <c r="V82" i="3" s="1"/>
  <c r="W82" i="3" s="1"/>
  <c r="P83" i="3"/>
  <c r="V83" i="3" s="1"/>
  <c r="W83" i="3" s="1"/>
  <c r="P61" i="3"/>
  <c r="V61" i="3" s="1"/>
  <c r="W61" i="3" s="1"/>
  <c r="P59" i="3"/>
  <c r="V59" i="3" s="1"/>
  <c r="W59" i="3" s="1"/>
  <c r="P58" i="3"/>
  <c r="V58" i="3" s="1"/>
  <c r="W58" i="3" s="1"/>
  <c r="P57" i="3"/>
  <c r="V57" i="3" s="1"/>
  <c r="W57" i="3" s="1"/>
  <c r="P56" i="3"/>
  <c r="V56" i="3" s="1"/>
  <c r="W56" i="3" s="1"/>
  <c r="P55" i="3"/>
  <c r="V55" i="3" s="1"/>
  <c r="W55" i="3" s="1"/>
  <c r="P54" i="3"/>
  <c r="V54" i="3" s="1"/>
  <c r="W54" i="3" s="1"/>
  <c r="P52" i="3"/>
  <c r="V52" i="3" s="1"/>
  <c r="W52" i="3" s="1"/>
  <c r="P51" i="3"/>
  <c r="V51" i="3" s="1"/>
  <c r="W51" i="3" s="1"/>
  <c r="P50" i="3"/>
  <c r="V50" i="3" s="1"/>
  <c r="W50" i="3" s="1"/>
  <c r="P49" i="3"/>
  <c r="V49" i="3" s="1"/>
  <c r="W49" i="3" s="1"/>
  <c r="P48" i="3"/>
  <c r="V48" i="3" s="1"/>
  <c r="W48" i="3" s="1"/>
  <c r="P46" i="3"/>
  <c r="V46" i="3" s="1"/>
  <c r="W46" i="3" s="1"/>
  <c r="P45" i="3"/>
  <c r="V45" i="3" s="1"/>
  <c r="W45" i="3" s="1"/>
  <c r="P44" i="3"/>
  <c r="W44" i="3" s="1"/>
  <c r="P43" i="3"/>
  <c r="V43" i="3" s="1"/>
  <c r="W43" i="3" s="1"/>
  <c r="P42" i="3"/>
  <c r="V42" i="3" s="1"/>
  <c r="W42" i="3" s="1"/>
  <c r="P40" i="3"/>
  <c r="V40" i="3" s="1"/>
  <c r="W40" i="3" s="1"/>
  <c r="P39" i="3"/>
  <c r="V39" i="3" s="1"/>
  <c r="W39" i="3" s="1"/>
  <c r="P38" i="3"/>
  <c r="W38" i="3" s="1"/>
  <c r="P37" i="3"/>
  <c r="V37" i="3" s="1"/>
  <c r="W37" i="3" s="1"/>
  <c r="P36" i="3"/>
  <c r="V36" i="3" s="1"/>
  <c r="W36" i="3" s="1"/>
  <c r="P35" i="3"/>
  <c r="V35" i="3" s="1"/>
  <c r="W35" i="3" s="1"/>
  <c r="P33" i="3"/>
  <c r="V33" i="3" s="1"/>
  <c r="W33" i="3" s="1"/>
  <c r="P32" i="3"/>
  <c r="V32" i="3" s="1"/>
  <c r="W32" i="3" s="1"/>
  <c r="P31" i="3"/>
  <c r="V31" i="3" s="1"/>
  <c r="W31" i="3" s="1"/>
  <c r="P30" i="3"/>
  <c r="V30" i="3" s="1"/>
  <c r="W30" i="3" s="1"/>
  <c r="P29" i="3"/>
  <c r="V29" i="3" s="1"/>
  <c r="W29" i="3" s="1"/>
  <c r="P27" i="3"/>
  <c r="V27" i="3" s="1"/>
  <c r="W27" i="3" s="1"/>
  <c r="P26" i="3"/>
  <c r="V26" i="3" s="1"/>
  <c r="W26" i="3" s="1"/>
  <c r="P25" i="3"/>
  <c r="V25" i="3" s="1"/>
  <c r="W25" i="3" s="1"/>
  <c r="P24" i="3"/>
  <c r="V24" i="3" s="1"/>
  <c r="W24" i="3" s="1"/>
  <c r="P23" i="3"/>
  <c r="V23" i="3" s="1"/>
  <c r="W23" i="3" s="1"/>
  <c r="P10" i="3"/>
  <c r="V10" i="3" s="1"/>
  <c r="W10" i="3" s="1"/>
  <c r="P11" i="3"/>
  <c r="V11" i="3" s="1"/>
  <c r="W11" i="3" s="1"/>
  <c r="P12" i="3"/>
  <c r="V12" i="3" s="1"/>
  <c r="W12" i="3" s="1"/>
  <c r="P13" i="3"/>
  <c r="V13" i="3" s="1"/>
  <c r="W13" i="3" s="1"/>
  <c r="P14" i="3"/>
  <c r="V14" i="3" s="1"/>
  <c r="W14" i="3" s="1"/>
  <c r="P16" i="3"/>
  <c r="V16" i="3" s="1"/>
  <c r="W16" i="3" s="1"/>
  <c r="P17" i="3"/>
  <c r="V17" i="3" s="1"/>
  <c r="W17" i="3" s="1"/>
  <c r="P18" i="3"/>
  <c r="V18" i="3" s="1"/>
  <c r="W18" i="3" s="1"/>
  <c r="P19" i="3"/>
  <c r="V19" i="3" s="1"/>
  <c r="W19" i="3" s="1"/>
  <c r="P20" i="3"/>
  <c r="V20" i="3" s="1"/>
  <c r="W20" i="3" s="1"/>
  <c r="P21" i="3"/>
  <c r="V21" i="3" s="1"/>
  <c r="W21" i="3" s="1"/>
  <c r="P6" i="3"/>
  <c r="V6" i="3" s="1"/>
  <c r="W6" i="3" s="1"/>
  <c r="P7" i="3"/>
  <c r="V7" i="3" s="1"/>
  <c r="W7" i="3" s="1"/>
  <c r="P8" i="3"/>
  <c r="V8" i="3" s="1"/>
  <c r="W8" i="3" s="1"/>
  <c r="P5" i="3"/>
  <c r="V5" i="3" s="1"/>
  <c r="W5" i="3" s="1"/>
  <c r="P4" i="3"/>
  <c r="V4" i="3" s="1"/>
  <c r="W4" i="3" s="1"/>
  <c r="N89" i="1"/>
  <c r="N46" i="1"/>
  <c r="M171" i="3" l="1"/>
  <c r="M162" i="3"/>
  <c r="M153" i="3"/>
  <c r="M144" i="3"/>
  <c r="M136" i="3"/>
  <c r="M127" i="3"/>
  <c r="M119" i="3"/>
  <c r="M110" i="3"/>
  <c r="M102" i="3"/>
  <c r="M111" i="3"/>
  <c r="M170" i="3"/>
  <c r="M161" i="3"/>
  <c r="M151" i="3"/>
  <c r="M143" i="3"/>
  <c r="M135" i="3"/>
  <c r="M126" i="3"/>
  <c r="M118" i="3"/>
  <c r="M109" i="3"/>
  <c r="M101" i="3"/>
  <c r="M169" i="3"/>
  <c r="M159" i="3"/>
  <c r="M150" i="3"/>
  <c r="M142" i="3"/>
  <c r="M134" i="3"/>
  <c r="M125" i="3"/>
  <c r="M117" i="3"/>
  <c r="M108" i="3"/>
  <c r="M100" i="3"/>
  <c r="M167" i="3"/>
  <c r="M158" i="3"/>
  <c r="M149" i="3"/>
  <c r="M141" i="3"/>
  <c r="M132" i="3"/>
  <c r="M124" i="3"/>
  <c r="M116" i="3"/>
  <c r="M107" i="3"/>
  <c r="M99" i="3"/>
  <c r="M166" i="3"/>
  <c r="M157" i="3"/>
  <c r="M148" i="3"/>
  <c r="M140" i="3"/>
  <c r="M131" i="3"/>
  <c r="M123" i="3"/>
  <c r="M115" i="3"/>
  <c r="M106" i="3"/>
  <c r="M98" i="3"/>
  <c r="M174" i="3"/>
  <c r="M165" i="3"/>
  <c r="M156" i="3"/>
  <c r="M147" i="3"/>
  <c r="M139" i="3"/>
  <c r="M130" i="3"/>
  <c r="M122" i="3"/>
  <c r="M113" i="3"/>
  <c r="M105" i="3"/>
  <c r="M97" i="3"/>
  <c r="M173" i="3"/>
  <c r="M164" i="3"/>
  <c r="M155" i="3"/>
  <c r="M146" i="3"/>
  <c r="M138" i="3"/>
  <c r="M129" i="3"/>
  <c r="M121" i="3"/>
  <c r="M112" i="3"/>
  <c r="M104" i="3"/>
  <c r="M175" i="3"/>
</calcChain>
</file>

<file path=xl/sharedStrings.xml><?xml version="1.0" encoding="utf-8"?>
<sst xmlns="http://schemas.openxmlformats.org/spreadsheetml/2006/main" count="1804" uniqueCount="73">
  <si>
    <t>Year</t>
  </si>
  <si>
    <t>Scenario(Country)</t>
  </si>
  <si>
    <t>Silicon</t>
  </si>
  <si>
    <t>Stage</t>
  </si>
  <si>
    <t>Biomass(non-renewable)</t>
  </si>
  <si>
    <t>Fossil(non-renewable)</t>
  </si>
  <si>
    <t>Water(renewable)</t>
  </si>
  <si>
    <t>Nuclear(non-renewable)</t>
  </si>
  <si>
    <t>Biomass(renewable)</t>
  </si>
  <si>
    <t>Others(wind,solar,geothermal)(renewable)</t>
  </si>
  <si>
    <t>CED</t>
  </si>
  <si>
    <t>IPCC GWP 100a</t>
  </si>
  <si>
    <t>China</t>
  </si>
  <si>
    <t>Single-Si</t>
  </si>
  <si>
    <t>single-Si panel</t>
  </si>
  <si>
    <t>Germany</t>
  </si>
  <si>
    <t>Japan</t>
  </si>
  <si>
    <t>Mexico</t>
  </si>
  <si>
    <t>Malaysia</t>
  </si>
  <si>
    <t>Taiwan</t>
  </si>
  <si>
    <t>Global</t>
  </si>
  <si>
    <t>Korea</t>
  </si>
  <si>
    <t>Singapore</t>
  </si>
  <si>
    <t>Thailand</t>
  </si>
  <si>
    <t>Vietnam</t>
  </si>
  <si>
    <t>US</t>
  </si>
  <si>
    <t>Case(Country)</t>
  </si>
  <si>
    <t>Ribbon-Si</t>
  </si>
  <si>
    <t>ribbon-Si panel</t>
  </si>
  <si>
    <t>Multi-Si</t>
  </si>
  <si>
    <t>multi-Si panel</t>
  </si>
  <si>
    <t>Metallurgival Grade Si</t>
  </si>
  <si>
    <t>Electronics Grade Si</t>
  </si>
  <si>
    <t>Solar Grade Si</t>
  </si>
  <si>
    <t>Crystals/Ingots</t>
  </si>
  <si>
    <t>Wafer</t>
  </si>
  <si>
    <t>Cell</t>
  </si>
  <si>
    <t>Panel</t>
  </si>
  <si>
    <t>CED Impact Analysis</t>
  </si>
  <si>
    <t>CED Stage Breakdown</t>
  </si>
  <si>
    <t>GWP Stage Breakdown</t>
  </si>
  <si>
    <t>EPBT calculation</t>
  </si>
  <si>
    <t>irradiation</t>
  </si>
  <si>
    <t>per day</t>
  </si>
  <si>
    <t>conversion</t>
  </si>
  <si>
    <t>South Korea</t>
  </si>
  <si>
    <t xml:space="preserve">US </t>
  </si>
  <si>
    <t>performance ratio</t>
  </si>
  <si>
    <t>The performance ratio is a measure of the quality of a PV plant that is independent of location and it therefore often described as a a quality factor. The performance ratio (PR) is stated as percent and describes the relationship between the actual and theoretical energy outputs of the PV plant. It thus shows the proportion of the energy that is actually available for export to the grid after deduction of energy loss (e.g. due to thermal losses and conduction losses ) and of energy consumption for operation.</t>
  </si>
  <si>
    <r>
      <t>Total solar irradiance (TSI)</t>
    </r>
    <r>
      <rPr>
        <vertAlign val="superscript"/>
        <sz val="8"/>
        <color rgb="FF0645AD"/>
        <rFont val="Arial"/>
        <family val="2"/>
      </rPr>
      <t>[16]</t>
    </r>
    <r>
      <rPr>
        <sz val="11"/>
        <color rgb="FF202122"/>
        <rFont val="Arial"/>
        <family val="2"/>
      </rPr>
      <t> changes slowly on decadal and longer timescales. The variation during </t>
    </r>
    <r>
      <rPr>
        <sz val="11"/>
        <color rgb="FF0645AD"/>
        <rFont val="Arial"/>
        <family val="2"/>
      </rPr>
      <t>solar cycle 21</t>
    </r>
    <r>
      <rPr>
        <sz val="11"/>
        <color rgb="FF202122"/>
        <rFont val="Arial"/>
        <family val="2"/>
      </rPr>
      <t> was about 0.1% (peak-to-peak).</t>
    </r>
  </si>
  <si>
    <t>module efficiency</t>
  </si>
  <si>
    <t xml:space="preserve">life time (years) </t>
  </si>
  <si>
    <t>grid efficiency</t>
  </si>
  <si>
    <t>EPBT</t>
  </si>
  <si>
    <t>EROI</t>
  </si>
  <si>
    <t>2010 Average</t>
  </si>
  <si>
    <t>2015 Average</t>
  </si>
  <si>
    <t>2020 Average</t>
  </si>
  <si>
    <t>CF</t>
  </si>
  <si>
    <t>Year 2010</t>
  </si>
  <si>
    <t>General First Unit of Quantity</t>
  </si>
  <si>
    <t>Percentage</t>
  </si>
  <si>
    <t>RoW</t>
  </si>
  <si>
    <t>Sum</t>
  </si>
  <si>
    <t>8541.40.6020</t>
  </si>
  <si>
    <t>Year 2015</t>
  </si>
  <si>
    <t>8541.40.6015</t>
  </si>
  <si>
    <t>Year 2020</t>
  </si>
  <si>
    <t>CED no  breakdown</t>
  </si>
  <si>
    <t>Single Crystalline Silicon</t>
  </si>
  <si>
    <t>Ribbon Silicon</t>
  </si>
  <si>
    <t>Multi Crystalline Silicon</t>
  </si>
  <si>
    <t>Actual 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</si>
</sst>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_(* #,##0.0000_);_(* \(#,##0.0000\);_(* &quot;-&quot;??_);_(@_)"/>
    <numFmt numFmtId="167" formatCode="_(* #,##0_);_(* \(#,##0\);_(* &quot;-&quot;??_);_(@_)"/>
  </numFmts>
  <fonts count="8" x14ac:knownFonts="1">
    <font>
      <sz val="11"/>
      <color theme="1"/>
      <name val="Calibri"/>
      <family val="2"/>
      <scheme val="minor"/>
    </font>
    <font>
      <sz val="11"/>
      <name val="Calibri"/>
      <family val="2"/>
      <scheme val="minor"/>
    </font>
    <font>
      <sz val="72"/>
      <name val="Calibri"/>
      <family val="2"/>
      <scheme val="minor"/>
    </font>
    <font>
      <sz val="11"/>
      <color theme="1"/>
      <name val="Calibri"/>
      <family val="2"/>
      <scheme val="minor"/>
    </font>
    <font>
      <sz val="72"/>
      <color theme="1"/>
      <name val="Calibri"/>
      <family val="2"/>
      <scheme val="minor"/>
    </font>
    <font>
      <sz val="11"/>
      <color rgb="FF202122"/>
      <name val="Arial"/>
      <family val="2"/>
    </font>
    <font>
      <vertAlign val="superscript"/>
      <sz val="8"/>
      <color rgb="FF0645AD"/>
      <name val="Arial"/>
      <family val="2"/>
    </font>
    <font>
      <sz val="11"/>
      <color rgb="FF0645AD"/>
      <name val="Arial"/>
      <family val="2"/>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6CC"/>
        <bgColor indexed="64"/>
      </patternFill>
    </fill>
    <fill>
      <patternFill patternType="solid">
        <fgColor rgb="FFFFC000"/>
        <bgColor indexed="64"/>
      </patternFill>
    </fill>
    <fill>
      <patternFill patternType="solid">
        <fgColor theme="8" tint="0.39997558519241921"/>
        <bgColor indexed="64"/>
      </patternFill>
    </fill>
    <fill>
      <patternFill patternType="solid">
        <fgColor theme="9"/>
        <bgColor indexed="64"/>
      </patternFill>
    </fill>
    <fill>
      <patternFill patternType="solid">
        <fgColor rgb="FFCC66FF"/>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62">
    <xf numFmtId="0" fontId="0" fillId="0" borderId="0" xfId="0"/>
    <xf numFmtId="0" fontId="1" fillId="0" borderId="0" xfId="0" applyFont="1" applyFill="1"/>
    <xf numFmtId="164" fontId="1" fillId="0" borderId="0" xfId="0" applyNumberFormat="1" applyFont="1" applyFill="1"/>
    <xf numFmtId="0" fontId="2" fillId="0" borderId="0" xfId="0" applyFont="1" applyFill="1"/>
    <xf numFmtId="0" fontId="1" fillId="0" borderId="1" xfId="0" applyFont="1" applyFill="1" applyBorder="1"/>
    <xf numFmtId="0" fontId="1" fillId="0" borderId="2" xfId="0" applyFont="1" applyFill="1" applyBorder="1"/>
    <xf numFmtId="0" fontId="1" fillId="0" borderId="3" xfId="0" applyFont="1" applyFill="1" applyBorder="1"/>
    <xf numFmtId="0" fontId="1" fillId="0" borderId="4" xfId="0" applyFont="1" applyFill="1" applyBorder="1"/>
    <xf numFmtId="0" fontId="1" fillId="0" borderId="0" xfId="0" applyFont="1" applyFill="1" applyBorder="1"/>
    <xf numFmtId="164" fontId="1" fillId="0" borderId="0" xfId="0" applyNumberFormat="1" applyFont="1" applyFill="1" applyBorder="1"/>
    <xf numFmtId="164" fontId="1" fillId="0" borderId="5" xfId="0" applyNumberFormat="1" applyFont="1" applyFill="1" applyBorder="1"/>
    <xf numFmtId="0" fontId="1" fillId="0" borderId="5" xfId="0" applyFont="1" applyFill="1" applyBorder="1"/>
    <xf numFmtId="0" fontId="1" fillId="0" borderId="6" xfId="0" applyFont="1" applyFill="1" applyBorder="1"/>
    <xf numFmtId="0" fontId="1" fillId="0" borderId="7" xfId="0" applyFont="1" applyFill="1" applyBorder="1"/>
    <xf numFmtId="164" fontId="1" fillId="0" borderId="7" xfId="0" applyNumberFormat="1" applyFont="1" applyFill="1" applyBorder="1"/>
    <xf numFmtId="164" fontId="1" fillId="0" borderId="8" xfId="0" applyNumberFormat="1" applyFont="1" applyFill="1" applyBorder="1"/>
    <xf numFmtId="0" fontId="1" fillId="0" borderId="8" xfId="0" applyFont="1" applyFill="1" applyBorder="1"/>
    <xf numFmtId="164" fontId="1" fillId="0" borderId="2" xfId="0" applyNumberFormat="1" applyFont="1" applyFill="1" applyBorder="1"/>
    <xf numFmtId="164" fontId="1" fillId="0" borderId="3" xfId="0" applyNumberFormat="1" applyFont="1" applyFill="1" applyBorder="1"/>
    <xf numFmtId="0" fontId="0" fillId="0" borderId="0" xfId="0" applyAlignment="1">
      <alignment wrapText="1"/>
    </xf>
    <xf numFmtId="9" fontId="0" fillId="0" borderId="0" xfId="0" applyNumberFormat="1"/>
    <xf numFmtId="165" fontId="0" fillId="0" borderId="0" xfId="1" applyNumberFormat="1" applyFont="1"/>
    <xf numFmtId="0" fontId="0" fillId="0" borderId="0" xfId="0" applyFill="1"/>
    <xf numFmtId="0" fontId="0" fillId="2" borderId="0" xfId="0" applyFill="1"/>
    <xf numFmtId="164" fontId="1" fillId="2" borderId="0" xfId="0" applyNumberFormat="1" applyFont="1" applyFill="1" applyBorder="1"/>
    <xf numFmtId="0" fontId="0" fillId="0" borderId="0" xfId="0" applyAlignment="1">
      <alignment horizontal="center"/>
    </xf>
    <xf numFmtId="49" fontId="0" fillId="0" borderId="0" xfId="0" applyNumberFormat="1" applyAlignment="1">
      <alignment horizontal="center"/>
    </xf>
    <xf numFmtId="166" fontId="0" fillId="0" borderId="0" xfId="2" applyNumberFormat="1" applyFont="1" applyAlignment="1">
      <alignment horizontal="center"/>
    </xf>
    <xf numFmtId="0" fontId="0" fillId="3" borderId="0" xfId="0" applyFill="1" applyAlignment="1">
      <alignment horizontal="center"/>
    </xf>
    <xf numFmtId="166" fontId="0" fillId="3" borderId="0" xfId="2" applyNumberFormat="1" applyFont="1" applyFill="1" applyAlignment="1">
      <alignment horizontal="center"/>
    </xf>
    <xf numFmtId="0" fontId="0" fillId="4" borderId="0" xfId="0" applyFill="1" applyAlignment="1">
      <alignment horizontal="center"/>
    </xf>
    <xf numFmtId="166" fontId="0" fillId="4" borderId="0" xfId="2" applyNumberFormat="1" applyFont="1" applyFill="1" applyAlignment="1">
      <alignment horizontal="center"/>
    </xf>
    <xf numFmtId="0" fontId="0" fillId="5" borderId="0" xfId="0" applyFill="1" applyAlignment="1">
      <alignment horizontal="center"/>
    </xf>
    <xf numFmtId="166" fontId="0" fillId="5" borderId="0" xfId="2" applyNumberFormat="1" applyFont="1" applyFill="1" applyAlignment="1">
      <alignment horizontal="center"/>
    </xf>
    <xf numFmtId="166" fontId="0" fillId="0" borderId="0" xfId="2" applyNumberFormat="1" applyFont="1" applyFill="1" applyAlignment="1">
      <alignment horizontal="center"/>
    </xf>
    <xf numFmtId="0" fontId="0" fillId="6" borderId="0" xfId="0" applyFill="1" applyAlignment="1">
      <alignment horizontal="center"/>
    </xf>
    <xf numFmtId="166" fontId="0" fillId="6" borderId="0" xfId="2" applyNumberFormat="1" applyFont="1" applyFill="1" applyAlignment="1">
      <alignment horizontal="center"/>
    </xf>
    <xf numFmtId="0" fontId="0" fillId="7" borderId="0" xfId="0" applyFill="1" applyAlignment="1">
      <alignment horizontal="center"/>
    </xf>
    <xf numFmtId="166" fontId="0" fillId="7" borderId="0" xfId="2" applyNumberFormat="1" applyFont="1" applyFill="1" applyAlignment="1">
      <alignment horizontal="center"/>
    </xf>
    <xf numFmtId="0" fontId="0" fillId="8" borderId="0" xfId="0" applyFill="1" applyAlignment="1">
      <alignment horizontal="center"/>
    </xf>
    <xf numFmtId="166" fontId="0" fillId="8" borderId="0" xfId="2" applyNumberFormat="1" applyFont="1" applyFill="1" applyAlignment="1">
      <alignment horizontal="center"/>
    </xf>
    <xf numFmtId="167" fontId="1" fillId="0" borderId="2" xfId="2" applyNumberFormat="1" applyFont="1" applyFill="1" applyBorder="1"/>
    <xf numFmtId="167" fontId="1" fillId="0" borderId="0" xfId="2" applyNumberFormat="1" applyFont="1" applyFill="1" applyBorder="1"/>
    <xf numFmtId="167" fontId="1" fillId="0" borderId="7" xfId="2" applyNumberFormat="1" applyFont="1" applyFill="1" applyBorder="1"/>
    <xf numFmtId="167" fontId="1" fillId="0" borderId="0" xfId="2" applyNumberFormat="1" applyFont="1" applyFill="1"/>
    <xf numFmtId="167" fontId="1" fillId="0" borderId="3" xfId="2" applyNumberFormat="1" applyFont="1" applyFill="1" applyBorder="1"/>
    <xf numFmtId="167" fontId="1" fillId="0" borderId="5" xfId="2" applyNumberFormat="1" applyFont="1" applyFill="1" applyBorder="1"/>
    <xf numFmtId="167" fontId="1" fillId="0" borderId="8" xfId="2" applyNumberFormat="1" applyFont="1" applyFill="1" applyBorder="1"/>
    <xf numFmtId="43" fontId="1" fillId="0" borderId="0" xfId="0" applyNumberFormat="1" applyFont="1" applyFill="1"/>
    <xf numFmtId="0" fontId="2" fillId="0" borderId="0" xfId="0" applyFont="1" applyFill="1" applyBorder="1" applyAlignment="1">
      <alignment horizontal="center"/>
    </xf>
    <xf numFmtId="0" fontId="4" fillId="0" borderId="0" xfId="0" applyFont="1" applyAlignment="1">
      <alignment horizontal="center"/>
    </xf>
    <xf numFmtId="0" fontId="0" fillId="0" borderId="0" xfId="0" applyAlignment="1">
      <alignment horizontal="center" vertical="center" wrapText="1"/>
    </xf>
    <xf numFmtId="0" fontId="5" fillId="0" borderId="0" xfId="0" applyFont="1" applyAlignment="1">
      <alignment horizontal="center" wrapText="1"/>
    </xf>
    <xf numFmtId="10" fontId="1" fillId="0" borderId="0" xfId="1" applyNumberFormat="1" applyFont="1" applyFill="1"/>
    <xf numFmtId="10" fontId="1" fillId="0" borderId="0" xfId="1" applyNumberFormat="1" applyFont="1" applyFill="1" applyBorder="1"/>
    <xf numFmtId="10" fontId="1" fillId="0" borderId="6" xfId="1" applyNumberFormat="1" applyFont="1" applyFill="1" applyBorder="1"/>
    <xf numFmtId="9" fontId="0" fillId="0" borderId="0" xfId="1" applyFont="1"/>
    <xf numFmtId="10" fontId="0" fillId="0" borderId="0" xfId="1" applyNumberFormat="1" applyFont="1"/>
    <xf numFmtId="164" fontId="0" fillId="0" borderId="0" xfId="0" applyNumberFormat="1"/>
    <xf numFmtId="164" fontId="0" fillId="0" borderId="4" xfId="0" applyNumberFormat="1" applyBorder="1"/>
    <xf numFmtId="164" fontId="0" fillId="0" borderId="9" xfId="0" applyNumberFormat="1" applyBorder="1"/>
    <xf numFmtId="164" fontId="0" fillId="0" borderId="10" xfId="0" applyNumberFormat="1" applyBorder="1"/>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7030A0"/>
      <color rgb="FF4472C4"/>
      <color rgb="FFF75757"/>
      <color rgb="FF663300"/>
      <color rgb="FFCC6600"/>
      <color rgb="FFCFD700"/>
      <color rgb="FFFAA6FC"/>
      <color rgb="FFB3E2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04935260474713"/>
          <c:y val="3.6044389546613174E-2"/>
          <c:w val="0.84016147447221368"/>
          <c:h val="0.74088286425412475"/>
        </c:manualLayout>
      </c:layout>
      <c:barChart>
        <c:barDir val="col"/>
        <c:grouping val="stacked"/>
        <c:varyColors val="0"/>
        <c:ser>
          <c:idx val="0"/>
          <c:order val="0"/>
          <c:tx>
            <c:strRef>
              <c:f>Sheet1!$F$2</c:f>
              <c:strCache>
                <c:ptCount val="1"/>
                <c:pt idx="0">
                  <c:v>Biomass(non-renewable)</c:v>
                </c:pt>
              </c:strCache>
            </c:strRef>
          </c:tx>
          <c:spPr>
            <a:solidFill>
              <a:schemeClr val="accent1"/>
            </a:solidFill>
            <a:ln>
              <a:noFill/>
            </a:ln>
            <a:effectLst/>
          </c:spPr>
          <c:invertIfNegative val="0"/>
          <c:cat>
            <c:strRef>
              <c:extLst>
                <c:ext xmlns:c15="http://schemas.microsoft.com/office/drawing/2012/chart" uri="{02D57815-91ED-43cb-92C2-25804820EDAC}">
                  <c15:fullRef>
                    <c15:sqref>Sheet1!$B$3:$E$25</c15:sqref>
                  </c15:fullRef>
                  <c15:levelRef>
                    <c15:sqref>Sheet1!$C$3:$C$25</c15:sqref>
                  </c15:levelRef>
                </c:ext>
              </c:extLst>
              <c:f>Sheet1!$C$3:$C$25</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Sheet1!$F$3:$F$25</c:f>
              <c:numCache>
                <c:formatCode>0.000</c:formatCode>
                <c:ptCount val="23"/>
                <c:pt idx="0">
                  <c:v>5.7870411975305222E-2</c:v>
                </c:pt>
                <c:pt idx="1">
                  <c:v>5.8409999999999997E-2</c:v>
                </c:pt>
                <c:pt idx="2">
                  <c:v>4.9950000000000001E-2</c:v>
                </c:pt>
                <c:pt idx="3">
                  <c:v>6.1339999999999999E-2</c:v>
                </c:pt>
                <c:pt idx="4">
                  <c:v>5.4539999999999998E-2</c:v>
                </c:pt>
                <c:pt idx="5">
                  <c:v>5.7750000000000003E-2</c:v>
                </c:pt>
                <c:pt idx="6">
                  <c:v>5.8599999999999999E-2</c:v>
                </c:pt>
                <c:pt idx="7" formatCode="General">
                  <c:v>0</c:v>
                </c:pt>
                <c:pt idx="8">
                  <c:v>5.8471510466807687E-2</c:v>
                </c:pt>
                <c:pt idx="9">
                  <c:v>5.8790000000000002E-2</c:v>
                </c:pt>
                <c:pt idx="10">
                  <c:v>6.4640000000000003E-2</c:v>
                </c:pt>
                <c:pt idx="11">
                  <c:v>5.7500000000000002E-2</c:v>
                </c:pt>
                <c:pt idx="12">
                  <c:v>5.4469999999999998E-2</c:v>
                </c:pt>
                <c:pt idx="13">
                  <c:v>5.7869999999999998E-2</c:v>
                </c:pt>
                <c:pt idx="14">
                  <c:v>5.8110000000000002E-2</c:v>
                </c:pt>
                <c:pt idx="15" formatCode="General">
                  <c:v>0</c:v>
                </c:pt>
                <c:pt idx="16">
                  <c:v>5.6952624307305022E-2</c:v>
                </c:pt>
                <c:pt idx="17">
                  <c:v>5.987E-2</c:v>
                </c:pt>
                <c:pt idx="18">
                  <c:v>5.8279999999999998E-2</c:v>
                </c:pt>
                <c:pt idx="19">
                  <c:v>5.8729999999999997E-2</c:v>
                </c:pt>
                <c:pt idx="20">
                  <c:v>5.2159999999999998E-2</c:v>
                </c:pt>
                <c:pt idx="21">
                  <c:v>5.4989999999999997E-2</c:v>
                </c:pt>
                <c:pt idx="22">
                  <c:v>5.4469999999999998E-2</c:v>
                </c:pt>
              </c:numCache>
            </c:numRef>
          </c:val>
          <c:extLst>
            <c:ext xmlns:c16="http://schemas.microsoft.com/office/drawing/2014/chart" uri="{C3380CC4-5D6E-409C-BE32-E72D297353CC}">
              <c16:uniqueId val="{00000000-3648-40D2-B092-786DED39C801}"/>
            </c:ext>
          </c:extLst>
        </c:ser>
        <c:ser>
          <c:idx val="1"/>
          <c:order val="1"/>
          <c:tx>
            <c:strRef>
              <c:f>Sheet1!$G$2</c:f>
              <c:strCache>
                <c:ptCount val="1"/>
                <c:pt idx="0">
                  <c:v>Fossil(non-renewable)</c:v>
                </c:pt>
              </c:strCache>
            </c:strRef>
          </c:tx>
          <c:spPr>
            <a:solidFill>
              <a:srgbClr val="663300"/>
            </a:solidFill>
            <a:ln w="12700">
              <a:solidFill>
                <a:schemeClr val="tx1"/>
              </a:solidFill>
            </a:ln>
            <a:effectLst/>
          </c:spPr>
          <c:invertIfNegative val="0"/>
          <c:cat>
            <c:strRef>
              <c:extLst>
                <c:ext xmlns:c15="http://schemas.microsoft.com/office/drawing/2012/chart" uri="{02D57815-91ED-43cb-92C2-25804820EDAC}">
                  <c15:fullRef>
                    <c15:sqref>Sheet1!$B$3:$E$25</c15:sqref>
                  </c15:fullRef>
                  <c15:levelRef>
                    <c15:sqref>Sheet1!$C$3:$C$25</c15:sqref>
                  </c15:levelRef>
                </c:ext>
              </c:extLst>
              <c:f>Sheet1!$C$3:$C$25</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Sheet1!$G$3:$G$25</c:f>
              <c:numCache>
                <c:formatCode>0.000</c:formatCode>
                <c:ptCount val="23"/>
                <c:pt idx="0">
                  <c:v>4176.6953570807882</c:v>
                </c:pt>
                <c:pt idx="1">
                  <c:v>4066.84123</c:v>
                </c:pt>
                <c:pt idx="2">
                  <c:v>3558.1849900000002</c:v>
                </c:pt>
                <c:pt idx="3">
                  <c:v>3499.04837</c:v>
                </c:pt>
                <c:pt idx="4">
                  <c:v>3955.03737</c:v>
                </c:pt>
                <c:pt idx="5">
                  <c:v>4600.9893599999996</c:v>
                </c:pt>
                <c:pt idx="6">
                  <c:v>4107.2536300000002</c:v>
                </c:pt>
                <c:pt idx="7" formatCode="General">
                  <c:v>0</c:v>
                </c:pt>
                <c:pt idx="8">
                  <c:v>4138.5058879310254</c:v>
                </c:pt>
                <c:pt idx="9">
                  <c:v>3880.7720800000002</c:v>
                </c:pt>
                <c:pt idx="10">
                  <c:v>4028.4366799999998</c:v>
                </c:pt>
                <c:pt idx="11">
                  <c:v>3803.5190299999999</c:v>
                </c:pt>
                <c:pt idx="12">
                  <c:v>3869.82341</c:v>
                </c:pt>
                <c:pt idx="13">
                  <c:v>4506.3908300000003</c:v>
                </c:pt>
                <c:pt idx="14">
                  <c:v>4119.8466099999996</c:v>
                </c:pt>
                <c:pt idx="15" formatCode="General">
                  <c:v>0</c:v>
                </c:pt>
                <c:pt idx="16">
                  <c:v>3996.620659171519</c:v>
                </c:pt>
                <c:pt idx="17">
                  <c:v>3716.5315099999998</c:v>
                </c:pt>
                <c:pt idx="18">
                  <c:v>3738.0464900000002</c:v>
                </c:pt>
                <c:pt idx="19">
                  <c:v>4329.3264099999997</c:v>
                </c:pt>
                <c:pt idx="20">
                  <c:v>4048.8644599999998</c:v>
                </c:pt>
                <c:pt idx="21">
                  <c:v>4012.6309000000001</c:v>
                </c:pt>
                <c:pt idx="22">
                  <c:v>3555.98344</c:v>
                </c:pt>
              </c:numCache>
            </c:numRef>
          </c:val>
          <c:extLst>
            <c:ext xmlns:c16="http://schemas.microsoft.com/office/drawing/2014/chart" uri="{C3380CC4-5D6E-409C-BE32-E72D297353CC}">
              <c16:uniqueId val="{00000001-3648-40D2-B092-786DED39C801}"/>
            </c:ext>
          </c:extLst>
        </c:ser>
        <c:ser>
          <c:idx val="2"/>
          <c:order val="2"/>
          <c:tx>
            <c:strRef>
              <c:f>Sheet1!$H$2</c:f>
              <c:strCache>
                <c:ptCount val="1"/>
                <c:pt idx="0">
                  <c:v>Water(renewable)</c:v>
                </c:pt>
              </c:strCache>
            </c:strRef>
          </c:tx>
          <c:spPr>
            <a:solidFill>
              <a:srgbClr val="B3E2F5"/>
            </a:solidFill>
            <a:ln w="12700">
              <a:solidFill>
                <a:schemeClr val="tx1"/>
              </a:solidFill>
            </a:ln>
            <a:effectLst/>
          </c:spPr>
          <c:invertIfNegative val="0"/>
          <c:cat>
            <c:strRef>
              <c:extLst>
                <c:ext xmlns:c15="http://schemas.microsoft.com/office/drawing/2012/chart" uri="{02D57815-91ED-43cb-92C2-25804820EDAC}">
                  <c15:fullRef>
                    <c15:sqref>Sheet1!$B$3:$E$25</c15:sqref>
                  </c15:fullRef>
                  <c15:levelRef>
                    <c15:sqref>Sheet1!$C$3:$C$25</c15:sqref>
                  </c15:levelRef>
                </c:ext>
              </c:extLst>
              <c:f>Sheet1!$C$3:$C$25</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Sheet1!$H$3:$H$25</c:f>
              <c:numCache>
                <c:formatCode>0.000</c:formatCode>
                <c:ptCount val="23"/>
                <c:pt idx="0">
                  <c:v>135.00792652861315</c:v>
                </c:pt>
                <c:pt idx="1">
                  <c:v>259.89454999999998</c:v>
                </c:pt>
                <c:pt idx="2">
                  <c:v>109.35952</c:v>
                </c:pt>
                <c:pt idx="3">
                  <c:v>152.26888</c:v>
                </c:pt>
                <c:pt idx="4">
                  <c:v>219.80656999999999</c:v>
                </c:pt>
                <c:pt idx="5">
                  <c:v>130.14622</c:v>
                </c:pt>
                <c:pt idx="6">
                  <c:v>92.645650000000003</c:v>
                </c:pt>
                <c:pt idx="7" formatCode="General">
                  <c:v>0</c:v>
                </c:pt>
                <c:pt idx="8">
                  <c:v>200.10138597108093</c:v>
                </c:pt>
                <c:pt idx="9">
                  <c:v>281.87065000000001</c:v>
                </c:pt>
                <c:pt idx="10">
                  <c:v>161.63699</c:v>
                </c:pt>
                <c:pt idx="11">
                  <c:v>76.955730000000003</c:v>
                </c:pt>
                <c:pt idx="12">
                  <c:v>182.36439999999999</c:v>
                </c:pt>
                <c:pt idx="13">
                  <c:v>172.64132000000001</c:v>
                </c:pt>
                <c:pt idx="14">
                  <c:v>92.239930000000001</c:v>
                </c:pt>
                <c:pt idx="15" formatCode="General">
                  <c:v>0</c:v>
                </c:pt>
                <c:pt idx="16">
                  <c:v>222.30371173001976</c:v>
                </c:pt>
                <c:pt idx="17">
                  <c:v>259.13022999999998</c:v>
                </c:pt>
                <c:pt idx="18">
                  <c:v>77.507660000000001</c:v>
                </c:pt>
                <c:pt idx="19">
                  <c:v>233.84025</c:v>
                </c:pt>
                <c:pt idx="20">
                  <c:v>69.854860000000002</c:v>
                </c:pt>
                <c:pt idx="21">
                  <c:v>100.10984999999999</c:v>
                </c:pt>
                <c:pt idx="22">
                  <c:v>373.25913000000003</c:v>
                </c:pt>
              </c:numCache>
            </c:numRef>
          </c:val>
          <c:extLst>
            <c:ext xmlns:c16="http://schemas.microsoft.com/office/drawing/2014/chart" uri="{C3380CC4-5D6E-409C-BE32-E72D297353CC}">
              <c16:uniqueId val="{00000002-3648-40D2-B092-786DED39C801}"/>
            </c:ext>
          </c:extLst>
        </c:ser>
        <c:ser>
          <c:idx val="3"/>
          <c:order val="3"/>
          <c:tx>
            <c:strRef>
              <c:f>Sheet1!$I$2</c:f>
              <c:strCache>
                <c:ptCount val="1"/>
                <c:pt idx="0">
                  <c:v>Nuclear(non-renewable)</c:v>
                </c:pt>
              </c:strCache>
            </c:strRef>
          </c:tx>
          <c:spPr>
            <a:solidFill>
              <a:srgbClr val="7030A0"/>
            </a:solidFill>
            <a:ln w="12700">
              <a:solidFill>
                <a:schemeClr val="tx1"/>
              </a:solidFill>
            </a:ln>
            <a:effectLst/>
          </c:spPr>
          <c:invertIfNegative val="0"/>
          <c:cat>
            <c:strRef>
              <c:extLst>
                <c:ext xmlns:c15="http://schemas.microsoft.com/office/drawing/2012/chart" uri="{02D57815-91ED-43cb-92C2-25804820EDAC}">
                  <c15:fullRef>
                    <c15:sqref>Sheet1!$B$3:$E$25</c15:sqref>
                  </c15:fullRef>
                  <c15:levelRef>
                    <c15:sqref>Sheet1!$C$3:$C$25</c15:sqref>
                  </c15:levelRef>
                </c:ext>
              </c:extLst>
              <c:f>Sheet1!$C$3:$C$25</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Sheet1!$I$3:$I$25</c:f>
              <c:numCache>
                <c:formatCode>0.000</c:formatCode>
                <c:ptCount val="23"/>
                <c:pt idx="0">
                  <c:v>516.10125467417333</c:v>
                </c:pt>
                <c:pt idx="1">
                  <c:v>213.54406</c:v>
                </c:pt>
                <c:pt idx="2">
                  <c:v>988.95104000000003</c:v>
                </c:pt>
                <c:pt idx="3">
                  <c:v>1096.8752500000001</c:v>
                </c:pt>
                <c:pt idx="4">
                  <c:v>234.09417999999999</c:v>
                </c:pt>
                <c:pt idx="5">
                  <c:v>145.58473000000001</c:v>
                </c:pt>
                <c:pt idx="6">
                  <c:v>747.83835999999997</c:v>
                </c:pt>
                <c:pt idx="7" formatCode="General">
                  <c:v>0</c:v>
                </c:pt>
                <c:pt idx="8">
                  <c:v>299.37386189874411</c:v>
                </c:pt>
                <c:pt idx="9">
                  <c:v>255.17092</c:v>
                </c:pt>
                <c:pt idx="10">
                  <c:v>214.21938</c:v>
                </c:pt>
                <c:pt idx="11">
                  <c:v>1212.6307400000001</c:v>
                </c:pt>
                <c:pt idx="12">
                  <c:v>292.37119000000001</c:v>
                </c:pt>
                <c:pt idx="13">
                  <c:v>145.46707000000001</c:v>
                </c:pt>
                <c:pt idx="14">
                  <c:v>652.61551999999995</c:v>
                </c:pt>
                <c:pt idx="15" formatCode="General">
                  <c:v>0</c:v>
                </c:pt>
                <c:pt idx="16">
                  <c:v>252.4259192056972</c:v>
                </c:pt>
                <c:pt idx="17">
                  <c:v>319.16816999999998</c:v>
                </c:pt>
                <c:pt idx="18">
                  <c:v>1128.6229499999999</c:v>
                </c:pt>
                <c:pt idx="19">
                  <c:v>145.28572</c:v>
                </c:pt>
                <c:pt idx="20">
                  <c:v>143.51444000000001</c:v>
                </c:pt>
                <c:pt idx="21">
                  <c:v>148.17061000000001</c:v>
                </c:pt>
                <c:pt idx="22">
                  <c:v>143.39087000000001</c:v>
                </c:pt>
              </c:numCache>
            </c:numRef>
          </c:val>
          <c:extLst>
            <c:ext xmlns:c16="http://schemas.microsoft.com/office/drawing/2014/chart" uri="{C3380CC4-5D6E-409C-BE32-E72D297353CC}">
              <c16:uniqueId val="{00000003-3648-40D2-B092-786DED39C801}"/>
            </c:ext>
          </c:extLst>
        </c:ser>
        <c:ser>
          <c:idx val="4"/>
          <c:order val="4"/>
          <c:tx>
            <c:strRef>
              <c:f>Sheet1!$J$2</c:f>
              <c:strCache>
                <c:ptCount val="1"/>
                <c:pt idx="0">
                  <c:v>Biomass(renewable)</c:v>
                </c:pt>
              </c:strCache>
            </c:strRef>
          </c:tx>
          <c:spPr>
            <a:solidFill>
              <a:srgbClr val="CFD700"/>
            </a:solidFill>
            <a:ln w="12700">
              <a:solidFill>
                <a:schemeClr val="tx1"/>
              </a:solidFill>
            </a:ln>
            <a:effectLst/>
          </c:spPr>
          <c:invertIfNegative val="0"/>
          <c:cat>
            <c:strRef>
              <c:extLst>
                <c:ext xmlns:c15="http://schemas.microsoft.com/office/drawing/2012/chart" uri="{02D57815-91ED-43cb-92C2-25804820EDAC}">
                  <c15:fullRef>
                    <c15:sqref>Sheet1!$B$3:$E$25</c15:sqref>
                  </c15:fullRef>
                  <c15:levelRef>
                    <c15:sqref>Sheet1!$C$3:$C$25</c15:sqref>
                  </c15:levelRef>
                </c:ext>
              </c:extLst>
              <c:f>Sheet1!$C$3:$C$25</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Sheet1!$J$3:$J$25</c:f>
              <c:numCache>
                <c:formatCode>0.000</c:formatCode>
                <c:ptCount val="23"/>
                <c:pt idx="0">
                  <c:v>100.56950100721293</c:v>
                </c:pt>
                <c:pt idx="1">
                  <c:v>128.11435</c:v>
                </c:pt>
                <c:pt idx="2">
                  <c:v>96.158460000000005</c:v>
                </c:pt>
                <c:pt idx="3">
                  <c:v>116.26357</c:v>
                </c:pt>
                <c:pt idx="4">
                  <c:v>80.712980000000002</c:v>
                </c:pt>
                <c:pt idx="5">
                  <c:v>116.75314</c:v>
                </c:pt>
                <c:pt idx="6">
                  <c:v>79.034289999999999</c:v>
                </c:pt>
                <c:pt idx="7" formatCode="General">
                  <c:v>0</c:v>
                </c:pt>
                <c:pt idx="8">
                  <c:v>115.9144991390809</c:v>
                </c:pt>
                <c:pt idx="9">
                  <c:v>139.25362999999999</c:v>
                </c:pt>
                <c:pt idx="10">
                  <c:v>135.92276000000001</c:v>
                </c:pt>
                <c:pt idx="11">
                  <c:v>92.452449999999999</c:v>
                </c:pt>
                <c:pt idx="12">
                  <c:v>88.205650000000006</c:v>
                </c:pt>
                <c:pt idx="13">
                  <c:v>105.72792</c:v>
                </c:pt>
                <c:pt idx="14">
                  <c:v>78.135090000000005</c:v>
                </c:pt>
                <c:pt idx="15" formatCode="General">
                  <c:v>0</c:v>
                </c:pt>
                <c:pt idx="16">
                  <c:v>108.20966225084786</c:v>
                </c:pt>
                <c:pt idx="17">
                  <c:v>162.05928</c:v>
                </c:pt>
                <c:pt idx="18">
                  <c:v>120.02972</c:v>
                </c:pt>
                <c:pt idx="19">
                  <c:v>120.59805</c:v>
                </c:pt>
                <c:pt idx="20">
                  <c:v>73.045410000000004</c:v>
                </c:pt>
                <c:pt idx="21">
                  <c:v>74.500799999999998</c:v>
                </c:pt>
                <c:pt idx="22">
                  <c:v>96.496359999999996</c:v>
                </c:pt>
              </c:numCache>
            </c:numRef>
          </c:val>
          <c:extLst>
            <c:ext xmlns:c16="http://schemas.microsoft.com/office/drawing/2014/chart" uri="{C3380CC4-5D6E-409C-BE32-E72D297353CC}">
              <c16:uniqueId val="{00000004-3648-40D2-B092-786DED39C801}"/>
            </c:ext>
          </c:extLst>
        </c:ser>
        <c:ser>
          <c:idx val="5"/>
          <c:order val="5"/>
          <c:tx>
            <c:strRef>
              <c:f>Sheet1!$K$2</c:f>
              <c:strCache>
                <c:ptCount val="1"/>
                <c:pt idx="0">
                  <c:v>Others(wind,solar,geothermal)(renewable)</c:v>
                </c:pt>
              </c:strCache>
            </c:strRef>
          </c:tx>
          <c:spPr>
            <a:solidFill>
              <a:srgbClr val="FAA6FC"/>
            </a:solidFill>
            <a:ln w="12700">
              <a:solidFill>
                <a:schemeClr val="tx1"/>
              </a:solidFill>
            </a:ln>
            <a:effectLst/>
          </c:spPr>
          <c:invertIfNegative val="0"/>
          <c:cat>
            <c:strRef>
              <c:extLst>
                <c:ext xmlns:c15="http://schemas.microsoft.com/office/drawing/2012/chart" uri="{02D57815-91ED-43cb-92C2-25804820EDAC}">
                  <c15:fullRef>
                    <c15:sqref>Sheet1!$B$3:$E$25</c15:sqref>
                  </c15:fullRef>
                  <c15:levelRef>
                    <c15:sqref>Sheet1!$C$3:$C$25</c15:sqref>
                  </c15:levelRef>
                </c:ext>
              </c:extLst>
              <c:f>Sheet1!$C$3:$C$25</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Sheet1!$K$3:$K$25</c:f>
              <c:numCache>
                <c:formatCode>0.000</c:formatCode>
                <c:ptCount val="23"/>
                <c:pt idx="0">
                  <c:v>28.930805781334904</c:v>
                </c:pt>
                <c:pt idx="1">
                  <c:v>30.233730000000001</c:v>
                </c:pt>
                <c:pt idx="2">
                  <c:v>100.11436</c:v>
                </c:pt>
                <c:pt idx="3">
                  <c:v>27.87116</c:v>
                </c:pt>
                <c:pt idx="4">
                  <c:v>73.825540000000004</c:v>
                </c:pt>
                <c:pt idx="5">
                  <c:v>18.505949999999999</c:v>
                </c:pt>
                <c:pt idx="6">
                  <c:v>23.596609999999998</c:v>
                </c:pt>
                <c:pt idx="7" formatCode="General">
                  <c:v>0</c:v>
                </c:pt>
                <c:pt idx="8">
                  <c:v>36.754491526821468</c:v>
                </c:pt>
                <c:pt idx="9">
                  <c:v>52.60239</c:v>
                </c:pt>
                <c:pt idx="10">
                  <c:v>30.492660000000001</c:v>
                </c:pt>
                <c:pt idx="11">
                  <c:v>21.682379999999998</c:v>
                </c:pt>
                <c:pt idx="12">
                  <c:v>91.824929999999995</c:v>
                </c:pt>
                <c:pt idx="13">
                  <c:v>18.535080000000001</c:v>
                </c:pt>
                <c:pt idx="14">
                  <c:v>25.410150000000002</c:v>
                </c:pt>
                <c:pt idx="15" formatCode="General">
                  <c:v>0</c:v>
                </c:pt>
                <c:pt idx="16">
                  <c:v>27.151846460681821</c:v>
                </c:pt>
                <c:pt idx="17">
                  <c:v>82.970410000000001</c:v>
                </c:pt>
                <c:pt idx="18">
                  <c:v>25.522770000000001</c:v>
                </c:pt>
                <c:pt idx="19">
                  <c:v>18.531980000000001</c:v>
                </c:pt>
                <c:pt idx="20">
                  <c:v>18.06399</c:v>
                </c:pt>
                <c:pt idx="21">
                  <c:v>36.561509999999998</c:v>
                </c:pt>
                <c:pt idx="22">
                  <c:v>21.42765</c:v>
                </c:pt>
              </c:numCache>
            </c:numRef>
          </c:val>
          <c:extLst>
            <c:ext xmlns:c16="http://schemas.microsoft.com/office/drawing/2014/chart" uri="{C3380CC4-5D6E-409C-BE32-E72D297353CC}">
              <c16:uniqueId val="{00000005-3648-40D2-B092-786DED39C801}"/>
            </c:ext>
          </c:extLst>
        </c:ser>
        <c:dLbls>
          <c:showLegendKey val="0"/>
          <c:showVal val="0"/>
          <c:showCatName val="0"/>
          <c:showSerName val="0"/>
          <c:showPercent val="0"/>
          <c:showBubbleSize val="0"/>
        </c:dLbls>
        <c:gapWidth val="29"/>
        <c:overlap val="100"/>
        <c:axId val="208796239"/>
        <c:axId val="208794991"/>
      </c:barChart>
      <c:catAx>
        <c:axId val="20879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4991"/>
        <c:crosses val="autoZero"/>
        <c:auto val="0"/>
        <c:lblAlgn val="ctr"/>
        <c:lblOffset val="100"/>
        <c:noMultiLvlLbl val="0"/>
      </c:catAx>
      <c:valAx>
        <c:axId val="208794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Times New Roman" panose="02020603050405020304" pitchFamily="18" charset="0"/>
                    <a:cs typeface="Times New Roman" panose="02020603050405020304" pitchFamily="18" charset="0"/>
                  </a:rPr>
                  <a:t>Cummulative Energy Demand (MJ)</a:t>
                </a:r>
              </a:p>
            </c:rich>
          </c:tx>
          <c:layout>
            <c:manualLayout>
              <c:xMode val="edge"/>
              <c:yMode val="edge"/>
              <c:x val="3.0085468195721762E-2"/>
              <c:y val="7.693987951711492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0"/>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62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Sheet1!$L$31</c:f>
              <c:strCache>
                <c:ptCount val="1"/>
                <c:pt idx="0">
                  <c:v> Single Crystalline Silicon </c:v>
                </c:pt>
              </c:strCache>
            </c:strRef>
          </c:tx>
          <c:spPr>
            <a:solidFill>
              <a:srgbClr val="4472C4"/>
            </a:solidFill>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0-B5AE-4A17-91B7-8237B0DA7B48}"/>
                </c:ext>
              </c:extLst>
            </c:dLbl>
            <c:spPr>
              <a:noFill/>
              <a:ln>
                <a:noFill/>
              </a:ln>
              <a:effectLst/>
            </c:spPr>
            <c:txPr>
              <a:bodyPr/>
              <a:lstStyle/>
              <a:p>
                <a:pPr>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Sheet1!$C$32:$C$42</c:f>
              <c:numCache>
                <c:formatCode>General</c:formatCode>
                <c:ptCount val="11"/>
                <c:pt idx="0">
                  <c:v>2010</c:v>
                </c:pt>
                <c:pt idx="1">
                  <c:v>2015</c:v>
                </c:pt>
                <c:pt idx="2">
                  <c:v>2020</c:v>
                </c:pt>
                <c:pt idx="4">
                  <c:v>2020</c:v>
                </c:pt>
                <c:pt idx="5">
                  <c:v>2025</c:v>
                </c:pt>
                <c:pt idx="6">
                  <c:v>2030</c:v>
                </c:pt>
                <c:pt idx="7">
                  <c:v>2035</c:v>
                </c:pt>
                <c:pt idx="8">
                  <c:v>2040</c:v>
                </c:pt>
                <c:pt idx="9">
                  <c:v>2045</c:v>
                </c:pt>
                <c:pt idx="10">
                  <c:v>2050</c:v>
                </c:pt>
              </c:numCache>
            </c:numRef>
          </c:cat>
          <c:val>
            <c:numRef>
              <c:f>Sheet1!$M$32:$M$42</c:f>
              <c:numCache>
                <c:formatCode>_(* #,##0_);_(* \(#,##0\);_(* "-"??_);_(@_)</c:formatCode>
                <c:ptCount val="11"/>
                <c:pt idx="0">
                  <c:v>344.45315887102851</c:v>
                </c:pt>
                <c:pt idx="1">
                  <c:v>349.39353518597119</c:v>
                </c:pt>
                <c:pt idx="2">
                  <c:v>320.79776487435441</c:v>
                </c:pt>
                <c:pt idx="3">
                  <c:v>0</c:v>
                </c:pt>
                <c:pt idx="4">
                  <c:v>248.50627</c:v>
                </c:pt>
                <c:pt idx="5">
                  <c:v>233.23093</c:v>
                </c:pt>
                <c:pt idx="6">
                  <c:v>229.94698</c:v>
                </c:pt>
                <c:pt idx="7">
                  <c:v>224.12483</c:v>
                </c:pt>
                <c:pt idx="8">
                  <c:v>221.05829</c:v>
                </c:pt>
                <c:pt idx="9">
                  <c:v>218.09030999999999</c:v>
                </c:pt>
                <c:pt idx="10">
                  <c:v>216.07525000000001</c:v>
                </c:pt>
              </c:numCache>
            </c:numRef>
          </c:val>
          <c:extLst>
            <c:ext xmlns:c16="http://schemas.microsoft.com/office/drawing/2014/chart" uri="{C3380CC4-5D6E-409C-BE32-E72D297353CC}">
              <c16:uniqueId val="{00000001-B5AE-4A17-91B7-8237B0DA7B48}"/>
            </c:ext>
          </c:extLst>
        </c:ser>
        <c:ser>
          <c:idx val="2"/>
          <c:order val="1"/>
          <c:tx>
            <c:strRef>
              <c:f>Sheet1!$L$74</c:f>
              <c:strCache>
                <c:ptCount val="1"/>
                <c:pt idx="0">
                  <c:v> Ribbon Silicon </c:v>
                </c:pt>
              </c:strCache>
            </c:strRef>
          </c:tx>
          <c:spPr>
            <a:solidFill>
              <a:srgbClr val="7030A0"/>
            </a:solidFill>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2-B5AE-4A17-91B7-8237B0DA7B48}"/>
                </c:ext>
              </c:extLst>
            </c:dLbl>
            <c:spPr>
              <a:noFill/>
              <a:ln>
                <a:noFill/>
              </a:ln>
              <a:effectLst/>
            </c:spPr>
            <c:txPr>
              <a:bodyPr/>
              <a:lstStyle/>
              <a:p>
                <a:pPr>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Sheet1!$B$75:$B$85</c:f>
              <c:strCache>
                <c:ptCount val="11"/>
                <c:pt idx="0">
                  <c:v>2010</c:v>
                </c:pt>
                <c:pt idx="1">
                  <c:v>2015</c:v>
                </c:pt>
                <c:pt idx="2">
                  <c:v>2020</c:v>
                </c:pt>
                <c:pt idx="3">
                  <c:v>Year</c:v>
                </c:pt>
                <c:pt idx="4">
                  <c:v>2020</c:v>
                </c:pt>
                <c:pt idx="5">
                  <c:v>2025</c:v>
                </c:pt>
                <c:pt idx="6">
                  <c:v>2030</c:v>
                </c:pt>
                <c:pt idx="7">
                  <c:v>2035</c:v>
                </c:pt>
                <c:pt idx="8">
                  <c:v>2040</c:v>
                </c:pt>
                <c:pt idx="9">
                  <c:v>2045</c:v>
                </c:pt>
                <c:pt idx="10">
                  <c:v>2050</c:v>
                </c:pt>
              </c:strCache>
            </c:strRef>
          </c:cat>
          <c:val>
            <c:numRef>
              <c:f>Sheet1!$M$75:$M$85</c:f>
              <c:numCache>
                <c:formatCode>_(* #,##0_);_(* \(#,##0\);_(* "-"??_);_(@_)</c:formatCode>
                <c:ptCount val="11"/>
                <c:pt idx="0">
                  <c:v>217.06912958781908</c:v>
                </c:pt>
                <c:pt idx="1">
                  <c:v>220.06337577266513</c:v>
                </c:pt>
                <c:pt idx="2">
                  <c:v>202.53034919537805</c:v>
                </c:pt>
                <c:pt idx="3">
                  <c:v>0</c:v>
                </c:pt>
                <c:pt idx="4">
                  <c:v>158.32989000000001</c:v>
                </c:pt>
                <c:pt idx="5">
                  <c:v>148.95956000000001</c:v>
                </c:pt>
                <c:pt idx="6">
                  <c:v>146.94658999999999</c:v>
                </c:pt>
                <c:pt idx="7">
                  <c:v>143.37628000000001</c:v>
                </c:pt>
                <c:pt idx="8">
                  <c:v>141.49591000000001</c:v>
                </c:pt>
                <c:pt idx="9">
                  <c:v>139.6756</c:v>
                </c:pt>
                <c:pt idx="10">
                  <c:v>138.43948</c:v>
                </c:pt>
              </c:numCache>
            </c:numRef>
          </c:val>
          <c:extLst>
            <c:ext xmlns:c16="http://schemas.microsoft.com/office/drawing/2014/chart" uri="{C3380CC4-5D6E-409C-BE32-E72D297353CC}">
              <c16:uniqueId val="{00000003-B5AE-4A17-91B7-8237B0DA7B48}"/>
            </c:ext>
          </c:extLst>
        </c:ser>
        <c:ser>
          <c:idx val="0"/>
          <c:order val="2"/>
          <c:tx>
            <c:strRef>
              <c:f>Sheet1!$L$117</c:f>
              <c:strCache>
                <c:ptCount val="1"/>
                <c:pt idx="0">
                  <c:v> Multi Crystalline Silicon </c:v>
                </c:pt>
              </c:strCache>
            </c:strRef>
          </c:tx>
          <c:spPr>
            <a:solidFill>
              <a:srgbClr val="C00000"/>
            </a:solidFill>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4-B5AE-4A17-91B7-8237B0DA7B48}"/>
                </c:ext>
              </c:extLst>
            </c:dLbl>
            <c:spPr>
              <a:noFill/>
              <a:ln>
                <a:noFill/>
              </a:ln>
              <a:effectLst/>
            </c:spPr>
            <c:txPr>
              <a:bodyPr/>
              <a:lstStyle/>
              <a:p>
                <a:pPr>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Sheet1!$C$118:$C$128</c:f>
              <c:numCache>
                <c:formatCode>General</c:formatCode>
                <c:ptCount val="11"/>
                <c:pt idx="0">
                  <c:v>2010</c:v>
                </c:pt>
                <c:pt idx="1">
                  <c:v>2015</c:v>
                </c:pt>
                <c:pt idx="2">
                  <c:v>2020</c:v>
                </c:pt>
                <c:pt idx="4">
                  <c:v>2020</c:v>
                </c:pt>
                <c:pt idx="5">
                  <c:v>2025</c:v>
                </c:pt>
                <c:pt idx="6">
                  <c:v>2030</c:v>
                </c:pt>
                <c:pt idx="7">
                  <c:v>2035</c:v>
                </c:pt>
                <c:pt idx="8">
                  <c:v>2040</c:v>
                </c:pt>
                <c:pt idx="9">
                  <c:v>2045</c:v>
                </c:pt>
                <c:pt idx="10">
                  <c:v>2050</c:v>
                </c:pt>
              </c:numCache>
            </c:numRef>
          </c:cat>
          <c:val>
            <c:numRef>
              <c:f>Sheet1!$M$118:$M$128</c:f>
              <c:numCache>
                <c:formatCode>_(* #,##0_);_(* \(#,##0\);_(* "-"??_);_(@_)</c:formatCode>
                <c:ptCount val="11"/>
                <c:pt idx="0">
                  <c:v>286.60330591252836</c:v>
                </c:pt>
                <c:pt idx="1">
                  <c:v>290.20074656445752</c:v>
                </c:pt>
                <c:pt idx="2">
                  <c:v>266.90835345942185</c:v>
                </c:pt>
                <c:pt idx="3">
                  <c:v>0</c:v>
                </c:pt>
                <c:pt idx="4">
                  <c:v>208.52081000000001</c:v>
                </c:pt>
                <c:pt idx="5">
                  <c:v>196.11123000000001</c:v>
                </c:pt>
                <c:pt idx="6">
                  <c:v>193.45545000000001</c:v>
                </c:pt>
                <c:pt idx="7">
                  <c:v>188.73500000000001</c:v>
                </c:pt>
                <c:pt idx="8">
                  <c:v>186.24964</c:v>
                </c:pt>
                <c:pt idx="9">
                  <c:v>183.84117000000001</c:v>
                </c:pt>
                <c:pt idx="10">
                  <c:v>182.20392000000001</c:v>
                </c:pt>
              </c:numCache>
            </c:numRef>
          </c:val>
          <c:extLst>
            <c:ext xmlns:c16="http://schemas.microsoft.com/office/drawing/2014/chart" uri="{C3380CC4-5D6E-409C-BE32-E72D297353CC}">
              <c16:uniqueId val="{00000005-B5AE-4A17-91B7-8237B0DA7B48}"/>
            </c:ext>
          </c:extLst>
        </c:ser>
        <c:dLbls>
          <c:showLegendKey val="0"/>
          <c:showVal val="1"/>
          <c:showCatName val="0"/>
          <c:showSerName val="0"/>
          <c:showPercent val="0"/>
          <c:showBubbleSize val="0"/>
        </c:dLbls>
        <c:gapWidth val="75"/>
        <c:axId val="918720367"/>
        <c:axId val="918718287"/>
      </c:barChart>
      <c:catAx>
        <c:axId val="9187203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vert="horz"/>
          <a:lstStyle/>
          <a:p>
            <a:pPr>
              <a:defRPr sz="2000"/>
            </a:pPr>
            <a:endParaRPr lang="en-US"/>
          </a:p>
        </c:txPr>
        <c:crossAx val="918718287"/>
        <c:crosses val="autoZero"/>
        <c:auto val="1"/>
        <c:lblAlgn val="ctr"/>
        <c:lblOffset val="100"/>
        <c:noMultiLvlLbl val="0"/>
      </c:catAx>
      <c:valAx>
        <c:axId val="918718287"/>
        <c:scaling>
          <c:orientation val="minMax"/>
        </c:scaling>
        <c:delete val="0"/>
        <c:axPos val="l"/>
        <c:title>
          <c:tx>
            <c:rich>
              <a:bodyPr/>
              <a:lstStyle/>
              <a:p>
                <a:pPr>
                  <a:defRPr sz="2000"/>
                </a:pPr>
                <a:r>
                  <a:rPr lang="en-US" sz="2000"/>
                  <a:t>Global Warming Potentials (kg CO</a:t>
                </a:r>
                <a:r>
                  <a:rPr lang="en-US" sz="1400"/>
                  <a:t>2 </a:t>
                </a:r>
                <a:r>
                  <a:rPr lang="en-US" sz="2000"/>
                  <a:t>Eq / kWh)</a:t>
                </a:r>
              </a:p>
            </c:rich>
          </c:tx>
          <c:layout>
            <c:manualLayout>
              <c:xMode val="edge"/>
              <c:yMode val="edge"/>
              <c:x val="7.9153539703557974E-3"/>
              <c:y val="0.10260239837062284"/>
            </c:manualLayout>
          </c:layout>
          <c:overlay val="0"/>
        </c:title>
        <c:numFmt formatCode="_(* #,##0_);_(* \(#,##0\);_(* &quot;-&quot;??_);_(@_)" sourceLinked="1"/>
        <c:majorTickMark val="none"/>
        <c:minorTickMark val="none"/>
        <c:tickLblPos val="nextTo"/>
        <c:spPr>
          <a:noFill/>
          <a:ln>
            <a:noFill/>
          </a:ln>
          <a:effectLst/>
        </c:spPr>
        <c:txPr>
          <a:bodyPr rot="-60000000" vert="horz"/>
          <a:lstStyle/>
          <a:p>
            <a:pPr>
              <a:defRPr sz="2000"/>
            </a:pPr>
            <a:endParaRPr lang="en-US"/>
          </a:p>
        </c:txPr>
        <c:crossAx val="918720367"/>
        <c:crosses val="autoZero"/>
        <c:crossBetween val="between"/>
      </c:valAx>
      <c:spPr>
        <a:noFill/>
      </c:spPr>
    </c:plotArea>
    <c:legend>
      <c:legendPos val="b"/>
      <c:overlay val="0"/>
      <c:txPr>
        <a:bodyPr/>
        <a:lstStyle/>
        <a:p>
          <a:pPr>
            <a:defRPr sz="1800"/>
          </a:pPr>
          <a:endParaRPr lang="en-US"/>
        </a:p>
      </c:txPr>
    </c:legend>
    <c:plotVisOnly val="1"/>
    <c:dispBlanksAs val="gap"/>
    <c:showDLblsOverMax val="0"/>
  </c:chart>
  <c:spPr>
    <a:noFill/>
    <a:ln>
      <a:noFill/>
    </a:ln>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Sheet2!$B$4:$D$21</c15:sqref>
                  </c15:fullRef>
                  <c15:levelRef>
                    <c15:sqref>Sheet2!$D$4:$D$21</c15:sqref>
                  </c15:levelRef>
                </c:ext>
              </c:extLst>
              <c:f>Sheet2!$D$4:$D$21</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Sheet2!$E$4:$E$21</c:f>
              <c:numCache>
                <c:formatCode>0.000</c:formatCode>
                <c:ptCount val="18"/>
                <c:pt idx="0">
                  <c:v>224.20150132300003</c:v>
                </c:pt>
                <c:pt idx="1">
                  <c:v>231.18992385000001</c:v>
                </c:pt>
                <c:pt idx="2">
                  <c:v>233.49998259199998</c:v>
                </c:pt>
                <c:pt idx="3">
                  <c:v>218.17765180600003</c:v>
                </c:pt>
                <c:pt idx="4">
                  <c:v>240.56454690500001</c:v>
                </c:pt>
                <c:pt idx="5">
                  <c:v>241.29399489499994</c:v>
                </c:pt>
                <c:pt idx="6">
                  <c:v>219.63631852000003</c:v>
                </c:pt>
                <c:pt idx="7">
                  <c:v>216.86189423200008</c:v>
                </c:pt>
                <c:pt idx="8">
                  <c:v>250.190789395</c:v>
                </c:pt>
                <c:pt idx="9">
                  <c:v>216.16593181500002</c:v>
                </c:pt>
                <c:pt idx="10">
                  <c:v>237.30961929200001</c:v>
                </c:pt>
                <c:pt idx="11">
                  <c:v>237.06025430600002</c:v>
                </c:pt>
                <c:pt idx="12">
                  <c:v>216.07548637799999</c:v>
                </c:pt>
                <c:pt idx="13">
                  <c:v>244.08311768099998</c:v>
                </c:pt>
                <c:pt idx="14">
                  <c:v>232.08845551499999</c:v>
                </c:pt>
                <c:pt idx="15">
                  <c:v>205.17410460700003</c:v>
                </c:pt>
                <c:pt idx="16">
                  <c:v>207.420784037</c:v>
                </c:pt>
                <c:pt idx="17">
                  <c:v>198.30572830500003</c:v>
                </c:pt>
              </c:numCache>
            </c:numRef>
          </c:val>
          <c:extLst>
            <c:ext xmlns:c16="http://schemas.microsoft.com/office/drawing/2014/chart" uri="{C3380CC4-5D6E-409C-BE32-E72D297353CC}">
              <c16:uniqueId val="{00000000-B028-4696-B7FB-D51258EFCFD2}"/>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Sheet2!$B$4:$D$21</c15:sqref>
                  </c15:fullRef>
                  <c15:levelRef>
                    <c15:sqref>Sheet2!$D$4:$D$21</c15:sqref>
                  </c15:levelRef>
                </c:ext>
              </c:extLst>
              <c:f>Sheet2!$D$4:$D$21</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Sheet2!$F$4:$F$21</c:f>
              <c:numCache>
                <c:formatCode>General</c:formatCode>
                <c:ptCount val="18"/>
                <c:pt idx="0">
                  <c:v>223.56372481599996</c:v>
                </c:pt>
                <c:pt idx="1">
                  <c:v>243.02945538</c:v>
                </c:pt>
                <c:pt idx="2">
                  <c:v>238.93140818800001</c:v>
                </c:pt>
                <c:pt idx="3">
                  <c:v>212.10760191399993</c:v>
                </c:pt>
                <c:pt idx="4">
                  <c:v>246.23738669200003</c:v>
                </c:pt>
                <c:pt idx="5">
                  <c:v>251.11301065000001</c:v>
                </c:pt>
                <c:pt idx="6">
                  <c:v>217.00000348399996</c:v>
                </c:pt>
                <c:pt idx="7">
                  <c:v>215.42068834999995</c:v>
                </c:pt>
                <c:pt idx="8">
                  <c:v>261.29376035599995</c:v>
                </c:pt>
                <c:pt idx="9">
                  <c:v>209.26484248399998</c:v>
                </c:pt>
                <c:pt idx="10">
                  <c:v>241.59059342799995</c:v>
                </c:pt>
                <c:pt idx="11">
                  <c:v>245.0856515159999</c:v>
                </c:pt>
                <c:pt idx="12">
                  <c:v>211.81354180999998</c:v>
                </c:pt>
                <c:pt idx="13">
                  <c:v>252.750567504</c:v>
                </c:pt>
                <c:pt idx="14">
                  <c:v>234.17263714599997</c:v>
                </c:pt>
                <c:pt idx="15">
                  <c:v>200.25813536999996</c:v>
                </c:pt>
                <c:pt idx="16">
                  <c:v>199.50798416999999</c:v>
                </c:pt>
                <c:pt idx="17">
                  <c:v>185.801144502</c:v>
                </c:pt>
              </c:numCache>
            </c:numRef>
          </c:val>
          <c:extLst>
            <c:ext xmlns:c16="http://schemas.microsoft.com/office/drawing/2014/chart" uri="{C3380CC4-5D6E-409C-BE32-E72D297353CC}">
              <c16:uniqueId val="{00000001-B028-4696-B7FB-D51258EFCFD2}"/>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Sheet2!$B$4:$D$21</c15:sqref>
                  </c15:fullRef>
                  <c15:levelRef>
                    <c15:sqref>Sheet2!$D$4:$D$21</c15:sqref>
                  </c15:levelRef>
                </c:ext>
              </c:extLst>
              <c:f>Sheet2!$D$4:$D$21</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Sheet2!$G$4:$G$21</c:f>
              <c:numCache>
                <c:formatCode>General</c:formatCode>
                <c:ptCount val="18"/>
                <c:pt idx="0">
                  <c:v>1238.9337949229998</c:v>
                </c:pt>
                <c:pt idx="1">
                  <c:v>1345.8425188740002</c:v>
                </c:pt>
                <c:pt idx="2">
                  <c:v>1320.6434839999997</c:v>
                </c:pt>
                <c:pt idx="3">
                  <c:v>1178.0216047820002</c:v>
                </c:pt>
                <c:pt idx="4">
                  <c:v>1359.4886529689998</c:v>
                </c:pt>
                <c:pt idx="5">
                  <c:v>1385.412771279</c:v>
                </c:pt>
                <c:pt idx="6">
                  <c:v>1204.0347592719997</c:v>
                </c:pt>
                <c:pt idx="7">
                  <c:v>1195.6379679119996</c:v>
                </c:pt>
                <c:pt idx="8">
                  <c:v>1439.543004915</c:v>
                </c:pt>
                <c:pt idx="9">
                  <c:v>1162.9067778630001</c:v>
                </c:pt>
                <c:pt idx="10">
                  <c:v>1334.7818294839999</c:v>
                </c:pt>
                <c:pt idx="11">
                  <c:v>1353.3655377939997</c:v>
                </c:pt>
                <c:pt idx="12">
                  <c:v>1176.4585185700003</c:v>
                </c:pt>
                <c:pt idx="13">
                  <c:v>1394.1192193449999</c:v>
                </c:pt>
                <c:pt idx="14">
                  <c:v>1295.3408662510001</c:v>
                </c:pt>
                <c:pt idx="15">
                  <c:v>1115.0195379829997</c:v>
                </c:pt>
                <c:pt idx="16">
                  <c:v>1111.0303758290004</c:v>
                </c:pt>
                <c:pt idx="17">
                  <c:v>1038.1515385290002</c:v>
                </c:pt>
              </c:numCache>
            </c:numRef>
          </c:val>
          <c:extLst>
            <c:ext xmlns:c16="http://schemas.microsoft.com/office/drawing/2014/chart" uri="{C3380CC4-5D6E-409C-BE32-E72D297353CC}">
              <c16:uniqueId val="{00000002-B028-4696-B7FB-D51258EFCFD2}"/>
            </c:ext>
          </c:extLst>
        </c:ser>
        <c:ser>
          <c:idx val="3"/>
          <c:order val="3"/>
          <c:tx>
            <c:strRef>
              <c:f>Sheet2!$H$3</c:f>
              <c:strCache>
                <c:ptCount val="1"/>
                <c:pt idx="0">
                  <c:v>Crystals/Ingots</c:v>
                </c:pt>
              </c:strCache>
            </c:strRef>
          </c:tx>
          <c:spPr>
            <a:solidFill>
              <a:srgbClr val="F75757"/>
            </a:solidFill>
            <a:ln>
              <a:noFill/>
            </a:ln>
            <a:effectLst/>
          </c:spPr>
          <c:invertIfNegative val="0"/>
          <c:cat>
            <c:strRef>
              <c:extLst>
                <c:ext xmlns:c15="http://schemas.microsoft.com/office/drawing/2012/chart" uri="{02D57815-91ED-43cb-92C2-25804820EDAC}">
                  <c15:fullRef>
                    <c15:sqref>Sheet2!$B$4:$D$21</c15:sqref>
                  </c15:fullRef>
                  <c15:levelRef>
                    <c15:sqref>Sheet2!$D$4:$D$21</c15:sqref>
                  </c15:levelRef>
                </c:ext>
              </c:extLst>
              <c:f>Sheet2!$D$4:$D$21</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Sheet2!$H$4:$H$21</c:f>
              <c:numCache>
                <c:formatCode>0.000</c:formatCode>
                <c:ptCount val="18"/>
                <c:pt idx="0">
                  <c:v>1232.667692626</c:v>
                </c:pt>
                <c:pt idx="1">
                  <c:v>1282.6300907999998</c:v>
                </c:pt>
                <c:pt idx="2">
                  <c:v>1292.9380586770003</c:v>
                </c:pt>
                <c:pt idx="3">
                  <c:v>1193.4817716979996</c:v>
                </c:pt>
                <c:pt idx="4">
                  <c:v>1338.7917756419999</c:v>
                </c:pt>
                <c:pt idx="5">
                  <c:v>1343.528030787</c:v>
                </c:pt>
                <c:pt idx="6">
                  <c:v>1203.0359919080001</c:v>
                </c:pt>
                <c:pt idx="7">
                  <c:v>1184.9433008160004</c:v>
                </c:pt>
                <c:pt idx="8">
                  <c:v>1401.2745630810002</c:v>
                </c:pt>
                <c:pt idx="9">
                  <c:v>1180.4240754309994</c:v>
                </c:pt>
                <c:pt idx="10">
                  <c:v>1317.6647349669995</c:v>
                </c:pt>
                <c:pt idx="11">
                  <c:v>1316.0474819490009</c:v>
                </c:pt>
                <c:pt idx="12">
                  <c:v>1179.9231721769997</c:v>
                </c:pt>
                <c:pt idx="13">
                  <c:v>1361.6307829040004</c:v>
                </c:pt>
                <c:pt idx="14">
                  <c:v>1283.7750463510004</c:v>
                </c:pt>
                <c:pt idx="15">
                  <c:v>1109.0806261710002</c:v>
                </c:pt>
                <c:pt idx="16">
                  <c:v>1123.6617879289995</c:v>
                </c:pt>
                <c:pt idx="17">
                  <c:v>1064.4975584189999</c:v>
                </c:pt>
              </c:numCache>
            </c:numRef>
          </c:val>
          <c:extLst>
            <c:ext xmlns:c16="http://schemas.microsoft.com/office/drawing/2014/chart" uri="{C3380CC4-5D6E-409C-BE32-E72D297353CC}">
              <c16:uniqueId val="{00000003-B028-4696-B7FB-D51258EFCFD2}"/>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Sheet2!$B$4:$D$21</c15:sqref>
                  </c15:fullRef>
                  <c15:levelRef>
                    <c15:sqref>Sheet2!$D$4:$D$21</c15:sqref>
                  </c15:levelRef>
                </c:ext>
              </c:extLst>
              <c:f>Sheet2!$D$4:$D$21</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Sheet2!$I$4:$I$21</c:f>
              <c:numCache>
                <c:formatCode>0.000</c:formatCode>
                <c:ptCount val="18"/>
                <c:pt idx="0">
                  <c:v>686.23131030149989</c:v>
                </c:pt>
                <c:pt idx="1">
                  <c:v>633.95120344950055</c:v>
                </c:pt>
                <c:pt idx="2">
                  <c:v>691.47543365699994</c:v>
                </c:pt>
                <c:pt idx="3">
                  <c:v>682.8341776530001</c:v>
                </c:pt>
                <c:pt idx="4">
                  <c:v>695.46025128899964</c:v>
                </c:pt>
                <c:pt idx="5">
                  <c:v>695.8711895309998</c:v>
                </c:pt>
                <c:pt idx="6">
                  <c:v>683.65649554500033</c:v>
                </c:pt>
                <c:pt idx="7">
                  <c:v>682.09140464700022</c:v>
                </c:pt>
                <c:pt idx="8">
                  <c:v>700.88935796550049</c:v>
                </c:pt>
                <c:pt idx="9">
                  <c:v>681.69952470450062</c:v>
                </c:pt>
                <c:pt idx="10">
                  <c:v>693.62446400250064</c:v>
                </c:pt>
                <c:pt idx="11">
                  <c:v>693.48330241799886</c:v>
                </c:pt>
                <c:pt idx="12">
                  <c:v>681.64817794499959</c:v>
                </c:pt>
                <c:pt idx="13">
                  <c:v>697.44457630799934</c:v>
                </c:pt>
                <c:pt idx="14">
                  <c:v>690.67967054999917</c:v>
                </c:pt>
                <c:pt idx="15">
                  <c:v>675.49923273750028</c:v>
                </c:pt>
                <c:pt idx="16">
                  <c:v>676.76684181300016</c:v>
                </c:pt>
                <c:pt idx="17">
                  <c:v>671.62600395899926</c:v>
                </c:pt>
              </c:numCache>
            </c:numRef>
          </c:val>
          <c:extLst>
            <c:ext xmlns:c16="http://schemas.microsoft.com/office/drawing/2014/chart" uri="{C3380CC4-5D6E-409C-BE32-E72D297353CC}">
              <c16:uniqueId val="{00000004-B028-4696-B7FB-D51258EFCFD2}"/>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Sheet2!$B$4:$D$21</c15:sqref>
                  </c15:fullRef>
                  <c15:levelRef>
                    <c15:sqref>Sheet2!$D$4:$D$21</c15:sqref>
                  </c15:levelRef>
                </c:ext>
              </c:extLst>
              <c:f>Sheet2!$D$4:$D$21</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Sheet2!$J$4:$J$21</c:f>
              <c:numCache>
                <c:formatCode>0.000</c:formatCode>
                <c:ptCount val="18"/>
                <c:pt idx="0">
                  <c:v>396.57372658910026</c:v>
                </c:pt>
                <c:pt idx="1">
                  <c:v>410.80536496769901</c:v>
                </c:pt>
                <c:pt idx="2">
                  <c:v>415.25926010699959</c:v>
                </c:pt>
                <c:pt idx="3">
                  <c:v>384.41913523030007</c:v>
                </c:pt>
                <c:pt idx="4">
                  <c:v>429.47835000030045</c:v>
                </c:pt>
                <c:pt idx="5">
                  <c:v>430.94669162150012</c:v>
                </c:pt>
                <c:pt idx="6">
                  <c:v>387.3852057952995</c:v>
                </c:pt>
                <c:pt idx="7">
                  <c:v>381.77100427979985</c:v>
                </c:pt>
                <c:pt idx="8">
                  <c:v>448.85361161150013</c:v>
                </c:pt>
                <c:pt idx="9">
                  <c:v>380.37005089159948</c:v>
                </c:pt>
                <c:pt idx="10">
                  <c:v>422.92702028429994</c:v>
                </c:pt>
                <c:pt idx="11">
                  <c:v>422.42519348000087</c:v>
                </c:pt>
                <c:pt idx="12">
                  <c:v>380.21811483030024</c:v>
                </c:pt>
                <c:pt idx="13">
                  <c:v>436.56039075580065</c:v>
                </c:pt>
                <c:pt idx="14">
                  <c:v>412.41811992649991</c:v>
                </c:pt>
                <c:pt idx="15">
                  <c:v>358.24651497159994</c:v>
                </c:pt>
                <c:pt idx="16">
                  <c:v>362.76835145750056</c:v>
                </c:pt>
                <c:pt idx="17">
                  <c:v>344.42207673810071</c:v>
                </c:pt>
              </c:numCache>
            </c:numRef>
          </c:val>
          <c:extLst>
            <c:ext xmlns:c16="http://schemas.microsoft.com/office/drawing/2014/chart" uri="{C3380CC4-5D6E-409C-BE32-E72D297353CC}">
              <c16:uniqueId val="{00000005-B028-4696-B7FB-D51258EFCFD2}"/>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Sheet2!$B$4:$D$21</c15:sqref>
                  </c15:fullRef>
                  <c15:levelRef>
                    <c15:sqref>Sheet2!$D$4:$D$21</c15:sqref>
                  </c15:levelRef>
                </c:ext>
              </c:extLst>
              <c:f>Sheet2!$D$4:$D$21</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Sheet2!$K$4:$K$21</c:f>
              <c:numCache>
                <c:formatCode>0.000</c:formatCode>
                <c:ptCount val="18"/>
                <c:pt idx="0">
                  <c:v>696.51457942140041</c:v>
                </c:pt>
                <c:pt idx="1">
                  <c:v>705.36976267879982</c:v>
                </c:pt>
                <c:pt idx="2">
                  <c:v>699.6409427790004</c:v>
                </c:pt>
                <c:pt idx="3">
                  <c:v>694.48923691670007</c:v>
                </c:pt>
                <c:pt idx="4">
                  <c:v>702.01618650269847</c:v>
                </c:pt>
                <c:pt idx="5">
                  <c:v>702.26145123649985</c:v>
                </c:pt>
                <c:pt idx="6">
                  <c:v>694.97968547570053</c:v>
                </c:pt>
                <c:pt idx="7">
                  <c:v>694.04684976320095</c:v>
                </c:pt>
                <c:pt idx="8">
                  <c:v>705.2527426759998</c:v>
                </c:pt>
                <c:pt idx="9">
                  <c:v>693.81284681090028</c:v>
                </c:pt>
                <c:pt idx="10">
                  <c:v>700.92182854219936</c:v>
                </c:pt>
                <c:pt idx="11">
                  <c:v>700.83798853699864</c:v>
                </c:pt>
                <c:pt idx="12">
                  <c:v>693.78245828970012</c:v>
                </c:pt>
                <c:pt idx="13">
                  <c:v>703.19921550219988</c:v>
                </c:pt>
                <c:pt idx="14">
                  <c:v>699.1663442604995</c:v>
                </c:pt>
                <c:pt idx="15">
                  <c:v>690.11716815989939</c:v>
                </c:pt>
                <c:pt idx="16">
                  <c:v>690.87253476449951</c:v>
                </c:pt>
                <c:pt idx="17">
                  <c:v>687.80786954789937</c:v>
                </c:pt>
              </c:numCache>
            </c:numRef>
          </c:val>
          <c:extLst>
            <c:ext xmlns:c16="http://schemas.microsoft.com/office/drawing/2014/chart" uri="{C3380CC4-5D6E-409C-BE32-E72D297353CC}">
              <c16:uniqueId val="{00000006-B028-4696-B7FB-D51258EFCFD2}"/>
            </c:ext>
          </c:extLst>
        </c:ser>
        <c:dLbls>
          <c:showLegendKey val="0"/>
          <c:showVal val="0"/>
          <c:showCatName val="0"/>
          <c:showSerName val="0"/>
          <c:showPercent val="0"/>
          <c:showBubbleSize val="0"/>
        </c:dLbls>
        <c:gapWidth val="41"/>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a:solidFill>
                      <a:schemeClr val="tx1"/>
                    </a:solidFill>
                  </a:rPr>
                  <a:t>Cumulative</a:t>
                </a:r>
                <a:r>
                  <a:rPr lang="en-US" sz="2000" baseline="0">
                    <a:solidFill>
                      <a:schemeClr val="tx1"/>
                    </a:solidFill>
                  </a:rPr>
                  <a:t> Energy Demand (MJ)</a:t>
                </a:r>
                <a:endParaRPr lang="en-US" sz="2000">
                  <a:solidFill>
                    <a:schemeClr val="tx1"/>
                  </a:solidFill>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Sheet2!$B$23:$D$40</c15:sqref>
                  </c15:fullRef>
                  <c15:levelRef>
                    <c15:sqref>Sheet2!$D$23:$D$40</c15:sqref>
                  </c15:levelRef>
                </c:ext>
              </c:extLst>
              <c:f>Sheet2!$D$23:$D$40</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Sheet2!$E$23:$E$40</c:f>
              <c:numCache>
                <c:formatCode>0.000</c:formatCode>
                <c:ptCount val="18"/>
                <c:pt idx="0">
                  <c:v>146.36378138500001</c:v>
                </c:pt>
                <c:pt idx="1">
                  <c:v>150.92598075000001</c:v>
                </c:pt>
                <c:pt idx="2">
                  <c:v>152.43403903999999</c:v>
                </c:pt>
                <c:pt idx="3">
                  <c:v>142.43127697000003</c:v>
                </c:pt>
                <c:pt idx="4">
                  <c:v>157.04594547500002</c:v>
                </c:pt>
                <c:pt idx="5">
                  <c:v>157.52214552499996</c:v>
                </c:pt>
                <c:pt idx="6">
                  <c:v>143.38352740000002</c:v>
                </c:pt>
                <c:pt idx="7">
                  <c:v>141.57232084000006</c:v>
                </c:pt>
                <c:pt idx="8">
                  <c:v>163.33017302499999</c:v>
                </c:pt>
                <c:pt idx="9">
                  <c:v>141.11798092500001</c:v>
                </c:pt>
                <c:pt idx="10">
                  <c:v>154.92105554</c:v>
                </c:pt>
                <c:pt idx="11">
                  <c:v>154.75826447</c:v>
                </c:pt>
                <c:pt idx="12">
                  <c:v>141.05893610999999</c:v>
                </c:pt>
                <c:pt idx="13">
                  <c:v>159.34294759499997</c:v>
                </c:pt>
                <c:pt idx="14">
                  <c:v>151.512562425</c:v>
                </c:pt>
                <c:pt idx="15">
                  <c:v>133.94226896500001</c:v>
                </c:pt>
                <c:pt idx="16">
                  <c:v>135.40895181499999</c:v>
                </c:pt>
                <c:pt idx="17">
                  <c:v>129.45843847500001</c:v>
                </c:pt>
              </c:numCache>
            </c:numRef>
          </c:val>
          <c:extLst>
            <c:ext xmlns:c16="http://schemas.microsoft.com/office/drawing/2014/chart" uri="{C3380CC4-5D6E-409C-BE32-E72D297353CC}">
              <c16:uniqueId val="{00000000-8C6A-46D7-9531-23C3053C8F88}"/>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Sheet2!$B$23:$D$40</c15:sqref>
                  </c15:fullRef>
                  <c15:levelRef>
                    <c15:sqref>Sheet2!$D$23:$D$40</c15:sqref>
                  </c15:levelRef>
                </c:ext>
              </c:extLst>
              <c:f>Sheet2!$D$23:$D$40</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Sheet2!$F$23:$F$40</c:f>
              <c:numCache>
                <c:formatCode>General</c:formatCode>
                <c:ptCount val="18"/>
                <c:pt idx="0">
                  <c:v>145.97028205099997</c:v>
                </c:pt>
                <c:pt idx="1">
                  <c:v>158.68041105</c:v>
                </c:pt>
                <c:pt idx="2">
                  <c:v>156.00445278399999</c:v>
                </c:pt>
                <c:pt idx="3">
                  <c:v>138.49009026199997</c:v>
                </c:pt>
                <c:pt idx="4">
                  <c:v>160.77471662500005</c:v>
                </c:pt>
                <c:pt idx="5">
                  <c:v>163.958288815</c:v>
                </c:pt>
                <c:pt idx="6">
                  <c:v>141.68459011999997</c:v>
                </c:pt>
                <c:pt idx="7">
                  <c:v>140.65346110399994</c:v>
                </c:pt>
                <c:pt idx="8">
                  <c:v>170.60560143499995</c:v>
                </c:pt>
                <c:pt idx="9">
                  <c:v>136.63395073499998</c:v>
                </c:pt>
                <c:pt idx="10">
                  <c:v>157.74065748399997</c:v>
                </c:pt>
                <c:pt idx="11">
                  <c:v>160.02280880199996</c:v>
                </c:pt>
                <c:pt idx="12">
                  <c:v>138.29815926599997</c:v>
                </c:pt>
                <c:pt idx="13">
                  <c:v>165.02744693700001</c:v>
                </c:pt>
                <c:pt idx="14">
                  <c:v>152.89720687499999</c:v>
                </c:pt>
                <c:pt idx="15">
                  <c:v>130.75332287899997</c:v>
                </c:pt>
                <c:pt idx="16">
                  <c:v>130.263417589</c:v>
                </c:pt>
                <c:pt idx="17">
                  <c:v>121.313708625</c:v>
                </c:pt>
              </c:numCache>
            </c:numRef>
          </c:val>
          <c:extLst>
            <c:ext xmlns:c16="http://schemas.microsoft.com/office/drawing/2014/chart" uri="{C3380CC4-5D6E-409C-BE32-E72D297353CC}">
              <c16:uniqueId val="{00000001-8C6A-46D7-9531-23C3053C8F88}"/>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Sheet2!$B$23:$D$40</c15:sqref>
                  </c15:fullRef>
                  <c15:levelRef>
                    <c15:sqref>Sheet2!$D$23:$D$40</c15:sqref>
                  </c15:levelRef>
                </c:ext>
              </c:extLst>
              <c:f>Sheet2!$D$23:$D$40</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Sheet2!$G$23:$G$40</c:f>
              <c:numCache>
                <c:formatCode>General</c:formatCode>
                <c:ptCount val="18"/>
                <c:pt idx="0">
                  <c:v>791.66859322459175</c:v>
                </c:pt>
                <c:pt idx="1">
                  <c:v>853.89478731416727</c:v>
                </c:pt>
                <c:pt idx="2">
                  <c:v>840.86991929339752</c:v>
                </c:pt>
                <c:pt idx="3">
                  <c:v>755.43044832236944</c:v>
                </c:pt>
                <c:pt idx="4">
                  <c:v>865.54187394329995</c:v>
                </c:pt>
                <c:pt idx="5">
                  <c:v>880.0757848166686</c:v>
                </c:pt>
                <c:pt idx="6">
                  <c:v>770.36647300180141</c:v>
                </c:pt>
                <c:pt idx="7">
                  <c:v>764.42885052256634</c:v>
                </c:pt>
                <c:pt idx="8">
                  <c:v>913.99658602534203</c:v>
                </c:pt>
                <c:pt idx="9">
                  <c:v>746.18773088607099</c:v>
                </c:pt>
                <c:pt idx="10">
                  <c:v>850.44985779748652</c:v>
                </c:pt>
                <c:pt idx="11">
                  <c:v>860.49421789320968</c:v>
                </c:pt>
                <c:pt idx="12">
                  <c:v>753.55664175795096</c:v>
                </c:pt>
                <c:pt idx="13">
                  <c:v>886.18990988012035</c:v>
                </c:pt>
                <c:pt idx="14">
                  <c:v>826.34540318908239</c:v>
                </c:pt>
                <c:pt idx="15">
                  <c:v>714.66647421573532</c:v>
                </c:pt>
                <c:pt idx="16">
                  <c:v>713.57325955005911</c:v>
                </c:pt>
                <c:pt idx="17">
                  <c:v>669.29126837916294</c:v>
                </c:pt>
              </c:numCache>
            </c:numRef>
          </c:val>
          <c:extLst>
            <c:ext xmlns:c16="http://schemas.microsoft.com/office/drawing/2014/chart" uri="{C3380CC4-5D6E-409C-BE32-E72D297353CC}">
              <c16:uniqueId val="{00000002-8C6A-46D7-9531-23C3053C8F88}"/>
            </c:ext>
          </c:extLst>
        </c:ser>
        <c:ser>
          <c:idx val="3"/>
          <c:order val="3"/>
          <c:tx>
            <c:strRef>
              <c:f>Sheet2!$H$3</c:f>
              <c:strCache>
                <c:ptCount val="1"/>
                <c:pt idx="0">
                  <c:v>Crystals/Ingots</c:v>
                </c:pt>
              </c:strCache>
            </c:strRef>
          </c:tx>
          <c:spPr>
            <a:solidFill>
              <a:schemeClr val="accent4"/>
            </a:solidFill>
            <a:ln>
              <a:noFill/>
            </a:ln>
            <a:effectLst/>
          </c:spPr>
          <c:invertIfNegative val="0"/>
          <c:cat>
            <c:strRef>
              <c:extLst>
                <c:ext xmlns:c15="http://schemas.microsoft.com/office/drawing/2012/chart" uri="{02D57815-91ED-43cb-92C2-25804820EDAC}">
                  <c15:fullRef>
                    <c15:sqref>Sheet2!$B$23:$D$40</c15:sqref>
                  </c15:fullRef>
                  <c15:levelRef>
                    <c15:sqref>Sheet2!$D$23:$D$40</c15:sqref>
                  </c15:levelRef>
                </c:ext>
              </c:extLst>
              <c:f>Sheet2!$D$23:$D$40</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Sheet2!$H$23:$H$40</c:f>
              <c:numCache>
                <c:formatCode>General</c:formatCode>
                <c:ptCount val="18"/>
              </c:numCache>
            </c:numRef>
          </c:val>
          <c:extLst>
            <c:ext xmlns:c16="http://schemas.microsoft.com/office/drawing/2014/chart" uri="{C3380CC4-5D6E-409C-BE32-E72D297353CC}">
              <c16:uniqueId val="{00000003-8C6A-46D7-9531-23C3053C8F88}"/>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Sheet2!$B$23:$D$40</c15:sqref>
                  </c15:fullRef>
                  <c15:levelRef>
                    <c15:sqref>Sheet2!$D$23:$D$40</c15:sqref>
                  </c15:levelRef>
                </c:ext>
              </c:extLst>
              <c:f>Sheet2!$D$23:$D$40</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Sheet2!$I$23:$I$40</c:f>
              <c:numCache>
                <c:formatCode>0.000</c:formatCode>
                <c:ptCount val="18"/>
                <c:pt idx="0">
                  <c:v>671.35389216999943</c:v>
                </c:pt>
                <c:pt idx="1">
                  <c:v>685.53901265399941</c:v>
                </c:pt>
                <c:pt idx="2">
                  <c:v>699.4930699140001</c:v>
                </c:pt>
                <c:pt idx="3">
                  <c:v>653.12507094199941</c:v>
                </c:pt>
                <c:pt idx="4">
                  <c:v>720.87374439200005</c:v>
                </c:pt>
                <c:pt idx="5">
                  <c:v>723.07974067999987</c:v>
                </c:pt>
                <c:pt idx="6">
                  <c:v>657.53831603399999</c:v>
                </c:pt>
                <c:pt idx="7">
                  <c:v>649.14100634200008</c:v>
                </c:pt>
                <c:pt idx="8">
                  <c:v>750.00520950400005</c:v>
                </c:pt>
                <c:pt idx="9">
                  <c:v>647.03696746800017</c:v>
                </c:pt>
                <c:pt idx="10">
                  <c:v>711.02336957399973</c:v>
                </c:pt>
                <c:pt idx="11">
                  <c:v>710.2670665600001</c:v>
                </c:pt>
                <c:pt idx="12">
                  <c:v>646.76214332599943</c:v>
                </c:pt>
                <c:pt idx="13">
                  <c:v>731.5214238799997</c:v>
                </c:pt>
                <c:pt idx="14">
                  <c:v>695.22248529199976</c:v>
                </c:pt>
                <c:pt idx="15">
                  <c:v>613.76956165399997</c:v>
                </c:pt>
                <c:pt idx="16">
                  <c:v>620.57029196399981</c:v>
                </c:pt>
                <c:pt idx="17">
                  <c:v>592.98570586799974</c:v>
                </c:pt>
              </c:numCache>
            </c:numRef>
          </c:val>
          <c:extLst>
            <c:ext xmlns:c16="http://schemas.microsoft.com/office/drawing/2014/chart" uri="{C3380CC4-5D6E-409C-BE32-E72D297353CC}">
              <c16:uniqueId val="{00000004-8C6A-46D7-9531-23C3053C8F88}"/>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Sheet2!$B$23:$D$40</c15:sqref>
                  </c15:fullRef>
                  <c15:levelRef>
                    <c15:sqref>Sheet2!$D$23:$D$40</c15:sqref>
                  </c15:levelRef>
                </c:ext>
              </c:extLst>
              <c:f>Sheet2!$D$23:$D$40</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Sheet2!$J$23:$J$40</c:f>
              <c:numCache>
                <c:formatCode>0.000</c:formatCode>
                <c:ptCount val="18"/>
                <c:pt idx="0">
                  <c:v>396.59315343380013</c:v>
                </c:pt>
                <c:pt idx="1">
                  <c:v>410.82625107440049</c:v>
                </c:pt>
                <c:pt idx="2">
                  <c:v>415.27988042229958</c:v>
                </c:pt>
                <c:pt idx="3">
                  <c:v>384.43770058360042</c:v>
                </c:pt>
                <c:pt idx="4">
                  <c:v>429.49961460019995</c:v>
                </c:pt>
                <c:pt idx="5">
                  <c:v>430.96823642549998</c:v>
                </c:pt>
                <c:pt idx="6">
                  <c:v>387.40407469510023</c:v>
                </c:pt>
                <c:pt idx="7">
                  <c:v>381.78968317240037</c:v>
                </c:pt>
                <c:pt idx="8">
                  <c:v>448.87605274929956</c:v>
                </c:pt>
                <c:pt idx="9">
                  <c:v>380.38839119599925</c:v>
                </c:pt>
                <c:pt idx="10">
                  <c:v>422.94791920329976</c:v>
                </c:pt>
                <c:pt idx="11">
                  <c:v>422.44627742839998</c:v>
                </c:pt>
                <c:pt idx="12">
                  <c:v>380.23660227650043</c:v>
                </c:pt>
                <c:pt idx="13">
                  <c:v>436.5821383655998</c:v>
                </c:pt>
                <c:pt idx="14">
                  <c:v>412.43840293079984</c:v>
                </c:pt>
                <c:pt idx="15">
                  <c:v>358.26393386060022</c:v>
                </c:pt>
                <c:pt idx="16">
                  <c:v>362.78578812390015</c:v>
                </c:pt>
                <c:pt idx="17">
                  <c:v>344.43845608510014</c:v>
                </c:pt>
              </c:numCache>
            </c:numRef>
          </c:val>
          <c:extLst>
            <c:ext xmlns:c16="http://schemas.microsoft.com/office/drawing/2014/chart" uri="{C3380CC4-5D6E-409C-BE32-E72D297353CC}">
              <c16:uniqueId val="{00000005-8C6A-46D7-9531-23C3053C8F88}"/>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Sheet2!$B$23:$D$40</c15:sqref>
                  </c15:fullRef>
                  <c15:levelRef>
                    <c15:sqref>Sheet2!$D$23:$D$40</c15:sqref>
                  </c15:levelRef>
                </c:ext>
              </c:extLst>
              <c:f>Sheet2!$D$23:$D$40</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Sheet2!$K$23:$K$40</c:f>
              <c:numCache>
                <c:formatCode>0.000</c:formatCode>
                <c:ptCount val="18"/>
                <c:pt idx="0">
                  <c:v>696.51459675620026</c:v>
                </c:pt>
                <c:pt idx="1">
                  <c:v>705.36976749160021</c:v>
                </c:pt>
                <c:pt idx="2">
                  <c:v>699.64092906370024</c:v>
                </c:pt>
                <c:pt idx="3">
                  <c:v>694.48923533439984</c:v>
                </c:pt>
                <c:pt idx="4">
                  <c:v>702.01618798780009</c:v>
                </c:pt>
                <c:pt idx="5">
                  <c:v>702.26146821450038</c:v>
                </c:pt>
                <c:pt idx="6">
                  <c:v>694.97966565090019</c:v>
                </c:pt>
                <c:pt idx="7">
                  <c:v>694.04684950560022</c:v>
                </c:pt>
                <c:pt idx="8">
                  <c:v>705.25275042670137</c:v>
                </c:pt>
                <c:pt idx="9">
                  <c:v>693.81285969600049</c:v>
                </c:pt>
                <c:pt idx="10">
                  <c:v>700.92182244270089</c:v>
                </c:pt>
                <c:pt idx="11">
                  <c:v>700.83797949160044</c:v>
                </c:pt>
                <c:pt idx="12">
                  <c:v>693.78242723749963</c:v>
                </c:pt>
                <c:pt idx="13">
                  <c:v>703.19922115439977</c:v>
                </c:pt>
                <c:pt idx="14">
                  <c:v>699.16635323720084</c:v>
                </c:pt>
                <c:pt idx="15">
                  <c:v>690.11718488540009</c:v>
                </c:pt>
                <c:pt idx="16">
                  <c:v>690.87253449210016</c:v>
                </c:pt>
                <c:pt idx="17">
                  <c:v>687.80786662689979</c:v>
                </c:pt>
              </c:numCache>
            </c:numRef>
          </c:val>
          <c:extLst>
            <c:ext xmlns:c16="http://schemas.microsoft.com/office/drawing/2014/chart" uri="{C3380CC4-5D6E-409C-BE32-E72D297353CC}">
              <c16:uniqueId val="{00000006-8C6A-46D7-9531-23C3053C8F88}"/>
            </c:ext>
          </c:extLst>
        </c:ser>
        <c:dLbls>
          <c:showLegendKey val="0"/>
          <c:showVal val="0"/>
          <c:showCatName val="0"/>
          <c:showSerName val="0"/>
          <c:showPercent val="0"/>
          <c:showBubbleSize val="0"/>
        </c:dLbls>
        <c:gapWidth val="41"/>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a:solidFill>
                      <a:schemeClr val="tx1"/>
                    </a:solidFill>
                  </a:rPr>
                  <a:t>Cumulative</a:t>
                </a:r>
                <a:r>
                  <a:rPr lang="en-US" sz="2000" baseline="0">
                    <a:solidFill>
                      <a:schemeClr val="tx1"/>
                    </a:solidFill>
                  </a:rPr>
                  <a:t> Energy Demand (MJ)</a:t>
                </a:r>
                <a:endParaRPr lang="en-US" sz="2000">
                  <a:solidFill>
                    <a:schemeClr val="tx1"/>
                  </a:solidFill>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Sheet2!$B$42:$D$59</c15:sqref>
                  </c15:fullRef>
                  <c15:levelRef>
                    <c15:sqref>Sheet2!$D$42:$D$59</c15:sqref>
                  </c15:levelRef>
                </c:ext>
              </c:extLst>
              <c:f>Sheet2!$D$42:$D$59</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Sheet2!$E$42:$E$59</c:f>
              <c:numCache>
                <c:formatCode>0.000</c:formatCode>
                <c:ptCount val="18"/>
                <c:pt idx="0">
                  <c:v>253.45665522100003</c:v>
                </c:pt>
                <c:pt idx="1">
                  <c:v>261.35696895000001</c:v>
                </c:pt>
                <c:pt idx="2">
                  <c:v>263.96845798399994</c:v>
                </c:pt>
                <c:pt idx="3">
                  <c:v>246.64677776200003</c:v>
                </c:pt>
                <c:pt idx="4">
                  <c:v>271.95484893500003</c:v>
                </c:pt>
                <c:pt idx="5">
                  <c:v>272.77947966499994</c:v>
                </c:pt>
                <c:pt idx="6">
                  <c:v>248.29578004000001</c:v>
                </c:pt>
                <c:pt idx="7">
                  <c:v>245.15933226400006</c:v>
                </c:pt>
                <c:pt idx="8">
                  <c:v>282.837181165</c:v>
                </c:pt>
                <c:pt idx="9">
                  <c:v>244.37255650500001</c:v>
                </c:pt>
                <c:pt idx="10">
                  <c:v>268.27519888399996</c:v>
                </c:pt>
                <c:pt idx="11">
                  <c:v>267.993295262</c:v>
                </c:pt>
                <c:pt idx="12">
                  <c:v>244.27030920599998</c:v>
                </c:pt>
                <c:pt idx="13">
                  <c:v>275.93254388699995</c:v>
                </c:pt>
                <c:pt idx="14">
                  <c:v>262.37274640499999</c:v>
                </c:pt>
                <c:pt idx="15">
                  <c:v>231.94644988900001</c:v>
                </c:pt>
                <c:pt idx="16">
                  <c:v>234.48628949899998</c:v>
                </c:pt>
                <c:pt idx="17">
                  <c:v>224.18184673500002</c:v>
                </c:pt>
              </c:numCache>
            </c:numRef>
          </c:val>
          <c:extLst>
            <c:ext xmlns:c16="http://schemas.microsoft.com/office/drawing/2014/chart" uri="{C3380CC4-5D6E-409C-BE32-E72D297353CC}">
              <c16:uniqueId val="{00000000-55D0-43EC-A9F0-706653463D56}"/>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Sheet2!$B$42:$D$59</c15:sqref>
                  </c15:fullRef>
                  <c15:levelRef>
                    <c15:sqref>Sheet2!$D$42:$D$59</c15:sqref>
                  </c15:levelRef>
                </c:ext>
              </c:extLst>
              <c:f>Sheet2!$D$42:$D$59</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Sheet2!$F$42:$F$59</c:f>
              <c:numCache>
                <c:formatCode>General</c:formatCode>
                <c:ptCount val="18"/>
                <c:pt idx="0">
                  <c:v>252.74369932299996</c:v>
                </c:pt>
                <c:pt idx="1">
                  <c:v>274.75101675000002</c:v>
                </c:pt>
                <c:pt idx="2">
                  <c:v>270.11763281199995</c:v>
                </c:pt>
                <c:pt idx="3">
                  <c:v>239.79191641599991</c:v>
                </c:pt>
                <c:pt idx="4">
                  <c:v>278.37722036500008</c:v>
                </c:pt>
                <c:pt idx="5">
                  <c:v>283.88951294499998</c:v>
                </c:pt>
                <c:pt idx="6">
                  <c:v>245.32312633999999</c:v>
                </c:pt>
                <c:pt idx="7">
                  <c:v>243.53775966199998</c:v>
                </c:pt>
                <c:pt idx="8">
                  <c:v>295.39916637499994</c:v>
                </c:pt>
                <c:pt idx="9">
                  <c:v>236.57805543500001</c:v>
                </c:pt>
                <c:pt idx="10">
                  <c:v>273.12381971199994</c:v>
                </c:pt>
                <c:pt idx="11">
                  <c:v>277.07532372599991</c:v>
                </c:pt>
                <c:pt idx="12">
                  <c:v>239.45960214799996</c:v>
                </c:pt>
                <c:pt idx="13">
                  <c:v>285.740726241</c:v>
                </c:pt>
                <c:pt idx="14">
                  <c:v>264.73750124499998</c:v>
                </c:pt>
                <c:pt idx="15">
                  <c:v>226.39591313700001</c:v>
                </c:pt>
                <c:pt idx="16">
                  <c:v>225.54763976700002</c:v>
                </c:pt>
                <c:pt idx="17">
                  <c:v>210.05143081499997</c:v>
                </c:pt>
              </c:numCache>
            </c:numRef>
          </c:val>
          <c:extLst>
            <c:ext xmlns:c16="http://schemas.microsoft.com/office/drawing/2014/chart" uri="{C3380CC4-5D6E-409C-BE32-E72D297353CC}">
              <c16:uniqueId val="{00000001-55D0-43EC-A9F0-706653463D56}"/>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Sheet2!$B$42:$D$59</c15:sqref>
                  </c15:fullRef>
                  <c15:levelRef>
                    <c15:sqref>Sheet2!$D$42:$D$59</c15:sqref>
                  </c15:levelRef>
                </c:ext>
              </c:extLst>
              <c:f>Sheet2!$D$42:$D$59</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Sheet2!$G$42:$G$59</c:f>
              <c:numCache>
                <c:formatCode>General</c:formatCode>
                <c:ptCount val="18"/>
                <c:pt idx="0">
                  <c:v>1400.5750952420003</c:v>
                </c:pt>
                <c:pt idx="1">
                  <c:v>1521.4312494330004</c:v>
                </c:pt>
                <c:pt idx="2">
                  <c:v>1492.944959054</c:v>
                </c:pt>
                <c:pt idx="3">
                  <c:v>1331.7161104410004</c:v>
                </c:pt>
                <c:pt idx="4">
                  <c:v>1536.8581843330001</c:v>
                </c:pt>
                <c:pt idx="5">
                  <c:v>1566.1643336080003</c:v>
                </c:pt>
                <c:pt idx="6">
                  <c:v>1361.1229552389998</c:v>
                </c:pt>
                <c:pt idx="7">
                  <c:v>1351.6305751129998</c:v>
                </c:pt>
                <c:pt idx="8">
                  <c:v>1627.3567801700001</c:v>
                </c:pt>
                <c:pt idx="9">
                  <c:v>1314.6293248260001</c:v>
                </c:pt>
                <c:pt idx="10">
                  <c:v>1508.9279825570002</c:v>
                </c:pt>
                <c:pt idx="11">
                  <c:v>1529.9360537699997</c:v>
                </c:pt>
                <c:pt idx="12">
                  <c:v>1329.9489817760004</c:v>
                </c:pt>
                <c:pt idx="13">
                  <c:v>1576.0067682620002</c:v>
                </c:pt>
                <c:pt idx="14">
                  <c:v>1464.3413484470002</c:v>
                </c:pt>
                <c:pt idx="15">
                  <c:v>1260.4941890699999</c:v>
                </c:pt>
                <c:pt idx="16">
                  <c:v>1255.9847474870005</c:v>
                </c:pt>
                <c:pt idx="17">
                  <c:v>1173.5977944030003</c:v>
                </c:pt>
              </c:numCache>
            </c:numRef>
          </c:val>
          <c:extLst>
            <c:ext xmlns:c16="http://schemas.microsoft.com/office/drawing/2014/chart" uri="{C3380CC4-5D6E-409C-BE32-E72D297353CC}">
              <c16:uniqueId val="{00000002-55D0-43EC-A9F0-706653463D56}"/>
            </c:ext>
          </c:extLst>
        </c:ser>
        <c:ser>
          <c:idx val="3"/>
          <c:order val="3"/>
          <c:tx>
            <c:strRef>
              <c:f>Sheet2!$H$3</c:f>
              <c:strCache>
                <c:ptCount val="1"/>
                <c:pt idx="0">
                  <c:v>Crystals/Ingots</c:v>
                </c:pt>
              </c:strCache>
            </c:strRef>
          </c:tx>
          <c:spPr>
            <a:solidFill>
              <a:srgbClr val="F75757"/>
            </a:solidFill>
            <a:ln>
              <a:noFill/>
            </a:ln>
            <a:effectLst/>
          </c:spPr>
          <c:invertIfNegative val="0"/>
          <c:cat>
            <c:strRef>
              <c:extLst>
                <c:ext xmlns:c15="http://schemas.microsoft.com/office/drawing/2012/chart" uri="{02D57815-91ED-43cb-92C2-25804820EDAC}">
                  <c15:fullRef>
                    <c15:sqref>Sheet2!$B$42:$D$59</c15:sqref>
                  </c15:fullRef>
                  <c15:levelRef>
                    <c15:sqref>Sheet2!$D$42:$D$59</c15:sqref>
                  </c15:levelRef>
                </c:ext>
              </c:extLst>
              <c:f>Sheet2!$D$42:$D$59</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Sheet2!$H$42:$H$59</c:f>
              <c:numCache>
                <c:formatCode>0.000</c:formatCode>
                <c:ptCount val="18"/>
                <c:pt idx="0">
                  <c:v>237.10110098299981</c:v>
                </c:pt>
                <c:pt idx="1">
                  <c:v>247.85985932400007</c:v>
                </c:pt>
                <c:pt idx="2">
                  <c:v>251.531123949</c:v>
                </c:pt>
                <c:pt idx="3">
                  <c:v>227.75294795499974</c:v>
                </c:pt>
                <c:pt idx="4">
                  <c:v>262.49447823999952</c:v>
                </c:pt>
                <c:pt idx="5">
                  <c:v>263.62642360599983</c:v>
                </c:pt>
                <c:pt idx="6">
                  <c:v>230.01655728500003</c:v>
                </c:pt>
                <c:pt idx="7">
                  <c:v>225.71090317600027</c:v>
                </c:pt>
                <c:pt idx="8">
                  <c:v>277.4331848319996</c:v>
                </c:pt>
                <c:pt idx="9">
                  <c:v>224.63100241799981</c:v>
                </c:pt>
                <c:pt idx="10">
                  <c:v>257.44329374600028</c:v>
                </c:pt>
                <c:pt idx="11">
                  <c:v>257.05615448300028</c:v>
                </c:pt>
                <c:pt idx="12">
                  <c:v>224.49057237199975</c:v>
                </c:pt>
                <c:pt idx="13">
                  <c:v>267.9548164539994</c:v>
                </c:pt>
                <c:pt idx="14">
                  <c:v>249.34066481699944</c:v>
                </c:pt>
                <c:pt idx="15">
                  <c:v>207.5728876310003</c:v>
                </c:pt>
                <c:pt idx="16">
                  <c:v>211.05953304799931</c:v>
                </c:pt>
                <c:pt idx="17">
                  <c:v>196.91419820299978</c:v>
                </c:pt>
              </c:numCache>
            </c:numRef>
          </c:val>
          <c:extLst>
            <c:ext xmlns:c16="http://schemas.microsoft.com/office/drawing/2014/chart" uri="{C3380CC4-5D6E-409C-BE32-E72D297353CC}">
              <c16:uniqueId val="{00000003-55D0-43EC-A9F0-706653463D56}"/>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Sheet2!$B$42:$D$59</c15:sqref>
                  </c15:fullRef>
                  <c15:levelRef>
                    <c15:sqref>Sheet2!$D$42:$D$59</c15:sqref>
                  </c15:levelRef>
                </c:ext>
              </c:extLst>
              <c:f>Sheet2!$D$42:$D$59</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Sheet2!$I$42:$I$59</c:f>
              <c:numCache>
                <c:formatCode>0.000</c:formatCode>
                <c:ptCount val="18"/>
                <c:pt idx="0">
                  <c:v>686.43044840999983</c:v>
                </c:pt>
                <c:pt idx="1">
                  <c:v>634.15643705999946</c:v>
                </c:pt>
                <c:pt idx="2">
                  <c:v>691.67992525600039</c:v>
                </c:pt>
                <c:pt idx="3">
                  <c:v>683.0294846610002</c:v>
                </c:pt>
                <c:pt idx="4">
                  <c:v>695.66779634500062</c:v>
                </c:pt>
                <c:pt idx="5">
                  <c:v>696.08000061999974</c:v>
                </c:pt>
                <c:pt idx="6">
                  <c:v>683.85324309899988</c:v>
                </c:pt>
                <c:pt idx="7">
                  <c:v>682.28723768849977</c:v>
                </c:pt>
                <c:pt idx="8">
                  <c:v>701.10224785650007</c:v>
                </c:pt>
                <c:pt idx="9">
                  <c:v>681.89381122150007</c:v>
                </c:pt>
                <c:pt idx="10">
                  <c:v>693.83028167449947</c:v>
                </c:pt>
                <c:pt idx="11">
                  <c:v>693.68992344649996</c:v>
                </c:pt>
                <c:pt idx="12">
                  <c:v>681.8430404174992</c:v>
                </c:pt>
                <c:pt idx="13">
                  <c:v>697.65431550000039</c:v>
                </c:pt>
                <c:pt idx="14">
                  <c:v>690.88280024699998</c:v>
                </c:pt>
                <c:pt idx="15">
                  <c:v>675.6893037149996</c:v>
                </c:pt>
                <c:pt idx="16">
                  <c:v>676.95719558250016</c:v>
                </c:pt>
                <c:pt idx="17">
                  <c:v>671.81140807149995</c:v>
                </c:pt>
              </c:numCache>
            </c:numRef>
          </c:val>
          <c:extLst>
            <c:ext xmlns:c16="http://schemas.microsoft.com/office/drawing/2014/chart" uri="{C3380CC4-5D6E-409C-BE32-E72D297353CC}">
              <c16:uniqueId val="{00000004-55D0-43EC-A9F0-706653463D56}"/>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Sheet2!$B$42:$D$59</c15:sqref>
                  </c15:fullRef>
                  <c15:levelRef>
                    <c15:sqref>Sheet2!$D$42:$D$59</c15:sqref>
                  </c15:levelRef>
                </c:ext>
              </c:extLst>
              <c:f>Sheet2!$D$42:$D$59</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Sheet2!$J$42:$J$59</c:f>
              <c:numCache>
                <c:formatCode>0.000</c:formatCode>
                <c:ptCount val="18"/>
                <c:pt idx="0">
                  <c:v>396.57012548560033</c:v>
                </c:pt>
                <c:pt idx="1">
                  <c:v>410.80165645039961</c:v>
                </c:pt>
                <c:pt idx="2">
                  <c:v>415.25551456579979</c:v>
                </c:pt>
                <c:pt idx="3">
                  <c:v>384.41562257770011</c:v>
                </c:pt>
                <c:pt idx="4">
                  <c:v>429.47444829489905</c:v>
                </c:pt>
                <c:pt idx="5">
                  <c:v>430.94280945000082</c:v>
                </c:pt>
                <c:pt idx="6">
                  <c:v>387.38165910420048</c:v>
                </c:pt>
                <c:pt idx="7">
                  <c:v>381.76753172510053</c:v>
                </c:pt>
                <c:pt idx="8">
                  <c:v>448.84954852479996</c:v>
                </c:pt>
                <c:pt idx="9">
                  <c:v>380.36657831800039</c:v>
                </c:pt>
                <c:pt idx="10">
                  <c:v>422.92319745880059</c:v>
                </c:pt>
                <c:pt idx="11">
                  <c:v>422.42139318310001</c:v>
                </c:pt>
                <c:pt idx="12">
                  <c:v>380.21464116530069</c:v>
                </c:pt>
                <c:pt idx="13">
                  <c:v>436.55644313099992</c:v>
                </c:pt>
                <c:pt idx="14">
                  <c:v>412.41438286950006</c:v>
                </c:pt>
                <c:pt idx="15">
                  <c:v>358.24325772519978</c:v>
                </c:pt>
                <c:pt idx="16">
                  <c:v>362.76500824150025</c:v>
                </c:pt>
                <c:pt idx="17">
                  <c:v>344.41891400149962</c:v>
                </c:pt>
              </c:numCache>
            </c:numRef>
          </c:val>
          <c:extLst>
            <c:ext xmlns:c16="http://schemas.microsoft.com/office/drawing/2014/chart" uri="{C3380CC4-5D6E-409C-BE32-E72D297353CC}">
              <c16:uniqueId val="{00000005-55D0-43EC-A9F0-706653463D56}"/>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Sheet2!$B$42:$D$59</c15:sqref>
                  </c15:fullRef>
                  <c15:levelRef>
                    <c15:sqref>Sheet2!$D$42:$D$59</c15:sqref>
                  </c15:levelRef>
                </c:ext>
              </c:extLst>
              <c:f>Sheet2!$D$42:$D$59</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Sheet2!$K$42:$K$59</c:f>
              <c:numCache>
                <c:formatCode>0.000</c:formatCode>
                <c:ptCount val="18"/>
                <c:pt idx="0">
                  <c:v>696.51460533540012</c:v>
                </c:pt>
                <c:pt idx="1">
                  <c:v>705.3697820326006</c:v>
                </c:pt>
                <c:pt idx="2">
                  <c:v>699.64092637919975</c:v>
                </c:pt>
                <c:pt idx="3">
                  <c:v>694.48924018729986</c:v>
                </c:pt>
                <c:pt idx="4">
                  <c:v>702.01620348710048</c:v>
                </c:pt>
                <c:pt idx="5">
                  <c:v>702.2614401059991</c:v>
                </c:pt>
                <c:pt idx="6">
                  <c:v>694.97967889279971</c:v>
                </c:pt>
                <c:pt idx="7">
                  <c:v>694.04686037139982</c:v>
                </c:pt>
                <c:pt idx="8">
                  <c:v>705.25275107669995</c:v>
                </c:pt>
                <c:pt idx="9">
                  <c:v>693.81285127649926</c:v>
                </c:pt>
                <c:pt idx="10">
                  <c:v>700.92181596769979</c:v>
                </c:pt>
                <c:pt idx="11">
                  <c:v>700.83795612940048</c:v>
                </c:pt>
                <c:pt idx="12">
                  <c:v>693.78246291519963</c:v>
                </c:pt>
                <c:pt idx="13">
                  <c:v>703.19921652499988</c:v>
                </c:pt>
                <c:pt idx="14">
                  <c:v>699.16633596950032</c:v>
                </c:pt>
                <c:pt idx="15">
                  <c:v>690.11716883280042</c:v>
                </c:pt>
                <c:pt idx="16">
                  <c:v>690.87253637499998</c:v>
                </c:pt>
                <c:pt idx="17">
                  <c:v>687.80785777100027</c:v>
                </c:pt>
              </c:numCache>
            </c:numRef>
          </c:val>
          <c:extLst>
            <c:ext xmlns:c16="http://schemas.microsoft.com/office/drawing/2014/chart" uri="{C3380CC4-5D6E-409C-BE32-E72D297353CC}">
              <c16:uniqueId val="{00000006-55D0-43EC-A9F0-706653463D56}"/>
            </c:ext>
          </c:extLst>
        </c:ser>
        <c:dLbls>
          <c:showLegendKey val="0"/>
          <c:showVal val="0"/>
          <c:showCatName val="0"/>
          <c:showSerName val="0"/>
          <c:showPercent val="0"/>
          <c:showBubbleSize val="0"/>
        </c:dLbls>
        <c:gapWidth val="41"/>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a:solidFill>
                      <a:schemeClr val="tx1"/>
                    </a:solidFill>
                  </a:rPr>
                  <a:t>Cumulative</a:t>
                </a:r>
                <a:r>
                  <a:rPr lang="en-US" sz="2000" baseline="0">
                    <a:solidFill>
                      <a:schemeClr val="tx1"/>
                    </a:solidFill>
                  </a:rPr>
                  <a:t> Energy Demand (MJ)</a:t>
                </a:r>
                <a:endParaRPr lang="en-US" sz="2000">
                  <a:solidFill>
                    <a:schemeClr val="tx1"/>
                  </a:solidFill>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Sheet2!$B$61:$D$67</c15:sqref>
                  </c15:fullRef>
                  <c15:levelRef>
                    <c15:sqref>Sheet2!$D$61:$D$67</c15:sqref>
                  </c15:levelRef>
                </c:ext>
              </c:extLst>
              <c:f>Sheet2!$D$61:$D$67</c:f>
              <c:strCache>
                <c:ptCount val="7"/>
                <c:pt idx="0">
                  <c:v>2020</c:v>
                </c:pt>
                <c:pt idx="1">
                  <c:v>2025</c:v>
                </c:pt>
                <c:pt idx="2">
                  <c:v>2030</c:v>
                </c:pt>
                <c:pt idx="3">
                  <c:v>2035</c:v>
                </c:pt>
                <c:pt idx="4">
                  <c:v>2040</c:v>
                </c:pt>
                <c:pt idx="5">
                  <c:v>2045</c:v>
                </c:pt>
                <c:pt idx="6">
                  <c:v>2050</c:v>
                </c:pt>
              </c:strCache>
            </c:strRef>
          </c:cat>
          <c:val>
            <c:numRef>
              <c:f>Sheet2!$E$61:$E$67</c:f>
              <c:numCache>
                <c:formatCode>0.000</c:formatCode>
                <c:ptCount val="7"/>
                <c:pt idx="0">
                  <c:v>212.84302683300001</c:v>
                </c:pt>
                <c:pt idx="1">
                  <c:v>202.02213016500002</c:v>
                </c:pt>
                <c:pt idx="2">
                  <c:v>194.24363152799998</c:v>
                </c:pt>
                <c:pt idx="3">
                  <c:v>189.30371344800002</c:v>
                </c:pt>
                <c:pt idx="4">
                  <c:v>186.15457935699999</c:v>
                </c:pt>
                <c:pt idx="5">
                  <c:v>183.41259620800002</c:v>
                </c:pt>
                <c:pt idx="6">
                  <c:v>180.51134961099999</c:v>
                </c:pt>
              </c:numCache>
            </c:numRef>
          </c:val>
          <c:extLst>
            <c:ext xmlns:c16="http://schemas.microsoft.com/office/drawing/2014/chart" uri="{C3380CC4-5D6E-409C-BE32-E72D297353CC}">
              <c16:uniqueId val="{00000000-13D7-4BE9-805E-6575206033FC}"/>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Sheet2!$B$61:$D$67</c15:sqref>
                  </c15:fullRef>
                  <c15:levelRef>
                    <c15:sqref>Sheet2!$D$61:$D$67</c15:sqref>
                  </c15:levelRef>
                </c:ext>
              </c:extLst>
              <c:f>Sheet2!$D$61:$D$67</c:f>
              <c:strCache>
                <c:ptCount val="7"/>
                <c:pt idx="0">
                  <c:v>2020</c:v>
                </c:pt>
                <c:pt idx="1">
                  <c:v>2025</c:v>
                </c:pt>
                <c:pt idx="2">
                  <c:v>2030</c:v>
                </c:pt>
                <c:pt idx="3">
                  <c:v>2035</c:v>
                </c:pt>
                <c:pt idx="4">
                  <c:v>2040</c:v>
                </c:pt>
                <c:pt idx="5">
                  <c:v>2045</c:v>
                </c:pt>
                <c:pt idx="6">
                  <c:v>2050</c:v>
                </c:pt>
              </c:strCache>
            </c:strRef>
          </c:cat>
          <c:val>
            <c:numRef>
              <c:f>Sheet2!$F$61:$F$67</c:f>
              <c:numCache>
                <c:formatCode>General</c:formatCode>
                <c:ptCount val="7"/>
                <c:pt idx="0">
                  <c:v>207.95123217399998</c:v>
                </c:pt>
                <c:pt idx="1">
                  <c:v>192.62037786600001</c:v>
                </c:pt>
                <c:pt idx="2">
                  <c:v>181.65364083399996</c:v>
                </c:pt>
                <c:pt idx="3">
                  <c:v>174.74841660199996</c:v>
                </c:pt>
                <c:pt idx="4">
                  <c:v>170.338030632</c:v>
                </c:pt>
                <c:pt idx="5">
                  <c:v>166.47691943799995</c:v>
                </c:pt>
                <c:pt idx="6">
                  <c:v>162.341001874</c:v>
                </c:pt>
              </c:numCache>
            </c:numRef>
          </c:val>
          <c:extLst>
            <c:ext xmlns:c16="http://schemas.microsoft.com/office/drawing/2014/chart" uri="{C3380CC4-5D6E-409C-BE32-E72D297353CC}">
              <c16:uniqueId val="{00000001-13D7-4BE9-805E-6575206033FC}"/>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Sheet2!$B$61:$D$67</c15:sqref>
                  </c15:fullRef>
                  <c15:levelRef>
                    <c15:sqref>Sheet2!$D$61:$D$67</c15:sqref>
                  </c15:levelRef>
                </c:ext>
              </c:extLst>
              <c:f>Sheet2!$D$61:$D$67</c:f>
              <c:strCache>
                <c:ptCount val="7"/>
                <c:pt idx="0">
                  <c:v>2020</c:v>
                </c:pt>
                <c:pt idx="1">
                  <c:v>2025</c:v>
                </c:pt>
                <c:pt idx="2">
                  <c:v>2030</c:v>
                </c:pt>
                <c:pt idx="3">
                  <c:v>2035</c:v>
                </c:pt>
                <c:pt idx="4">
                  <c:v>2040</c:v>
                </c:pt>
                <c:pt idx="5">
                  <c:v>2045</c:v>
                </c:pt>
                <c:pt idx="6">
                  <c:v>2050</c:v>
                </c:pt>
              </c:strCache>
            </c:strRef>
          </c:cat>
          <c:val>
            <c:numRef>
              <c:f>Sheet2!$G$61:$G$67</c:f>
              <c:numCache>
                <c:formatCode>General</c:formatCode>
                <c:ptCount val="7"/>
                <c:pt idx="0">
                  <c:v>1155.9305414249998</c:v>
                </c:pt>
                <c:pt idx="1">
                  <c:v>1074.4170145969999</c:v>
                </c:pt>
                <c:pt idx="2">
                  <c:v>1016.1073397839997</c:v>
                </c:pt>
                <c:pt idx="3">
                  <c:v>979.39254922399982</c:v>
                </c:pt>
                <c:pt idx="4">
                  <c:v>955.94271924499992</c:v>
                </c:pt>
                <c:pt idx="5">
                  <c:v>935.41335537600003</c:v>
                </c:pt>
                <c:pt idx="6">
                  <c:v>913.42285108299984</c:v>
                </c:pt>
              </c:numCache>
            </c:numRef>
          </c:val>
          <c:extLst>
            <c:ext xmlns:c16="http://schemas.microsoft.com/office/drawing/2014/chart" uri="{C3380CC4-5D6E-409C-BE32-E72D297353CC}">
              <c16:uniqueId val="{00000002-13D7-4BE9-805E-6575206033FC}"/>
            </c:ext>
          </c:extLst>
        </c:ser>
        <c:ser>
          <c:idx val="3"/>
          <c:order val="3"/>
          <c:tx>
            <c:strRef>
              <c:f>Sheet2!$H$3</c:f>
              <c:strCache>
                <c:ptCount val="1"/>
                <c:pt idx="0">
                  <c:v>Crystals/Ingots</c:v>
                </c:pt>
              </c:strCache>
            </c:strRef>
          </c:tx>
          <c:spPr>
            <a:solidFill>
              <a:srgbClr val="F75757"/>
            </a:solidFill>
            <a:ln>
              <a:noFill/>
            </a:ln>
            <a:effectLst/>
          </c:spPr>
          <c:invertIfNegative val="0"/>
          <c:cat>
            <c:strRef>
              <c:extLst>
                <c:ext xmlns:c15="http://schemas.microsoft.com/office/drawing/2012/chart" uri="{02D57815-91ED-43cb-92C2-25804820EDAC}">
                  <c15:fullRef>
                    <c15:sqref>Sheet2!$B$61:$D$67</c15:sqref>
                  </c15:fullRef>
                  <c15:levelRef>
                    <c15:sqref>Sheet2!$D$61:$D$67</c15:sqref>
                  </c15:levelRef>
                </c:ext>
              </c:extLst>
              <c:f>Sheet2!$D$61:$D$67</c:f>
              <c:strCache>
                <c:ptCount val="7"/>
                <c:pt idx="0">
                  <c:v>2020</c:v>
                </c:pt>
                <c:pt idx="1">
                  <c:v>2025</c:v>
                </c:pt>
                <c:pt idx="2">
                  <c:v>2030</c:v>
                </c:pt>
                <c:pt idx="3">
                  <c:v>2035</c:v>
                </c:pt>
                <c:pt idx="4">
                  <c:v>2040</c:v>
                </c:pt>
                <c:pt idx="5">
                  <c:v>2045</c:v>
                </c:pt>
                <c:pt idx="6">
                  <c:v>2050</c:v>
                </c:pt>
              </c:strCache>
            </c:strRef>
          </c:cat>
          <c:val>
            <c:numRef>
              <c:f>Sheet2!$H$61:$H$67</c:f>
              <c:numCache>
                <c:formatCode>0.000</c:formatCode>
                <c:ptCount val="7"/>
                <c:pt idx="0">
                  <c:v>1158.8707907300002</c:v>
                </c:pt>
                <c:pt idx="1">
                  <c:v>1088.6344721980001</c:v>
                </c:pt>
                <c:pt idx="2">
                  <c:v>1038.1457885310001</c:v>
                </c:pt>
                <c:pt idx="3">
                  <c:v>1006.0816980470006</c:v>
                </c:pt>
                <c:pt idx="4">
                  <c:v>985.64111835300025</c:v>
                </c:pt>
                <c:pt idx="5">
                  <c:v>967.84343871999999</c:v>
                </c:pt>
                <c:pt idx="6">
                  <c:v>949.01208075300008</c:v>
                </c:pt>
              </c:numCache>
            </c:numRef>
          </c:val>
          <c:extLst>
            <c:ext xmlns:c16="http://schemas.microsoft.com/office/drawing/2014/chart" uri="{C3380CC4-5D6E-409C-BE32-E72D297353CC}">
              <c16:uniqueId val="{00000003-13D7-4BE9-805E-6575206033FC}"/>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Sheet2!$B$61:$D$67</c15:sqref>
                  </c15:fullRef>
                  <c15:levelRef>
                    <c15:sqref>Sheet2!$D$61:$D$67</c15:sqref>
                  </c15:levelRef>
                </c:ext>
              </c:extLst>
              <c:f>Sheet2!$D$61:$D$67</c:f>
              <c:strCache>
                <c:ptCount val="7"/>
                <c:pt idx="0">
                  <c:v>2020</c:v>
                </c:pt>
                <c:pt idx="1">
                  <c:v>2025</c:v>
                </c:pt>
                <c:pt idx="2">
                  <c:v>2030</c:v>
                </c:pt>
                <c:pt idx="3">
                  <c:v>2035</c:v>
                </c:pt>
                <c:pt idx="4">
                  <c:v>2040</c:v>
                </c:pt>
                <c:pt idx="5">
                  <c:v>2045</c:v>
                </c:pt>
                <c:pt idx="6">
                  <c:v>2050</c:v>
                </c:pt>
              </c:strCache>
            </c:strRef>
          </c:cat>
          <c:val>
            <c:numRef>
              <c:f>Sheet2!$I$61:$I$67</c:f>
              <c:numCache>
                <c:formatCode>0.000</c:formatCode>
                <c:ptCount val="7"/>
                <c:pt idx="0">
                  <c:v>679.7844139244994</c:v>
                </c:pt>
                <c:pt idx="1">
                  <c:v>673.68134258399959</c:v>
                </c:pt>
                <c:pt idx="2">
                  <c:v>669.29418700199994</c:v>
                </c:pt>
                <c:pt idx="3">
                  <c:v>666.50802311849884</c:v>
                </c:pt>
                <c:pt idx="4">
                  <c:v>664.73186589449915</c:v>
                </c:pt>
                <c:pt idx="5">
                  <c:v>663.18534904799981</c:v>
                </c:pt>
                <c:pt idx="6">
                  <c:v>661.5490231394997</c:v>
                </c:pt>
              </c:numCache>
            </c:numRef>
          </c:val>
          <c:extLst>
            <c:ext xmlns:c16="http://schemas.microsoft.com/office/drawing/2014/chart" uri="{C3380CC4-5D6E-409C-BE32-E72D297353CC}">
              <c16:uniqueId val="{00000004-13D7-4BE9-805E-6575206033FC}"/>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Sheet2!$B$61:$D$67</c15:sqref>
                  </c15:fullRef>
                  <c15:levelRef>
                    <c15:sqref>Sheet2!$D$61:$D$67</c15:sqref>
                  </c15:levelRef>
                </c:ext>
              </c:extLst>
              <c:f>Sheet2!$D$61:$D$67</c:f>
              <c:strCache>
                <c:ptCount val="7"/>
                <c:pt idx="0">
                  <c:v>2020</c:v>
                </c:pt>
                <c:pt idx="1">
                  <c:v>2025</c:v>
                </c:pt>
                <c:pt idx="2">
                  <c:v>2030</c:v>
                </c:pt>
                <c:pt idx="3">
                  <c:v>2035</c:v>
                </c:pt>
                <c:pt idx="4">
                  <c:v>2040</c:v>
                </c:pt>
                <c:pt idx="5">
                  <c:v>2045</c:v>
                </c:pt>
                <c:pt idx="6">
                  <c:v>2050</c:v>
                </c:pt>
              </c:strCache>
            </c:strRef>
          </c:cat>
          <c:val>
            <c:numRef>
              <c:f>Sheet2!$J$61:$J$67</c:f>
              <c:numCache>
                <c:formatCode>0.000</c:formatCode>
                <c:ptCount val="7"/>
                <c:pt idx="0">
                  <c:v>373.59601251010054</c:v>
                </c:pt>
                <c:pt idx="1">
                  <c:v>351.81634795109994</c:v>
                </c:pt>
                <c:pt idx="2">
                  <c:v>336.16021719220089</c:v>
                </c:pt>
                <c:pt idx="3">
                  <c:v>326.21740334250035</c:v>
                </c:pt>
                <c:pt idx="4">
                  <c:v>319.8789669852008</c:v>
                </c:pt>
                <c:pt idx="5">
                  <c:v>314.36005774969999</c:v>
                </c:pt>
                <c:pt idx="6">
                  <c:v>308.52060621920054</c:v>
                </c:pt>
              </c:numCache>
            </c:numRef>
          </c:val>
          <c:extLst>
            <c:ext xmlns:c16="http://schemas.microsoft.com/office/drawing/2014/chart" uri="{C3380CC4-5D6E-409C-BE32-E72D297353CC}">
              <c16:uniqueId val="{00000005-13D7-4BE9-805E-6575206033FC}"/>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Sheet2!$B$61:$D$67</c15:sqref>
                  </c15:fullRef>
                  <c15:levelRef>
                    <c15:sqref>Sheet2!$D$61:$D$67</c15:sqref>
                  </c15:levelRef>
                </c:ext>
              </c:extLst>
              <c:f>Sheet2!$D$61:$D$67</c:f>
              <c:strCache>
                <c:ptCount val="7"/>
                <c:pt idx="0">
                  <c:v>2020</c:v>
                </c:pt>
                <c:pt idx="1">
                  <c:v>2025</c:v>
                </c:pt>
                <c:pt idx="2">
                  <c:v>2030</c:v>
                </c:pt>
                <c:pt idx="3">
                  <c:v>2035</c:v>
                </c:pt>
                <c:pt idx="4">
                  <c:v>2040</c:v>
                </c:pt>
                <c:pt idx="5">
                  <c:v>2045</c:v>
                </c:pt>
                <c:pt idx="6">
                  <c:v>2050</c:v>
                </c:pt>
              </c:strCache>
            </c:strRef>
          </c:cat>
          <c:val>
            <c:numRef>
              <c:f>Sheet2!$K$61:$K$67</c:f>
              <c:numCache>
                <c:formatCode>0.000</c:formatCode>
                <c:ptCount val="7"/>
                <c:pt idx="0">
                  <c:v>690.27348240340007</c:v>
                </c:pt>
                <c:pt idx="1">
                  <c:v>686.63524463889962</c:v>
                </c:pt>
                <c:pt idx="2">
                  <c:v>684.01996512879987</c:v>
                </c:pt>
                <c:pt idx="3">
                  <c:v>682.35904621800091</c:v>
                </c:pt>
                <c:pt idx="4">
                  <c:v>681.3002295332999</c:v>
                </c:pt>
                <c:pt idx="5">
                  <c:v>680.37833346029993</c:v>
                </c:pt>
                <c:pt idx="6">
                  <c:v>679.40285732029997</c:v>
                </c:pt>
              </c:numCache>
            </c:numRef>
          </c:val>
          <c:extLst>
            <c:ext xmlns:c16="http://schemas.microsoft.com/office/drawing/2014/chart" uri="{C3380CC4-5D6E-409C-BE32-E72D297353CC}">
              <c16:uniqueId val="{00000006-13D7-4BE9-805E-6575206033FC}"/>
            </c:ext>
          </c:extLst>
        </c:ser>
        <c:dLbls>
          <c:showLegendKey val="0"/>
          <c:showVal val="0"/>
          <c:showCatName val="0"/>
          <c:showSerName val="0"/>
          <c:showPercent val="0"/>
          <c:showBubbleSize val="0"/>
        </c:dLbls>
        <c:gapWidth val="72"/>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a:solidFill>
                      <a:schemeClr val="tx1"/>
                    </a:solidFill>
                  </a:rPr>
                  <a:t>Cumulative</a:t>
                </a:r>
                <a:r>
                  <a:rPr lang="en-US" sz="2000" baseline="0">
                    <a:solidFill>
                      <a:schemeClr val="tx1"/>
                    </a:solidFill>
                  </a:rPr>
                  <a:t> Energy Demand (MJ)</a:t>
                </a:r>
                <a:endParaRPr lang="en-US" sz="2000">
                  <a:solidFill>
                    <a:schemeClr val="tx1"/>
                  </a:solidFill>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Sheet2!$B$69:$D$75</c15:sqref>
                  </c15:fullRef>
                  <c15:levelRef>
                    <c15:sqref>Sheet2!$D$69:$D$75</c15:sqref>
                  </c15:levelRef>
                </c:ext>
              </c:extLst>
              <c:f>Sheet2!$D$69:$D$75</c:f>
              <c:strCache>
                <c:ptCount val="7"/>
                <c:pt idx="0">
                  <c:v>2020</c:v>
                </c:pt>
                <c:pt idx="1">
                  <c:v>2025</c:v>
                </c:pt>
                <c:pt idx="2">
                  <c:v>2030</c:v>
                </c:pt>
                <c:pt idx="3">
                  <c:v>2035</c:v>
                </c:pt>
                <c:pt idx="4">
                  <c:v>2040</c:v>
                </c:pt>
                <c:pt idx="5">
                  <c:v>2045</c:v>
                </c:pt>
                <c:pt idx="6">
                  <c:v>2050</c:v>
                </c:pt>
              </c:strCache>
            </c:strRef>
          </c:cat>
          <c:val>
            <c:numRef>
              <c:f>Sheet2!$E$69:$E$75</c:f>
              <c:numCache>
                <c:formatCode>0.000</c:formatCode>
                <c:ptCount val="7"/>
                <c:pt idx="0">
                  <c:v>138.94871383500001</c:v>
                </c:pt>
                <c:pt idx="1">
                  <c:v>131.884589175</c:v>
                </c:pt>
                <c:pt idx="2">
                  <c:v>126.80661035999999</c:v>
                </c:pt>
                <c:pt idx="3">
                  <c:v>123.58172076000001</c:v>
                </c:pt>
                <c:pt idx="4">
                  <c:v>121.52589521499999</c:v>
                </c:pt>
                <c:pt idx="5">
                  <c:v>119.73586696000001</c:v>
                </c:pt>
                <c:pt idx="6">
                  <c:v>117.84186794499999</c:v>
                </c:pt>
              </c:numCache>
            </c:numRef>
          </c:val>
          <c:extLst>
            <c:ext xmlns:c16="http://schemas.microsoft.com/office/drawing/2014/chart" uri="{C3380CC4-5D6E-409C-BE32-E72D297353CC}">
              <c16:uniqueId val="{00000000-13D7-4BE9-805E-6575206033FC}"/>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Sheet2!$B$69:$D$75</c15:sqref>
                  </c15:fullRef>
                  <c15:levelRef>
                    <c15:sqref>Sheet2!$D$69:$D$75</c15:sqref>
                  </c15:levelRef>
                </c:ext>
              </c:extLst>
              <c:f>Sheet2!$D$69:$D$75</c:f>
              <c:strCache>
                <c:ptCount val="7"/>
                <c:pt idx="0">
                  <c:v>2020</c:v>
                </c:pt>
                <c:pt idx="1">
                  <c:v>2025</c:v>
                </c:pt>
                <c:pt idx="2">
                  <c:v>2030</c:v>
                </c:pt>
                <c:pt idx="3">
                  <c:v>2035</c:v>
                </c:pt>
                <c:pt idx="4">
                  <c:v>2040</c:v>
                </c:pt>
                <c:pt idx="5">
                  <c:v>2045</c:v>
                </c:pt>
                <c:pt idx="6">
                  <c:v>2050</c:v>
                </c:pt>
              </c:strCache>
            </c:strRef>
          </c:cat>
          <c:val>
            <c:numRef>
              <c:f>Sheet2!$F$69:$F$75</c:f>
              <c:numCache>
                <c:formatCode>General</c:formatCode>
                <c:ptCount val="7"/>
                <c:pt idx="0">
                  <c:v>135.77633768099997</c:v>
                </c:pt>
                <c:pt idx="1">
                  <c:v>125.766272325</c:v>
                </c:pt>
                <c:pt idx="2">
                  <c:v>118.60569729599999</c:v>
                </c:pt>
                <c:pt idx="3">
                  <c:v>114.09703089599998</c:v>
                </c:pt>
                <c:pt idx="4">
                  <c:v>111.217332869</c:v>
                </c:pt>
                <c:pt idx="5">
                  <c:v>108.69627533599999</c:v>
                </c:pt>
                <c:pt idx="6">
                  <c:v>105.995785547</c:v>
                </c:pt>
              </c:numCache>
            </c:numRef>
          </c:val>
          <c:extLst>
            <c:ext xmlns:c16="http://schemas.microsoft.com/office/drawing/2014/chart" uri="{C3380CC4-5D6E-409C-BE32-E72D297353CC}">
              <c16:uniqueId val="{00000001-13D7-4BE9-805E-6575206033FC}"/>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Sheet2!$B$69:$D$75</c15:sqref>
                  </c15:fullRef>
                  <c15:levelRef>
                    <c15:sqref>Sheet2!$D$69:$D$75</c15:sqref>
                  </c15:levelRef>
                </c:ext>
              </c:extLst>
              <c:f>Sheet2!$D$69:$D$75</c:f>
              <c:strCache>
                <c:ptCount val="7"/>
                <c:pt idx="0">
                  <c:v>2020</c:v>
                </c:pt>
                <c:pt idx="1">
                  <c:v>2025</c:v>
                </c:pt>
                <c:pt idx="2">
                  <c:v>2030</c:v>
                </c:pt>
                <c:pt idx="3">
                  <c:v>2035</c:v>
                </c:pt>
                <c:pt idx="4">
                  <c:v>2040</c:v>
                </c:pt>
                <c:pt idx="5">
                  <c:v>2045</c:v>
                </c:pt>
                <c:pt idx="6">
                  <c:v>2050</c:v>
                </c:pt>
              </c:strCache>
            </c:strRef>
          </c:cat>
          <c:val>
            <c:numRef>
              <c:f>Sheet2!$G$69:$G$75</c:f>
              <c:numCache>
                <c:formatCode>General</c:formatCode>
                <c:ptCount val="7"/>
                <c:pt idx="0">
                  <c:v>740.76213678930117</c:v>
                </c:pt>
                <c:pt idx="1">
                  <c:v>690.93027904094038</c:v>
                </c:pt>
                <c:pt idx="2">
                  <c:v>655.26531706203718</c:v>
                </c:pt>
                <c:pt idx="3">
                  <c:v>632.78836981325321</c:v>
                </c:pt>
                <c:pt idx="4">
                  <c:v>618.43519749976906</c:v>
                </c:pt>
                <c:pt idx="5">
                  <c:v>605.87683170486116</c:v>
                </c:pt>
                <c:pt idx="6">
                  <c:v>592.44204204324717</c:v>
                </c:pt>
              </c:numCache>
            </c:numRef>
          </c:val>
          <c:extLst>
            <c:ext xmlns:c16="http://schemas.microsoft.com/office/drawing/2014/chart" uri="{C3380CC4-5D6E-409C-BE32-E72D297353CC}">
              <c16:uniqueId val="{00000002-13D7-4BE9-805E-6575206033FC}"/>
            </c:ext>
          </c:extLst>
        </c:ser>
        <c:ser>
          <c:idx val="3"/>
          <c:order val="3"/>
          <c:tx>
            <c:strRef>
              <c:f>Sheet2!$H$3</c:f>
              <c:strCache>
                <c:ptCount val="1"/>
                <c:pt idx="0">
                  <c:v>Crystals/Ingots</c:v>
                </c:pt>
              </c:strCache>
            </c:strRef>
          </c:tx>
          <c:spPr>
            <a:solidFill>
              <a:schemeClr val="accent4"/>
            </a:solidFill>
            <a:ln>
              <a:noFill/>
            </a:ln>
            <a:effectLst/>
          </c:spPr>
          <c:invertIfNegative val="0"/>
          <c:cat>
            <c:strRef>
              <c:extLst>
                <c:ext xmlns:c15="http://schemas.microsoft.com/office/drawing/2012/chart" uri="{02D57815-91ED-43cb-92C2-25804820EDAC}">
                  <c15:fullRef>
                    <c15:sqref>Sheet2!$B$69:$D$75</c15:sqref>
                  </c15:fullRef>
                  <c15:levelRef>
                    <c15:sqref>Sheet2!$D$69:$D$75</c15:sqref>
                  </c15:levelRef>
                </c:ext>
              </c:extLst>
              <c:f>Sheet2!$D$69:$D$75</c:f>
              <c:strCache>
                <c:ptCount val="7"/>
                <c:pt idx="0">
                  <c:v>2020</c:v>
                </c:pt>
                <c:pt idx="1">
                  <c:v>2025</c:v>
                </c:pt>
                <c:pt idx="2">
                  <c:v>2030</c:v>
                </c:pt>
                <c:pt idx="3">
                  <c:v>2035</c:v>
                </c:pt>
                <c:pt idx="4">
                  <c:v>2040</c:v>
                </c:pt>
                <c:pt idx="5">
                  <c:v>2045</c:v>
                </c:pt>
                <c:pt idx="6">
                  <c:v>2050</c:v>
                </c:pt>
              </c:strCache>
            </c:strRef>
          </c:cat>
          <c:val>
            <c:numRef>
              <c:f>Sheet2!$H$69:$H$75</c:f>
              <c:numCache>
                <c:formatCode>General</c:formatCode>
                <c:ptCount val="7"/>
              </c:numCache>
            </c:numRef>
          </c:val>
          <c:extLst>
            <c:ext xmlns:c16="http://schemas.microsoft.com/office/drawing/2014/chart" uri="{C3380CC4-5D6E-409C-BE32-E72D297353CC}">
              <c16:uniqueId val="{00000003-13D7-4BE9-805E-6575206033FC}"/>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Sheet2!$B$69:$D$75</c15:sqref>
                  </c15:fullRef>
                  <c15:levelRef>
                    <c15:sqref>Sheet2!$D$69:$D$75</c15:sqref>
                  </c15:levelRef>
                </c:ext>
              </c:extLst>
              <c:f>Sheet2!$D$69:$D$75</c:f>
              <c:strCache>
                <c:ptCount val="7"/>
                <c:pt idx="0">
                  <c:v>2020</c:v>
                </c:pt>
                <c:pt idx="1">
                  <c:v>2025</c:v>
                </c:pt>
                <c:pt idx="2">
                  <c:v>2030</c:v>
                </c:pt>
                <c:pt idx="3">
                  <c:v>2035</c:v>
                </c:pt>
                <c:pt idx="4">
                  <c:v>2040</c:v>
                </c:pt>
                <c:pt idx="5">
                  <c:v>2045</c:v>
                </c:pt>
                <c:pt idx="6">
                  <c:v>2050</c:v>
                </c:pt>
              </c:strCache>
            </c:strRef>
          </c:cat>
          <c:val>
            <c:numRef>
              <c:f>Sheet2!$I$69:$I$75</c:f>
              <c:numCache>
                <c:formatCode>0.000</c:formatCode>
                <c:ptCount val="7"/>
                <c:pt idx="0">
                  <c:v>636.97936477199994</c:v>
                </c:pt>
                <c:pt idx="1">
                  <c:v>604.23201896799958</c:v>
                </c:pt>
                <c:pt idx="2">
                  <c:v>580.69187907399987</c:v>
                </c:pt>
                <c:pt idx="3">
                  <c:v>565.74209553999981</c:v>
                </c:pt>
                <c:pt idx="4">
                  <c:v>556.21174222999991</c:v>
                </c:pt>
                <c:pt idx="5">
                  <c:v>547.91365230399958</c:v>
                </c:pt>
                <c:pt idx="6">
                  <c:v>539.13361662</c:v>
                </c:pt>
              </c:numCache>
            </c:numRef>
          </c:val>
          <c:extLst>
            <c:ext xmlns:c16="http://schemas.microsoft.com/office/drawing/2014/chart" uri="{C3380CC4-5D6E-409C-BE32-E72D297353CC}">
              <c16:uniqueId val="{00000004-13D7-4BE9-805E-6575206033FC}"/>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Sheet2!$B$69:$D$75</c15:sqref>
                  </c15:fullRef>
                  <c15:levelRef>
                    <c15:sqref>Sheet2!$D$69:$D$75</c15:sqref>
                  </c15:levelRef>
                </c:ext>
              </c:extLst>
              <c:f>Sheet2!$D$69:$D$75</c:f>
              <c:strCache>
                <c:ptCount val="7"/>
                <c:pt idx="0">
                  <c:v>2020</c:v>
                </c:pt>
                <c:pt idx="1">
                  <c:v>2025</c:v>
                </c:pt>
                <c:pt idx="2">
                  <c:v>2030</c:v>
                </c:pt>
                <c:pt idx="3">
                  <c:v>2035</c:v>
                </c:pt>
                <c:pt idx="4">
                  <c:v>2040</c:v>
                </c:pt>
                <c:pt idx="5">
                  <c:v>2045</c:v>
                </c:pt>
                <c:pt idx="6">
                  <c:v>2050</c:v>
                </c:pt>
              </c:strCache>
            </c:strRef>
          </c:cat>
          <c:val>
            <c:numRef>
              <c:f>Sheet2!$J$69:$J$75</c:f>
              <c:numCache>
                <c:formatCode>0.000</c:formatCode>
                <c:ptCount val="7"/>
                <c:pt idx="0">
                  <c:v>373.61413752960016</c:v>
                </c:pt>
                <c:pt idx="1">
                  <c:v>351.83322323430025</c:v>
                </c:pt>
                <c:pt idx="2">
                  <c:v>336.17619935560015</c:v>
                </c:pt>
                <c:pt idx="3">
                  <c:v>326.23281742109998</c:v>
                </c:pt>
                <c:pt idx="4">
                  <c:v>319.89401521640002</c:v>
                </c:pt>
                <c:pt idx="5">
                  <c:v>314.3747812454003</c:v>
                </c:pt>
                <c:pt idx="6">
                  <c:v>308.5350141045999</c:v>
                </c:pt>
              </c:numCache>
            </c:numRef>
          </c:val>
          <c:extLst>
            <c:ext xmlns:c16="http://schemas.microsoft.com/office/drawing/2014/chart" uri="{C3380CC4-5D6E-409C-BE32-E72D297353CC}">
              <c16:uniqueId val="{00000005-13D7-4BE9-805E-6575206033FC}"/>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Sheet2!$B$69:$D$75</c15:sqref>
                  </c15:fullRef>
                  <c15:levelRef>
                    <c15:sqref>Sheet2!$D$69:$D$75</c15:sqref>
                  </c15:levelRef>
                </c:ext>
              </c:extLst>
              <c:f>Sheet2!$D$69:$D$75</c:f>
              <c:strCache>
                <c:ptCount val="7"/>
                <c:pt idx="0">
                  <c:v>2020</c:v>
                </c:pt>
                <c:pt idx="1">
                  <c:v>2025</c:v>
                </c:pt>
                <c:pt idx="2">
                  <c:v>2030</c:v>
                </c:pt>
                <c:pt idx="3">
                  <c:v>2035</c:v>
                </c:pt>
                <c:pt idx="4">
                  <c:v>2040</c:v>
                </c:pt>
                <c:pt idx="5">
                  <c:v>2045</c:v>
                </c:pt>
                <c:pt idx="6">
                  <c:v>2050</c:v>
                </c:pt>
              </c:strCache>
            </c:strRef>
          </c:cat>
          <c:val>
            <c:numRef>
              <c:f>Sheet2!$K$69:$K$75</c:f>
              <c:numCache>
                <c:formatCode>0.000</c:formatCode>
                <c:ptCount val="7"/>
                <c:pt idx="0">
                  <c:v>692.69562505840008</c:v>
                </c:pt>
                <c:pt idx="1">
                  <c:v>689.05739313769982</c:v>
                </c:pt>
                <c:pt idx="2">
                  <c:v>686.44210245039994</c:v>
                </c:pt>
                <c:pt idx="3">
                  <c:v>684.78120235890037</c:v>
                </c:pt>
                <c:pt idx="4">
                  <c:v>683.72238637360033</c:v>
                </c:pt>
                <c:pt idx="5">
                  <c:v>682.80047321059988</c:v>
                </c:pt>
                <c:pt idx="6">
                  <c:v>681.82500151539989</c:v>
                </c:pt>
              </c:numCache>
            </c:numRef>
          </c:val>
          <c:extLst>
            <c:ext xmlns:c16="http://schemas.microsoft.com/office/drawing/2014/chart" uri="{C3380CC4-5D6E-409C-BE32-E72D297353CC}">
              <c16:uniqueId val="{00000006-13D7-4BE9-805E-6575206033FC}"/>
            </c:ext>
          </c:extLst>
        </c:ser>
        <c:dLbls>
          <c:showLegendKey val="0"/>
          <c:showVal val="0"/>
          <c:showCatName val="0"/>
          <c:showSerName val="0"/>
          <c:showPercent val="0"/>
          <c:showBubbleSize val="0"/>
        </c:dLbls>
        <c:gapWidth val="72"/>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a:solidFill>
                      <a:schemeClr val="tx1"/>
                    </a:solidFill>
                  </a:rPr>
                  <a:t>Cumulative</a:t>
                </a:r>
                <a:r>
                  <a:rPr lang="en-US" sz="2000" baseline="0">
                    <a:solidFill>
                      <a:schemeClr val="tx1"/>
                    </a:solidFill>
                  </a:rPr>
                  <a:t> Energy Demand (MJ)</a:t>
                </a:r>
                <a:endParaRPr lang="en-US" sz="2000">
                  <a:solidFill>
                    <a:schemeClr val="tx1"/>
                  </a:solidFill>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Sheet2!$B$77:$D$83</c15:sqref>
                  </c15:fullRef>
                  <c15:levelRef>
                    <c15:sqref>Sheet2!$D$77:$D$83</c15:sqref>
                  </c15:levelRef>
                </c:ext>
              </c:extLst>
              <c:f>Sheet2!$D$77:$D$83</c:f>
              <c:strCache>
                <c:ptCount val="7"/>
                <c:pt idx="0">
                  <c:v>2020</c:v>
                </c:pt>
                <c:pt idx="1">
                  <c:v>2025</c:v>
                </c:pt>
                <c:pt idx="2">
                  <c:v>2030</c:v>
                </c:pt>
                <c:pt idx="3">
                  <c:v>2035</c:v>
                </c:pt>
                <c:pt idx="4">
                  <c:v>2040</c:v>
                </c:pt>
                <c:pt idx="5">
                  <c:v>2045</c:v>
                </c:pt>
                <c:pt idx="6">
                  <c:v>2050</c:v>
                </c:pt>
              </c:strCache>
            </c:strRef>
          </c:cat>
          <c:val>
            <c:numRef>
              <c:f>Sheet2!$E$77:$E$83</c:f>
              <c:numCache>
                <c:formatCode>0.000</c:formatCode>
                <c:ptCount val="7"/>
                <c:pt idx="0">
                  <c:v>240.61605899099999</c:v>
                </c:pt>
                <c:pt idx="1">
                  <c:v>228.38318695500001</c:v>
                </c:pt>
                <c:pt idx="2">
                  <c:v>219.58970325599998</c:v>
                </c:pt>
                <c:pt idx="3">
                  <c:v>214.00519509600002</c:v>
                </c:pt>
                <c:pt idx="4">
                  <c:v>210.44514313899998</c:v>
                </c:pt>
                <c:pt idx="5">
                  <c:v>207.345369616</c:v>
                </c:pt>
                <c:pt idx="6">
                  <c:v>204.06555099699997</c:v>
                </c:pt>
              </c:numCache>
            </c:numRef>
          </c:val>
          <c:extLst>
            <c:ext xmlns:c16="http://schemas.microsoft.com/office/drawing/2014/chart" uri="{C3380CC4-5D6E-409C-BE32-E72D297353CC}">
              <c16:uniqueId val="{00000000-13D7-4BE9-805E-6575206033FC}"/>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Sheet2!$B$77:$D$83</c15:sqref>
                  </c15:fullRef>
                  <c15:levelRef>
                    <c15:sqref>Sheet2!$D$77:$D$83</c15:sqref>
                  </c15:levelRef>
                </c:ext>
              </c:extLst>
              <c:f>Sheet2!$D$77:$D$83</c:f>
              <c:strCache>
                <c:ptCount val="7"/>
                <c:pt idx="0">
                  <c:v>2020</c:v>
                </c:pt>
                <c:pt idx="1">
                  <c:v>2025</c:v>
                </c:pt>
                <c:pt idx="2">
                  <c:v>2030</c:v>
                </c:pt>
                <c:pt idx="3">
                  <c:v>2035</c:v>
                </c:pt>
                <c:pt idx="4">
                  <c:v>2040</c:v>
                </c:pt>
                <c:pt idx="5">
                  <c:v>2045</c:v>
                </c:pt>
                <c:pt idx="6">
                  <c:v>2050</c:v>
                </c:pt>
              </c:strCache>
            </c:strRef>
          </c:cat>
          <c:val>
            <c:numRef>
              <c:f>Sheet2!$F$77:$F$83</c:f>
              <c:numCache>
                <c:formatCode>General</c:formatCode>
                <c:ptCount val="7"/>
                <c:pt idx="0">
                  <c:v>235.09313122299997</c:v>
                </c:pt>
                <c:pt idx="1">
                  <c:v>217.76094349499999</c:v>
                </c:pt>
                <c:pt idx="2">
                  <c:v>205.36258001799999</c:v>
                </c:pt>
                <c:pt idx="3">
                  <c:v>197.55593277799997</c:v>
                </c:pt>
                <c:pt idx="4">
                  <c:v>192.56980499700003</c:v>
                </c:pt>
                <c:pt idx="5">
                  <c:v>188.20465451799998</c:v>
                </c:pt>
                <c:pt idx="6">
                  <c:v>183.52882122099999</c:v>
                </c:pt>
              </c:numCache>
            </c:numRef>
          </c:val>
          <c:extLst>
            <c:ext xmlns:c16="http://schemas.microsoft.com/office/drawing/2014/chart" uri="{C3380CC4-5D6E-409C-BE32-E72D297353CC}">
              <c16:uniqueId val="{00000001-13D7-4BE9-805E-6575206033FC}"/>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Sheet2!$B$77:$D$83</c15:sqref>
                  </c15:fullRef>
                  <c15:levelRef>
                    <c15:sqref>Sheet2!$D$77:$D$83</c15:sqref>
                  </c15:levelRef>
                </c:ext>
              </c:extLst>
              <c:f>Sheet2!$D$77:$D$83</c:f>
              <c:strCache>
                <c:ptCount val="7"/>
                <c:pt idx="0">
                  <c:v>2020</c:v>
                </c:pt>
                <c:pt idx="1">
                  <c:v>2025</c:v>
                </c:pt>
                <c:pt idx="2">
                  <c:v>2030</c:v>
                </c:pt>
                <c:pt idx="3">
                  <c:v>2035</c:v>
                </c:pt>
                <c:pt idx="4">
                  <c:v>2040</c:v>
                </c:pt>
                <c:pt idx="5">
                  <c:v>2045</c:v>
                </c:pt>
                <c:pt idx="6">
                  <c:v>2050</c:v>
                </c:pt>
              </c:strCache>
            </c:strRef>
          </c:cat>
          <c:val>
            <c:numRef>
              <c:f>Sheet2!$G$77:$G$83</c:f>
              <c:numCache>
                <c:formatCode>General</c:formatCode>
                <c:ptCount val="7"/>
                <c:pt idx="0">
                  <c:v>1306.7427881459998</c:v>
                </c:pt>
                <c:pt idx="1">
                  <c:v>1214.594585629</c:v>
                </c:pt>
                <c:pt idx="2">
                  <c:v>1148.6775272140001</c:v>
                </c:pt>
                <c:pt idx="3">
                  <c:v>1107.172731484</c:v>
                </c:pt>
                <c:pt idx="4">
                  <c:v>1080.6635133989998</c:v>
                </c:pt>
                <c:pt idx="5">
                  <c:v>1057.4557816880003</c:v>
                </c:pt>
                <c:pt idx="6">
                  <c:v>1032.596283718</c:v>
                </c:pt>
              </c:numCache>
            </c:numRef>
          </c:val>
          <c:extLst>
            <c:ext xmlns:c16="http://schemas.microsoft.com/office/drawing/2014/chart" uri="{C3380CC4-5D6E-409C-BE32-E72D297353CC}">
              <c16:uniqueId val="{00000002-13D7-4BE9-805E-6575206033FC}"/>
            </c:ext>
          </c:extLst>
        </c:ser>
        <c:ser>
          <c:idx val="3"/>
          <c:order val="3"/>
          <c:tx>
            <c:strRef>
              <c:f>Sheet2!$H$3</c:f>
              <c:strCache>
                <c:ptCount val="1"/>
                <c:pt idx="0">
                  <c:v>Crystals/Ingots</c:v>
                </c:pt>
              </c:strCache>
            </c:strRef>
          </c:tx>
          <c:spPr>
            <a:solidFill>
              <a:srgbClr val="F75757"/>
            </a:solidFill>
            <a:ln>
              <a:noFill/>
            </a:ln>
            <a:effectLst/>
          </c:spPr>
          <c:invertIfNegative val="0"/>
          <c:cat>
            <c:strRef>
              <c:extLst>
                <c:ext xmlns:c15="http://schemas.microsoft.com/office/drawing/2012/chart" uri="{02D57815-91ED-43cb-92C2-25804820EDAC}">
                  <c15:fullRef>
                    <c15:sqref>Sheet2!$B$77:$D$83</c15:sqref>
                  </c15:fullRef>
                  <c15:levelRef>
                    <c15:sqref>Sheet2!$D$77:$D$83</c15:sqref>
                  </c15:levelRef>
                </c:ext>
              </c:extLst>
              <c:f>Sheet2!$D$77:$D$83</c:f>
              <c:strCache>
                <c:ptCount val="7"/>
                <c:pt idx="0">
                  <c:v>2020</c:v>
                </c:pt>
                <c:pt idx="1">
                  <c:v>2025</c:v>
                </c:pt>
                <c:pt idx="2">
                  <c:v>2030</c:v>
                </c:pt>
                <c:pt idx="3">
                  <c:v>2035</c:v>
                </c:pt>
                <c:pt idx="4">
                  <c:v>2040</c:v>
                </c:pt>
                <c:pt idx="5">
                  <c:v>2045</c:v>
                </c:pt>
                <c:pt idx="6">
                  <c:v>2050</c:v>
                </c:pt>
              </c:strCache>
            </c:strRef>
          </c:cat>
          <c:val>
            <c:numRef>
              <c:f>Sheet2!$H$77:$H$83</c:f>
              <c:numCache>
                <c:formatCode>0.000</c:formatCode>
                <c:ptCount val="7"/>
                <c:pt idx="0">
                  <c:v>219.47415188000036</c:v>
                </c:pt>
                <c:pt idx="1">
                  <c:v>202.68152124800028</c:v>
                </c:pt>
                <c:pt idx="2">
                  <c:v>190.61029002699976</c:v>
                </c:pt>
                <c:pt idx="3">
                  <c:v>182.94413385699968</c:v>
                </c:pt>
                <c:pt idx="4">
                  <c:v>178.05705701600007</c:v>
                </c:pt>
                <c:pt idx="5">
                  <c:v>173.8018303749995</c:v>
                </c:pt>
                <c:pt idx="6">
                  <c:v>169.29950645700015</c:v>
                </c:pt>
              </c:numCache>
            </c:numRef>
          </c:val>
          <c:extLst>
            <c:ext xmlns:c16="http://schemas.microsoft.com/office/drawing/2014/chart" uri="{C3380CC4-5D6E-409C-BE32-E72D297353CC}">
              <c16:uniqueId val="{00000003-13D7-4BE9-805E-6575206033FC}"/>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Sheet2!$B$77:$D$83</c15:sqref>
                  </c15:fullRef>
                  <c15:levelRef>
                    <c15:sqref>Sheet2!$D$77:$D$83</c15:sqref>
                  </c15:levelRef>
                </c:ext>
              </c:extLst>
              <c:f>Sheet2!$D$77:$D$83</c:f>
              <c:strCache>
                <c:ptCount val="7"/>
                <c:pt idx="0">
                  <c:v>2020</c:v>
                </c:pt>
                <c:pt idx="1">
                  <c:v>2025</c:v>
                </c:pt>
                <c:pt idx="2">
                  <c:v>2030</c:v>
                </c:pt>
                <c:pt idx="3">
                  <c:v>2035</c:v>
                </c:pt>
                <c:pt idx="4">
                  <c:v>2040</c:v>
                </c:pt>
                <c:pt idx="5">
                  <c:v>2045</c:v>
                </c:pt>
                <c:pt idx="6">
                  <c:v>2050</c:v>
                </c:pt>
              </c:strCache>
            </c:strRef>
          </c:cat>
          <c:val>
            <c:numRef>
              <c:f>Sheet2!$I$77:$I$83</c:f>
              <c:numCache>
                <c:formatCode>0.000</c:formatCode>
                <c:ptCount val="7"/>
                <c:pt idx="0">
                  <c:v>679.97774439899945</c:v>
                </c:pt>
                <c:pt idx="1">
                  <c:v>673.86902634149988</c:v>
                </c:pt>
                <c:pt idx="2">
                  <c:v>669.47785158450074</c:v>
                </c:pt>
                <c:pt idx="3">
                  <c:v>666.68915981600048</c:v>
                </c:pt>
                <c:pt idx="4">
                  <c:v>664.91134497900021</c:v>
                </c:pt>
                <c:pt idx="5">
                  <c:v>663.36341943700063</c:v>
                </c:pt>
                <c:pt idx="6">
                  <c:v>661.72558204949951</c:v>
                </c:pt>
              </c:numCache>
            </c:numRef>
          </c:val>
          <c:extLst>
            <c:ext xmlns:c16="http://schemas.microsoft.com/office/drawing/2014/chart" uri="{C3380CC4-5D6E-409C-BE32-E72D297353CC}">
              <c16:uniqueId val="{00000004-13D7-4BE9-805E-6575206033FC}"/>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Sheet2!$B$77:$D$83</c15:sqref>
                  </c15:fullRef>
                  <c15:levelRef>
                    <c15:sqref>Sheet2!$D$77:$D$83</c15:sqref>
                  </c15:levelRef>
                </c:ext>
              </c:extLst>
              <c:f>Sheet2!$D$77:$D$83</c:f>
              <c:strCache>
                <c:ptCount val="7"/>
                <c:pt idx="0">
                  <c:v>2020</c:v>
                </c:pt>
                <c:pt idx="1">
                  <c:v>2025</c:v>
                </c:pt>
                <c:pt idx="2">
                  <c:v>2030</c:v>
                </c:pt>
                <c:pt idx="3">
                  <c:v>2035</c:v>
                </c:pt>
                <c:pt idx="4">
                  <c:v>2040</c:v>
                </c:pt>
                <c:pt idx="5">
                  <c:v>2045</c:v>
                </c:pt>
                <c:pt idx="6">
                  <c:v>2050</c:v>
                </c:pt>
              </c:strCache>
            </c:strRef>
          </c:cat>
          <c:val>
            <c:numRef>
              <c:f>Sheet2!$J$77:$J$83</c:f>
              <c:numCache>
                <c:formatCode>0.000</c:formatCode>
                <c:ptCount val="7"/>
                <c:pt idx="0">
                  <c:v>373.59259968200058</c:v>
                </c:pt>
                <c:pt idx="1">
                  <c:v>351.81311696119974</c:v>
                </c:pt>
                <c:pt idx="2">
                  <c:v>336.15710588559978</c:v>
                </c:pt>
                <c:pt idx="3">
                  <c:v>326.21438019089965</c:v>
                </c:pt>
                <c:pt idx="4">
                  <c:v>319.87599253559983</c:v>
                </c:pt>
                <c:pt idx="5">
                  <c:v>314.35714495129923</c:v>
                </c:pt>
                <c:pt idx="6">
                  <c:v>308.51773613609976</c:v>
                </c:pt>
              </c:numCache>
            </c:numRef>
          </c:val>
          <c:extLst>
            <c:ext xmlns:c16="http://schemas.microsoft.com/office/drawing/2014/chart" uri="{C3380CC4-5D6E-409C-BE32-E72D297353CC}">
              <c16:uniqueId val="{00000005-13D7-4BE9-805E-6575206033FC}"/>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Sheet2!$B$77:$D$83</c15:sqref>
                  </c15:fullRef>
                  <c15:levelRef>
                    <c15:sqref>Sheet2!$D$77:$D$83</c15:sqref>
                  </c15:levelRef>
                </c:ext>
              </c:extLst>
              <c:f>Sheet2!$D$77:$D$83</c:f>
              <c:strCache>
                <c:ptCount val="7"/>
                <c:pt idx="0">
                  <c:v>2020</c:v>
                </c:pt>
                <c:pt idx="1">
                  <c:v>2025</c:v>
                </c:pt>
                <c:pt idx="2">
                  <c:v>2030</c:v>
                </c:pt>
                <c:pt idx="3">
                  <c:v>2035</c:v>
                </c:pt>
                <c:pt idx="4">
                  <c:v>2040</c:v>
                </c:pt>
                <c:pt idx="5">
                  <c:v>2045</c:v>
                </c:pt>
                <c:pt idx="6">
                  <c:v>2050</c:v>
                </c:pt>
              </c:strCache>
            </c:strRef>
          </c:cat>
          <c:val>
            <c:numRef>
              <c:f>Sheet2!$K$77:$K$83</c:f>
              <c:numCache>
                <c:formatCode>0.000</c:formatCode>
                <c:ptCount val="7"/>
                <c:pt idx="0">
                  <c:v>692.69561567900018</c:v>
                </c:pt>
                <c:pt idx="1">
                  <c:v>689.05739937029966</c:v>
                </c:pt>
                <c:pt idx="2">
                  <c:v>686.44212201489972</c:v>
                </c:pt>
                <c:pt idx="3">
                  <c:v>684.78119677810037</c:v>
                </c:pt>
                <c:pt idx="4">
                  <c:v>683.72238393440011</c:v>
                </c:pt>
                <c:pt idx="5">
                  <c:v>682.80046941470027</c:v>
                </c:pt>
                <c:pt idx="6">
                  <c:v>681.82500942140041</c:v>
                </c:pt>
              </c:numCache>
            </c:numRef>
          </c:val>
          <c:extLst>
            <c:ext xmlns:c16="http://schemas.microsoft.com/office/drawing/2014/chart" uri="{C3380CC4-5D6E-409C-BE32-E72D297353CC}">
              <c16:uniqueId val="{00000006-13D7-4BE9-805E-6575206033FC}"/>
            </c:ext>
          </c:extLst>
        </c:ser>
        <c:dLbls>
          <c:showLegendKey val="0"/>
          <c:showVal val="0"/>
          <c:showCatName val="0"/>
          <c:showSerName val="0"/>
          <c:showPercent val="0"/>
          <c:showBubbleSize val="0"/>
        </c:dLbls>
        <c:gapWidth val="72"/>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a:solidFill>
                      <a:schemeClr val="tx1"/>
                    </a:solidFill>
                  </a:rPr>
                  <a:t>Cumulative</a:t>
                </a:r>
                <a:r>
                  <a:rPr lang="en-US" sz="2000" baseline="0">
                    <a:solidFill>
                      <a:schemeClr val="tx1"/>
                    </a:solidFill>
                  </a:rPr>
                  <a:t> Energy Demand (MJ)</a:t>
                </a:r>
                <a:endParaRPr lang="en-US" sz="2000">
                  <a:solidFill>
                    <a:schemeClr val="tx1"/>
                  </a:solidFill>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Sheet2!$B$90:$D$107</c15:sqref>
                  </c15:fullRef>
                  <c15:levelRef>
                    <c15:sqref>Sheet2!$D$90:$D$107</c15:sqref>
                  </c15:levelRef>
                </c:ext>
              </c:extLst>
              <c:f>Sheet2!$D$90:$D$107</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Sheet2!$E$90:$E$107</c:f>
              <c:numCache>
                <c:formatCode>0.000</c:formatCode>
                <c:ptCount val="18"/>
                <c:pt idx="0">
                  <c:v>19.900874701999999</c:v>
                </c:pt>
                <c:pt idx="1">
                  <c:v>14.999002041000001</c:v>
                </c:pt>
                <c:pt idx="2">
                  <c:v>13.752954067999999</c:v>
                </c:pt>
                <c:pt idx="3">
                  <c:v>14.638328412000002</c:v>
                </c:pt>
                <c:pt idx="4">
                  <c:v>17.728566615000002</c:v>
                </c:pt>
                <c:pt idx="5">
                  <c:v>17.326727002000002</c:v>
                </c:pt>
                <c:pt idx="6">
                  <c:v>18.787431636000001</c:v>
                </c:pt>
                <c:pt idx="7">
                  <c:v>15.777627588000001</c:v>
                </c:pt>
                <c:pt idx="8">
                  <c:v>15.329667298</c:v>
                </c:pt>
                <c:pt idx="9">
                  <c:v>14.138885168000002</c:v>
                </c:pt>
                <c:pt idx="10">
                  <c:v>17.984733159000001</c:v>
                </c:pt>
                <c:pt idx="11">
                  <c:v>17.071133623000001</c:v>
                </c:pt>
                <c:pt idx="12">
                  <c:v>17.806593477</c:v>
                </c:pt>
                <c:pt idx="13">
                  <c:v>14.866397134000001</c:v>
                </c:pt>
                <c:pt idx="14">
                  <c:v>17.747048002</c:v>
                </c:pt>
                <c:pt idx="15">
                  <c:v>12.559306113000002</c:v>
                </c:pt>
                <c:pt idx="16">
                  <c:v>15.217441591000002</c:v>
                </c:pt>
                <c:pt idx="17">
                  <c:v>14.831421332000001</c:v>
                </c:pt>
              </c:numCache>
            </c:numRef>
          </c:val>
          <c:extLst>
            <c:ext xmlns:c16="http://schemas.microsoft.com/office/drawing/2014/chart" uri="{C3380CC4-5D6E-409C-BE32-E72D297353CC}">
              <c16:uniqueId val="{00000000-55D0-43EC-A9F0-706653463D56}"/>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Sheet2!$B$90:$D$107</c15:sqref>
                  </c15:fullRef>
                  <c15:levelRef>
                    <c15:sqref>Sheet2!$D$90:$D$107</c15:sqref>
                  </c15:levelRef>
                </c:ext>
              </c:extLst>
              <c:f>Sheet2!$D$90:$D$107</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Sheet2!$F$90:$F$107</c:f>
              <c:numCache>
                <c:formatCode>General</c:formatCode>
                <c:ptCount val="18"/>
                <c:pt idx="0">
                  <c:v>20.784450361999998</c:v>
                </c:pt>
                <c:pt idx="1">
                  <c:v>14.254108471999999</c:v>
                </c:pt>
                <c:pt idx="2">
                  <c:v>12.199871677999999</c:v>
                </c:pt>
                <c:pt idx="3">
                  <c:v>13.121503843999999</c:v>
                </c:pt>
                <c:pt idx="4">
                  <c:v>17.569549623999997</c:v>
                </c:pt>
                <c:pt idx="5">
                  <c:v>17.266237501999999</c:v>
                </c:pt>
                <c:pt idx="6">
                  <c:v>19.192495321999999</c:v>
                </c:pt>
                <c:pt idx="7">
                  <c:v>15.14408018</c:v>
                </c:pt>
                <c:pt idx="8">
                  <c:v>14.378254146</c:v>
                </c:pt>
                <c:pt idx="9">
                  <c:v>12.419287221999999</c:v>
                </c:pt>
                <c:pt idx="10">
                  <c:v>17.931879431999999</c:v>
                </c:pt>
                <c:pt idx="11">
                  <c:v>16.903237925999996</c:v>
                </c:pt>
                <c:pt idx="12">
                  <c:v>17.785378422000001</c:v>
                </c:pt>
                <c:pt idx="13">
                  <c:v>13.726181111999999</c:v>
                </c:pt>
                <c:pt idx="14">
                  <c:v>17.594186375999996</c:v>
                </c:pt>
                <c:pt idx="15">
                  <c:v>10.519370030000001</c:v>
                </c:pt>
                <c:pt idx="16">
                  <c:v>14.027586835999996</c:v>
                </c:pt>
                <c:pt idx="17">
                  <c:v>13.496601451999998</c:v>
                </c:pt>
              </c:numCache>
            </c:numRef>
          </c:val>
          <c:extLst>
            <c:ext xmlns:c16="http://schemas.microsoft.com/office/drawing/2014/chart" uri="{C3380CC4-5D6E-409C-BE32-E72D297353CC}">
              <c16:uniqueId val="{00000001-55D0-43EC-A9F0-706653463D56}"/>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Sheet2!$B$90:$D$107</c15:sqref>
                  </c15:fullRef>
                  <c15:levelRef>
                    <c15:sqref>Sheet2!$D$90:$D$107</c15:sqref>
                  </c15:levelRef>
                </c:ext>
              </c:extLst>
              <c:f>Sheet2!$D$90:$D$107</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Sheet2!$G$90:$G$107</c:f>
              <c:numCache>
                <c:formatCode>General</c:formatCode>
                <c:ptCount val="18"/>
                <c:pt idx="0">
                  <c:v>113.22357630199998</c:v>
                </c:pt>
                <c:pt idx="1">
                  <c:v>78.742366601000001</c:v>
                </c:pt>
                <c:pt idx="2">
                  <c:v>67.579745395999993</c:v>
                </c:pt>
                <c:pt idx="3">
                  <c:v>72.479966955999998</c:v>
                </c:pt>
                <c:pt idx="4">
                  <c:v>96.130061574999985</c:v>
                </c:pt>
                <c:pt idx="5">
                  <c:v>94.517401449999994</c:v>
                </c:pt>
                <c:pt idx="6">
                  <c:v>104.75922158799999</c:v>
                </c:pt>
                <c:pt idx="7">
                  <c:v>83.233993732000002</c:v>
                </c:pt>
                <c:pt idx="8">
                  <c:v>79.162108498000009</c:v>
                </c:pt>
                <c:pt idx="9">
                  <c:v>68.746318079999995</c:v>
                </c:pt>
                <c:pt idx="10">
                  <c:v>98.056548743000008</c:v>
                </c:pt>
                <c:pt idx="11">
                  <c:v>92.587351415000001</c:v>
                </c:pt>
                <c:pt idx="12">
                  <c:v>97.277634820999992</c:v>
                </c:pt>
                <c:pt idx="13">
                  <c:v>75.695060541999993</c:v>
                </c:pt>
                <c:pt idx="14">
                  <c:v>96.261050273999999</c:v>
                </c:pt>
                <c:pt idx="15">
                  <c:v>58.644581041000002</c:v>
                </c:pt>
                <c:pt idx="16">
                  <c:v>77.297597078999985</c:v>
                </c:pt>
                <c:pt idx="17">
                  <c:v>74.474369987999992</c:v>
                </c:pt>
              </c:numCache>
            </c:numRef>
          </c:val>
          <c:extLst>
            <c:ext xmlns:c16="http://schemas.microsoft.com/office/drawing/2014/chart" uri="{C3380CC4-5D6E-409C-BE32-E72D297353CC}">
              <c16:uniqueId val="{00000002-55D0-43EC-A9F0-706653463D56}"/>
            </c:ext>
          </c:extLst>
        </c:ser>
        <c:ser>
          <c:idx val="3"/>
          <c:order val="3"/>
          <c:tx>
            <c:strRef>
              <c:f>Sheet2!$H$3</c:f>
              <c:strCache>
                <c:ptCount val="1"/>
                <c:pt idx="0">
                  <c:v>Crystals/Ingots</c:v>
                </c:pt>
              </c:strCache>
            </c:strRef>
          </c:tx>
          <c:spPr>
            <a:solidFill>
              <a:srgbClr val="F75757"/>
            </a:solidFill>
            <a:ln>
              <a:noFill/>
            </a:ln>
            <a:effectLst/>
          </c:spPr>
          <c:invertIfNegative val="0"/>
          <c:cat>
            <c:strRef>
              <c:extLst>
                <c:ext xmlns:c15="http://schemas.microsoft.com/office/drawing/2012/chart" uri="{02D57815-91ED-43cb-92C2-25804820EDAC}">
                  <c15:fullRef>
                    <c15:sqref>Sheet2!$B$90:$D$107</c15:sqref>
                  </c15:fullRef>
                  <c15:levelRef>
                    <c15:sqref>Sheet2!$D$90:$D$107</c15:sqref>
                  </c15:levelRef>
                </c:ext>
              </c:extLst>
              <c:f>Sheet2!$D$90:$D$107</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Sheet2!$H$90:$H$107</c:f>
              <c:numCache>
                <c:formatCode>0.000</c:formatCode>
                <c:ptCount val="18"/>
                <c:pt idx="0">
                  <c:v>109.87642057800005</c:v>
                </c:pt>
                <c:pt idx="1">
                  <c:v>72.236114927000003</c:v>
                </c:pt>
                <c:pt idx="2">
                  <c:v>69.834965906999997</c:v>
                </c:pt>
                <c:pt idx="3">
                  <c:v>75.581590641000005</c:v>
                </c:pt>
                <c:pt idx="4">
                  <c:v>95.639828176000009</c:v>
                </c:pt>
                <c:pt idx="5">
                  <c:v>93.031638083000018</c:v>
                </c:pt>
                <c:pt idx="6">
                  <c:v>102.64932573600001</c:v>
                </c:pt>
                <c:pt idx="7">
                  <c:v>82.976732982000001</c:v>
                </c:pt>
                <c:pt idx="8">
                  <c:v>80.069065230999996</c:v>
                </c:pt>
                <c:pt idx="9">
                  <c:v>72.339823887000009</c:v>
                </c:pt>
                <c:pt idx="10">
                  <c:v>97.302583086999988</c:v>
                </c:pt>
                <c:pt idx="11">
                  <c:v>91.372670117999988</c:v>
                </c:pt>
                <c:pt idx="12">
                  <c:v>96.282823084000015</c:v>
                </c:pt>
                <c:pt idx="13">
                  <c:v>77.062108987000002</c:v>
                </c:pt>
                <c:pt idx="14">
                  <c:v>95.759797847000002</c:v>
                </c:pt>
                <c:pt idx="15">
                  <c:v>62.087177519999983</c:v>
                </c:pt>
                <c:pt idx="16">
                  <c:v>79.340551257000016</c:v>
                </c:pt>
                <c:pt idx="17">
                  <c:v>76.834991140999989</c:v>
                </c:pt>
              </c:numCache>
            </c:numRef>
          </c:val>
          <c:extLst>
            <c:ext xmlns:c16="http://schemas.microsoft.com/office/drawing/2014/chart" uri="{C3380CC4-5D6E-409C-BE32-E72D297353CC}">
              <c16:uniqueId val="{00000003-55D0-43EC-A9F0-706653463D56}"/>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Sheet2!$B$90:$D$107</c15:sqref>
                  </c15:fullRef>
                  <c15:levelRef>
                    <c15:sqref>Sheet2!$D$90:$D$107</c15:sqref>
                  </c15:levelRef>
                </c:ext>
              </c:extLst>
              <c:f>Sheet2!$D$90:$D$107</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Sheet2!$I$90:$I$107</c:f>
              <c:numCache>
                <c:formatCode>0.000</c:formatCode>
                <c:ptCount val="18"/>
                <c:pt idx="0">
                  <c:v>39.071338981499991</c:v>
                </c:pt>
                <c:pt idx="1">
                  <c:v>33.040273738499991</c:v>
                </c:pt>
                <c:pt idx="2">
                  <c:v>35.603853046500006</c:v>
                </c:pt>
                <c:pt idx="3">
                  <c:v>36.10324615799999</c:v>
                </c:pt>
                <c:pt idx="4">
                  <c:v>37.846165290000016</c:v>
                </c:pt>
                <c:pt idx="5">
                  <c:v>37.619483585999973</c:v>
                </c:pt>
                <c:pt idx="6">
                  <c:v>38.443348541999967</c:v>
                </c:pt>
                <c:pt idx="7">
                  <c:v>36.745777651499964</c:v>
                </c:pt>
                <c:pt idx="8">
                  <c:v>36.493132501499986</c:v>
                </c:pt>
                <c:pt idx="9">
                  <c:v>35.821557829499994</c:v>
                </c:pt>
                <c:pt idx="10">
                  <c:v>37.990635967500026</c:v>
                </c:pt>
                <c:pt idx="11">
                  <c:v>37.475330189999994</c:v>
                </c:pt>
                <c:pt idx="12">
                  <c:v>37.890153200999976</c:v>
                </c:pt>
                <c:pt idx="13">
                  <c:v>36.231847829999992</c:v>
                </c:pt>
                <c:pt idx="14">
                  <c:v>37.856589532500038</c:v>
                </c:pt>
                <c:pt idx="15">
                  <c:v>34.930616911499982</c:v>
                </c:pt>
                <c:pt idx="16">
                  <c:v>36.42985784550001</c:v>
                </c:pt>
                <c:pt idx="17">
                  <c:v>36.212138200500021</c:v>
                </c:pt>
              </c:numCache>
            </c:numRef>
          </c:val>
          <c:extLst>
            <c:ext xmlns:c16="http://schemas.microsoft.com/office/drawing/2014/chart" uri="{C3380CC4-5D6E-409C-BE32-E72D297353CC}">
              <c16:uniqueId val="{00000004-55D0-43EC-A9F0-706653463D56}"/>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Sheet2!$B$90:$D$107</c15:sqref>
                  </c15:fullRef>
                  <c15:levelRef>
                    <c15:sqref>Sheet2!$D$90:$D$107</c15:sqref>
                  </c15:levelRef>
                </c:ext>
              </c:extLst>
              <c:f>Sheet2!$D$90:$D$107</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Sheet2!$J$90:$J$107</c:f>
              <c:numCache>
                <c:formatCode>0.000</c:formatCode>
                <c:ptCount val="18"/>
                <c:pt idx="0">
                  <c:v>38.566519522499959</c:v>
                </c:pt>
                <c:pt idx="1">
                  <c:v>28.148309514699974</c:v>
                </c:pt>
                <c:pt idx="2">
                  <c:v>26.146976315499984</c:v>
                </c:pt>
                <c:pt idx="3">
                  <c:v>27.928987918099978</c:v>
                </c:pt>
                <c:pt idx="4">
                  <c:v>34.14887693999998</c:v>
                </c:pt>
                <c:pt idx="5">
                  <c:v>33.340066724600035</c:v>
                </c:pt>
                <c:pt idx="6">
                  <c:v>36.325463169499983</c:v>
                </c:pt>
                <c:pt idx="7">
                  <c:v>30.222118454999986</c:v>
                </c:pt>
                <c:pt idx="8">
                  <c:v>29.320496857900025</c:v>
                </c:pt>
                <c:pt idx="9">
                  <c:v>26.923743622099977</c:v>
                </c:pt>
                <c:pt idx="10">
                  <c:v>34.664482070299982</c:v>
                </c:pt>
                <c:pt idx="11">
                  <c:v>32.825639230199982</c:v>
                </c:pt>
                <c:pt idx="12">
                  <c:v>34.351257112500036</c:v>
                </c:pt>
                <c:pt idx="13">
                  <c:v>28.388059829900016</c:v>
                </c:pt>
                <c:pt idx="14">
                  <c:v>34.186067157099956</c:v>
                </c:pt>
                <c:pt idx="15">
                  <c:v>23.744451336400033</c:v>
                </c:pt>
                <c:pt idx="16">
                  <c:v>29.094603780199975</c:v>
                </c:pt>
                <c:pt idx="17">
                  <c:v>28.317654254000018</c:v>
                </c:pt>
              </c:numCache>
            </c:numRef>
          </c:val>
          <c:extLst>
            <c:ext xmlns:c16="http://schemas.microsoft.com/office/drawing/2014/chart" uri="{C3380CC4-5D6E-409C-BE32-E72D297353CC}">
              <c16:uniqueId val="{00000005-55D0-43EC-A9F0-706653463D56}"/>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Sheet2!$B$90:$D$107</c15:sqref>
                  </c15:fullRef>
                  <c15:levelRef>
                    <c15:sqref>Sheet2!$D$90:$D$107</c15:sqref>
                  </c15:levelRef>
                </c:ext>
              </c:extLst>
              <c:f>Sheet2!$D$90:$D$107</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Sheet2!$K$90:$K$107</c:f>
              <c:numCache>
                <c:formatCode>0.000</c:formatCode>
                <c:ptCount val="18"/>
                <c:pt idx="0">
                  <c:v>51.40326955200004</c:v>
                </c:pt>
                <c:pt idx="1">
                  <c:v>49.748384705800049</c:v>
                </c:pt>
                <c:pt idx="2">
                  <c:v>49.336213589000039</c:v>
                </c:pt>
                <c:pt idx="3">
                  <c:v>49.633886070900019</c:v>
                </c:pt>
                <c:pt idx="4">
                  <c:v>50.672891780000043</c:v>
                </c:pt>
                <c:pt idx="5">
                  <c:v>50.537785652399975</c:v>
                </c:pt>
                <c:pt idx="6">
                  <c:v>51.028904006500056</c:v>
                </c:pt>
                <c:pt idx="7">
                  <c:v>50.016949411500036</c:v>
                </c:pt>
                <c:pt idx="8">
                  <c:v>49.866335467599981</c:v>
                </c:pt>
                <c:pt idx="9">
                  <c:v>49.465974191400022</c:v>
                </c:pt>
                <c:pt idx="10">
                  <c:v>50.759027541199998</c:v>
                </c:pt>
                <c:pt idx="11">
                  <c:v>50.451857497800063</c:v>
                </c:pt>
                <c:pt idx="12">
                  <c:v>50.69912988249996</c:v>
                </c:pt>
                <c:pt idx="13">
                  <c:v>49.710574565099989</c:v>
                </c:pt>
                <c:pt idx="14">
                  <c:v>50.679110811399994</c:v>
                </c:pt>
                <c:pt idx="15">
                  <c:v>48.934877048099992</c:v>
                </c:pt>
                <c:pt idx="16">
                  <c:v>49.82860161130003</c:v>
                </c:pt>
                <c:pt idx="17">
                  <c:v>49.698813632499991</c:v>
                </c:pt>
              </c:numCache>
            </c:numRef>
          </c:val>
          <c:extLst>
            <c:ext xmlns:c16="http://schemas.microsoft.com/office/drawing/2014/chart" uri="{C3380CC4-5D6E-409C-BE32-E72D297353CC}">
              <c16:uniqueId val="{00000006-55D0-43EC-A9F0-706653463D56}"/>
            </c:ext>
          </c:extLst>
        </c:ser>
        <c:dLbls>
          <c:showLegendKey val="0"/>
          <c:showVal val="0"/>
          <c:showCatName val="0"/>
          <c:showSerName val="0"/>
          <c:showPercent val="0"/>
          <c:showBubbleSize val="0"/>
        </c:dLbls>
        <c:gapWidth val="41"/>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a:effectLst/>
                  </a:rPr>
                  <a:t>GWP ( kg CO</a:t>
                </a:r>
                <a:r>
                  <a:rPr lang="en-US" sz="2000" baseline="-25000">
                    <a:effectLst/>
                  </a:rPr>
                  <a:t>2</a:t>
                </a:r>
                <a:r>
                  <a:rPr lang="en-US" sz="2000">
                    <a:effectLst/>
                  </a:rPr>
                  <a:t> Eq.)</a:t>
                </a:r>
                <a:endParaRPr lang="en-US" sz="2400">
                  <a:effectLst/>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Sheet2!$B$109:$D$126</c15:sqref>
                  </c15:fullRef>
                  <c15:levelRef>
                    <c15:sqref>Sheet2!$D$109:$D$126</c15:sqref>
                  </c15:levelRef>
                </c:ext>
              </c:extLst>
              <c:f>Sheet2!$D$109:$D$126</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Sheet2!$E$109:$E$126</c:f>
              <c:numCache>
                <c:formatCode>0.000</c:formatCode>
                <c:ptCount val="18"/>
                <c:pt idx="0">
                  <c:v>12.991738489999999</c:v>
                </c:pt>
                <c:pt idx="1">
                  <c:v>9.7916857950000011</c:v>
                </c:pt>
                <c:pt idx="2">
                  <c:v>8.9782376599999996</c:v>
                </c:pt>
                <c:pt idx="3">
                  <c:v>9.5562299400000015</c:v>
                </c:pt>
                <c:pt idx="4">
                  <c:v>11.573606925</c:v>
                </c:pt>
                <c:pt idx="5">
                  <c:v>11.31127699</c:v>
                </c:pt>
                <c:pt idx="6">
                  <c:v>12.26485782</c:v>
                </c:pt>
                <c:pt idx="7">
                  <c:v>10.299990060000001</c:v>
                </c:pt>
                <c:pt idx="8">
                  <c:v>10.007551509999999</c:v>
                </c:pt>
                <c:pt idx="9">
                  <c:v>9.23018216</c:v>
                </c:pt>
                <c:pt idx="10">
                  <c:v>11.740838205000001</c:v>
                </c:pt>
                <c:pt idx="11">
                  <c:v>11.144419885</c:v>
                </c:pt>
                <c:pt idx="12">
                  <c:v>11.624544615</c:v>
                </c:pt>
                <c:pt idx="13">
                  <c:v>9.7051183300000012</c:v>
                </c:pt>
                <c:pt idx="14">
                  <c:v>11.58567199</c:v>
                </c:pt>
                <c:pt idx="15">
                  <c:v>8.1989974350000008</c:v>
                </c:pt>
                <c:pt idx="16">
                  <c:v>9.9342880450000006</c:v>
                </c:pt>
                <c:pt idx="17">
                  <c:v>9.68228534</c:v>
                </c:pt>
              </c:numCache>
            </c:numRef>
          </c:val>
          <c:extLst>
            <c:ext xmlns:c16="http://schemas.microsoft.com/office/drawing/2014/chart" uri="{C3380CC4-5D6E-409C-BE32-E72D297353CC}">
              <c16:uniqueId val="{00000000-55D0-43EC-A9F0-706653463D56}"/>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Sheet2!$B$109:$D$126</c15:sqref>
                  </c15:fullRef>
                  <c15:levelRef>
                    <c15:sqref>Sheet2!$D$109:$D$126</c15:sqref>
                  </c15:levelRef>
                </c:ext>
              </c:extLst>
              <c:f>Sheet2!$D$109:$D$126</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Sheet2!$F$109:$F$126</c:f>
              <c:numCache>
                <c:formatCode>General</c:formatCode>
                <c:ptCount val="18"/>
                <c:pt idx="0">
                  <c:v>13.570716934</c:v>
                </c:pt>
                <c:pt idx="1">
                  <c:v>9.3068332169999994</c:v>
                </c:pt>
                <c:pt idx="2">
                  <c:v>7.9655405560000005</c:v>
                </c:pt>
                <c:pt idx="3">
                  <c:v>8.5672984440000004</c:v>
                </c:pt>
                <c:pt idx="4">
                  <c:v>11.471589134999999</c:v>
                </c:pt>
                <c:pt idx="5">
                  <c:v>11.273552834</c:v>
                </c:pt>
                <c:pt idx="6">
                  <c:v>12.531271931999999</c:v>
                </c:pt>
                <c:pt idx="7">
                  <c:v>9.8879220360000009</c:v>
                </c:pt>
                <c:pt idx="8">
                  <c:v>9.3878832259999996</c:v>
                </c:pt>
                <c:pt idx="9">
                  <c:v>8.1087961360000005</c:v>
                </c:pt>
                <c:pt idx="10">
                  <c:v>11.708167263</c:v>
                </c:pt>
                <c:pt idx="11">
                  <c:v>11.036537350999998</c:v>
                </c:pt>
                <c:pt idx="12">
                  <c:v>11.612514309000002</c:v>
                </c:pt>
                <c:pt idx="13">
                  <c:v>8.9621214380000005</c:v>
                </c:pt>
                <c:pt idx="14">
                  <c:v>11.487675313999999</c:v>
                </c:pt>
                <c:pt idx="15">
                  <c:v>6.868280961</c:v>
                </c:pt>
                <c:pt idx="16">
                  <c:v>9.1589148469999984</c:v>
                </c:pt>
                <c:pt idx="17">
                  <c:v>8.8122158439999989</c:v>
                </c:pt>
              </c:numCache>
            </c:numRef>
          </c:val>
          <c:extLst>
            <c:ext xmlns:c16="http://schemas.microsoft.com/office/drawing/2014/chart" uri="{C3380CC4-5D6E-409C-BE32-E72D297353CC}">
              <c16:uniqueId val="{00000001-55D0-43EC-A9F0-706653463D56}"/>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Sheet2!$B$109:$D$126</c15:sqref>
                  </c15:fullRef>
                  <c15:levelRef>
                    <c15:sqref>Sheet2!$D$109:$D$126</c15:sqref>
                  </c15:levelRef>
                </c:ext>
              </c:extLst>
              <c:f>Sheet2!$D$109:$D$126</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Sheet2!$G$109:$G$126</c:f>
              <c:numCache>
                <c:formatCode>General</c:formatCode>
                <c:ptCount val="18"/>
                <c:pt idx="0">
                  <c:v>71.864916796473835</c:v>
                </c:pt>
                <c:pt idx="1">
                  <c:v>50.653592045178598</c:v>
                </c:pt>
                <c:pt idx="2">
                  <c:v>43.918370207927836</c:v>
                </c:pt>
                <c:pt idx="3">
                  <c:v>47.027862876442569</c:v>
                </c:pt>
                <c:pt idx="4">
                  <c:v>61.462036551603134</c:v>
                </c:pt>
                <c:pt idx="5">
                  <c:v>60.385168072805769</c:v>
                </c:pt>
                <c:pt idx="6">
                  <c:v>66.695325730386045</c:v>
                </c:pt>
                <c:pt idx="7">
                  <c:v>53.462427610891162</c:v>
                </c:pt>
                <c:pt idx="8">
                  <c:v>51.018021553767895</c:v>
                </c:pt>
                <c:pt idx="9">
                  <c:v>44.74352039197835</c:v>
                </c:pt>
                <c:pt idx="10">
                  <c:v>62.639966366075768</c:v>
                </c:pt>
                <c:pt idx="11">
                  <c:v>59.205567007369815</c:v>
                </c:pt>
                <c:pt idx="12">
                  <c:v>62.127570108127472</c:v>
                </c:pt>
                <c:pt idx="13">
                  <c:v>48.897038688180395</c:v>
                </c:pt>
                <c:pt idx="14">
                  <c:v>61.542643356387245</c:v>
                </c:pt>
                <c:pt idx="15">
                  <c:v>38.452375723903792</c:v>
                </c:pt>
                <c:pt idx="16">
                  <c:v>49.943752145597109</c:v>
                </c:pt>
                <c:pt idx="17">
                  <c:v>48.212375525241121</c:v>
                </c:pt>
              </c:numCache>
            </c:numRef>
          </c:val>
          <c:extLst>
            <c:ext xmlns:c16="http://schemas.microsoft.com/office/drawing/2014/chart" uri="{C3380CC4-5D6E-409C-BE32-E72D297353CC}">
              <c16:uniqueId val="{00000002-55D0-43EC-A9F0-706653463D56}"/>
            </c:ext>
          </c:extLst>
        </c:ser>
        <c:ser>
          <c:idx val="3"/>
          <c:order val="3"/>
          <c:tx>
            <c:strRef>
              <c:f>Sheet2!$H$3</c:f>
              <c:strCache>
                <c:ptCount val="1"/>
                <c:pt idx="0">
                  <c:v>Crystals/Ingots</c:v>
                </c:pt>
              </c:strCache>
            </c:strRef>
          </c:tx>
          <c:spPr>
            <a:solidFill>
              <a:schemeClr val="accent4"/>
            </a:solidFill>
            <a:ln>
              <a:noFill/>
            </a:ln>
            <a:effectLst/>
          </c:spPr>
          <c:invertIfNegative val="0"/>
          <c:cat>
            <c:strRef>
              <c:extLst>
                <c:ext xmlns:c15="http://schemas.microsoft.com/office/drawing/2012/chart" uri="{02D57815-91ED-43cb-92C2-25804820EDAC}">
                  <c15:fullRef>
                    <c15:sqref>Sheet2!$B$109:$D$126</c15:sqref>
                  </c15:fullRef>
                  <c15:levelRef>
                    <c15:sqref>Sheet2!$D$109:$D$126</c15:sqref>
                  </c15:levelRef>
                </c:ext>
              </c:extLst>
              <c:f>Sheet2!$D$109:$D$126</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Sheet2!$H$109:$H$126</c:f>
              <c:numCache>
                <c:formatCode>General</c:formatCode>
                <c:ptCount val="18"/>
              </c:numCache>
            </c:numRef>
          </c:val>
          <c:extLst>
            <c:ext xmlns:c16="http://schemas.microsoft.com/office/drawing/2014/chart" uri="{C3380CC4-5D6E-409C-BE32-E72D297353CC}">
              <c16:uniqueId val="{00000003-55D0-43EC-A9F0-706653463D56}"/>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Sheet2!$B$109:$D$126</c15:sqref>
                  </c15:fullRef>
                  <c15:levelRef>
                    <c15:sqref>Sheet2!$D$109:$D$126</c15:sqref>
                  </c15:levelRef>
                </c:ext>
              </c:extLst>
              <c:f>Sheet2!$D$109:$D$126</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Sheet2!$I$109:$I$126</c:f>
              <c:numCache>
                <c:formatCode>0.000</c:formatCode>
                <c:ptCount val="18"/>
                <c:pt idx="0">
                  <c:v>56.224241231999983</c:v>
                </c:pt>
                <c:pt idx="1">
                  <c:v>36.108527391999992</c:v>
                </c:pt>
                <c:pt idx="2">
                  <c:v>37.618693679999993</c:v>
                </c:pt>
                <c:pt idx="3">
                  <c:v>40.298225467999998</c:v>
                </c:pt>
                <c:pt idx="4">
                  <c:v>49.650244657999991</c:v>
                </c:pt>
                <c:pt idx="5">
                  <c:v>48.43402395599999</c:v>
                </c:pt>
                <c:pt idx="6">
                  <c:v>52.854647822000018</c:v>
                </c:pt>
                <c:pt idx="7">
                  <c:v>43.745942095999979</c:v>
                </c:pt>
                <c:pt idx="8">
                  <c:v>42.39032212799998</c:v>
                </c:pt>
                <c:pt idx="9">
                  <c:v>38.786768300000006</c:v>
                </c:pt>
                <c:pt idx="10">
                  <c:v>50.42549229399998</c:v>
                </c:pt>
                <c:pt idx="11">
                  <c:v>47.660543707999992</c:v>
                </c:pt>
                <c:pt idx="12">
                  <c:v>49.886304663999994</c:v>
                </c:pt>
                <c:pt idx="13">
                  <c:v>40.988342574000001</c:v>
                </c:pt>
                <c:pt idx="14">
                  <c:v>49.70618301399999</c:v>
                </c:pt>
                <c:pt idx="15">
                  <c:v>34.006319995999988</c:v>
                </c:pt>
                <c:pt idx="16">
                  <c:v>42.050771836000003</c:v>
                </c:pt>
                <c:pt idx="17">
                  <c:v>40.882561333999995</c:v>
                </c:pt>
              </c:numCache>
            </c:numRef>
          </c:val>
          <c:extLst>
            <c:ext xmlns:c16="http://schemas.microsoft.com/office/drawing/2014/chart" uri="{C3380CC4-5D6E-409C-BE32-E72D297353CC}">
              <c16:uniqueId val="{00000004-55D0-43EC-A9F0-706653463D56}"/>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Sheet2!$B$109:$D$126</c15:sqref>
                  </c15:fullRef>
                  <c15:levelRef>
                    <c15:sqref>Sheet2!$D$109:$D$126</c15:sqref>
                  </c15:levelRef>
                </c:ext>
              </c:extLst>
              <c:f>Sheet2!$D$109:$D$126</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Sheet2!$J$109:$J$126</c:f>
              <c:numCache>
                <c:formatCode>0.000</c:formatCode>
                <c:ptCount val="18"/>
                <c:pt idx="0">
                  <c:v>38.568300194900019</c:v>
                </c:pt>
                <c:pt idx="1">
                  <c:v>28.149493352899981</c:v>
                </c:pt>
                <c:pt idx="2">
                  <c:v>26.148071654400013</c:v>
                </c:pt>
                <c:pt idx="3">
                  <c:v>27.930160417399989</c:v>
                </c:pt>
                <c:pt idx="4">
                  <c:v>34.150401603400013</c:v>
                </c:pt>
                <c:pt idx="5">
                  <c:v>33.341570574800016</c:v>
                </c:pt>
                <c:pt idx="6">
                  <c:v>36.327108624899978</c:v>
                </c:pt>
                <c:pt idx="7">
                  <c:v>30.223444721100009</c:v>
                </c:pt>
                <c:pt idx="8">
                  <c:v>29.321763576199999</c:v>
                </c:pt>
                <c:pt idx="9">
                  <c:v>26.924858018899997</c:v>
                </c:pt>
                <c:pt idx="10">
                  <c:v>34.666040422700007</c:v>
                </c:pt>
                <c:pt idx="11">
                  <c:v>32.827103489400002</c:v>
                </c:pt>
                <c:pt idx="12">
                  <c:v>34.352802475999994</c:v>
                </c:pt>
                <c:pt idx="13">
                  <c:v>28.389274469700013</c:v>
                </c:pt>
                <c:pt idx="14">
                  <c:v>34.18760100130001</c:v>
                </c:pt>
                <c:pt idx="15">
                  <c:v>23.745402864900001</c:v>
                </c:pt>
                <c:pt idx="16">
                  <c:v>29.09584485229999</c:v>
                </c:pt>
                <c:pt idx="17">
                  <c:v>28.318843228900022</c:v>
                </c:pt>
              </c:numCache>
            </c:numRef>
          </c:val>
          <c:extLst>
            <c:ext xmlns:c16="http://schemas.microsoft.com/office/drawing/2014/chart" uri="{C3380CC4-5D6E-409C-BE32-E72D297353CC}">
              <c16:uniqueId val="{00000005-55D0-43EC-A9F0-706653463D56}"/>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Sheet2!$B$109:$D$126</c15:sqref>
                  </c15:fullRef>
                  <c15:levelRef>
                    <c15:sqref>Sheet2!$D$109:$D$126</c15:sqref>
                  </c15:levelRef>
                </c:ext>
              </c:extLst>
              <c:f>Sheet2!$D$109:$D$126</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Sheet2!$K$109:$K$126</c:f>
              <c:numCache>
                <c:formatCode>0.000</c:formatCode>
                <c:ptCount val="18"/>
                <c:pt idx="0">
                  <c:v>51.403276653099994</c:v>
                </c:pt>
                <c:pt idx="1">
                  <c:v>49.74838767510002</c:v>
                </c:pt>
                <c:pt idx="2">
                  <c:v>49.336208025599987</c:v>
                </c:pt>
                <c:pt idx="3">
                  <c:v>49.633885574600015</c:v>
                </c:pt>
                <c:pt idx="4">
                  <c:v>50.672901958599994</c:v>
                </c:pt>
                <c:pt idx="5">
                  <c:v>50.537790889199982</c:v>
                </c:pt>
                <c:pt idx="6">
                  <c:v>51.028916233100006</c:v>
                </c:pt>
                <c:pt idx="7">
                  <c:v>50.01695158290002</c:v>
                </c:pt>
                <c:pt idx="8">
                  <c:v>49.866336555800018</c:v>
                </c:pt>
                <c:pt idx="9">
                  <c:v>49.465972781099993</c:v>
                </c:pt>
                <c:pt idx="10">
                  <c:v>50.759024203300015</c:v>
                </c:pt>
                <c:pt idx="11">
                  <c:v>50.451858522599991</c:v>
                </c:pt>
                <c:pt idx="12">
                  <c:v>50.699128660000014</c:v>
                </c:pt>
                <c:pt idx="13">
                  <c:v>49.710579096299995</c:v>
                </c:pt>
                <c:pt idx="14">
                  <c:v>50.679112744700006</c:v>
                </c:pt>
                <c:pt idx="15">
                  <c:v>48.934877159099997</c:v>
                </c:pt>
                <c:pt idx="16">
                  <c:v>49.828605991700016</c:v>
                </c:pt>
                <c:pt idx="17">
                  <c:v>49.698819097099999</c:v>
                </c:pt>
              </c:numCache>
            </c:numRef>
          </c:val>
          <c:extLst>
            <c:ext xmlns:c16="http://schemas.microsoft.com/office/drawing/2014/chart" uri="{C3380CC4-5D6E-409C-BE32-E72D297353CC}">
              <c16:uniqueId val="{00000006-55D0-43EC-A9F0-706653463D56}"/>
            </c:ext>
          </c:extLst>
        </c:ser>
        <c:dLbls>
          <c:showLegendKey val="0"/>
          <c:showVal val="0"/>
          <c:showCatName val="0"/>
          <c:showSerName val="0"/>
          <c:showPercent val="0"/>
          <c:showBubbleSize val="0"/>
        </c:dLbls>
        <c:gapWidth val="41"/>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0" i="0" baseline="0">
                    <a:effectLst/>
                  </a:rPr>
                  <a:t>GWP ( kg CO</a:t>
                </a:r>
                <a:r>
                  <a:rPr lang="en-US" sz="2000" b="0" i="0" baseline="-25000">
                    <a:effectLst/>
                  </a:rPr>
                  <a:t>2</a:t>
                </a:r>
                <a:r>
                  <a:rPr lang="en-US" sz="2000" b="0" i="0" baseline="0">
                    <a:effectLst/>
                  </a:rPr>
                  <a:t> Eq.)</a:t>
                </a:r>
                <a:endParaRPr lang="en-US" sz="2400">
                  <a:effectLst/>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Sheet2!$B$128:$D$145</c15:sqref>
                  </c15:fullRef>
                  <c15:levelRef>
                    <c15:sqref>Sheet2!$D$128:$D$145</c15:sqref>
                  </c15:levelRef>
                </c:ext>
              </c:extLst>
              <c:f>Sheet2!$D$128:$D$145</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Sheet2!$E$128:$E$145</c:f>
              <c:numCache>
                <c:formatCode>0.000</c:formatCode>
                <c:ptCount val="18"/>
                <c:pt idx="0">
                  <c:v>22.497659954</c:v>
                </c:pt>
                <c:pt idx="1">
                  <c:v>16.956161607000002</c:v>
                </c:pt>
                <c:pt idx="2">
                  <c:v>15.547521836</c:v>
                </c:pt>
                <c:pt idx="3">
                  <c:v>16.548425124000001</c:v>
                </c:pt>
                <c:pt idx="4">
                  <c:v>20.041896104999999</c:v>
                </c:pt>
                <c:pt idx="5">
                  <c:v>19.587622054000001</c:v>
                </c:pt>
                <c:pt idx="6">
                  <c:v>21.238928171999998</c:v>
                </c:pt>
                <c:pt idx="7">
                  <c:v>17.836386875999999</c:v>
                </c:pt>
                <c:pt idx="8">
                  <c:v>17.329974045999997</c:v>
                </c:pt>
                <c:pt idx="9">
                  <c:v>15.983811535999999</c:v>
                </c:pt>
                <c:pt idx="10">
                  <c:v>20.331488792999998</c:v>
                </c:pt>
                <c:pt idx="11">
                  <c:v>19.298677321</c:v>
                </c:pt>
                <c:pt idx="12">
                  <c:v>20.130104378999999</c:v>
                </c:pt>
                <c:pt idx="13">
                  <c:v>16.806253618</c:v>
                </c:pt>
                <c:pt idx="14">
                  <c:v>20.062789054</c:v>
                </c:pt>
                <c:pt idx="15">
                  <c:v>14.198119551</c:v>
                </c:pt>
                <c:pt idx="16">
                  <c:v>17.203104457000002</c:v>
                </c:pt>
                <c:pt idx="17">
                  <c:v>16.766713964000001</c:v>
                </c:pt>
              </c:numCache>
            </c:numRef>
          </c:val>
          <c:extLst>
            <c:ext xmlns:c16="http://schemas.microsoft.com/office/drawing/2014/chart" uri="{C3380CC4-5D6E-409C-BE32-E72D297353CC}">
              <c16:uniqueId val="{00000000-55D0-43EC-A9F0-706653463D56}"/>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Sheet2!$B$128:$D$145</c15:sqref>
                  </c15:fullRef>
                  <c15:levelRef>
                    <c15:sqref>Sheet2!$D$128:$D$145</c15:sqref>
                  </c15:levelRef>
                </c:ext>
              </c:extLst>
              <c:f>Sheet2!$D$128:$D$145</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Sheet2!$F$128:$F$145</c:f>
              <c:numCache>
                <c:formatCode>General</c:formatCode>
                <c:ptCount val="18"/>
                <c:pt idx="0">
                  <c:v>23.497343791999999</c:v>
                </c:pt>
                <c:pt idx="1">
                  <c:v>16.114533040999998</c:v>
                </c:pt>
                <c:pt idx="2">
                  <c:v>13.792115978</c:v>
                </c:pt>
                <c:pt idx="3">
                  <c:v>14.834044112000001</c:v>
                </c:pt>
                <c:pt idx="4">
                  <c:v>19.862753935000001</c:v>
                </c:pt>
                <c:pt idx="5">
                  <c:v>19.519859791999998</c:v>
                </c:pt>
                <c:pt idx="6">
                  <c:v>21.697569686000001</c:v>
                </c:pt>
                <c:pt idx="7">
                  <c:v>17.120673608000001</c:v>
                </c:pt>
                <c:pt idx="8">
                  <c:v>16.254867947999998</c:v>
                </c:pt>
                <c:pt idx="9">
                  <c:v>14.040158397999999</c:v>
                </c:pt>
                <c:pt idx="10">
                  <c:v>20.272383279000003</c:v>
                </c:pt>
                <c:pt idx="11">
                  <c:v>19.109473172999998</c:v>
                </c:pt>
                <c:pt idx="12">
                  <c:v>20.106762867</c:v>
                </c:pt>
                <c:pt idx="13">
                  <c:v>15.517671654000001</c:v>
                </c:pt>
                <c:pt idx="14">
                  <c:v>19.890606762000001</c:v>
                </c:pt>
                <c:pt idx="15">
                  <c:v>11.892237382999999</c:v>
                </c:pt>
                <c:pt idx="16">
                  <c:v>15.858414010999997</c:v>
                </c:pt>
                <c:pt idx="17">
                  <c:v>15.258113071999999</c:v>
                </c:pt>
              </c:numCache>
            </c:numRef>
          </c:val>
          <c:extLst>
            <c:ext xmlns:c16="http://schemas.microsoft.com/office/drawing/2014/chart" uri="{C3380CC4-5D6E-409C-BE32-E72D297353CC}">
              <c16:uniqueId val="{00000001-55D0-43EC-A9F0-706653463D56}"/>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Sheet2!$B$128:$D$145</c15:sqref>
                  </c15:fullRef>
                  <c15:levelRef>
                    <c15:sqref>Sheet2!$D$128:$D$145</c15:sqref>
                  </c15:levelRef>
                </c:ext>
              </c:extLst>
              <c:f>Sheet2!$D$128:$D$145</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Sheet2!$G$128:$G$145</c:f>
              <c:numCache>
                <c:formatCode>General</c:formatCode>
                <c:ptCount val="18"/>
                <c:pt idx="0">
                  <c:v>127.99560225800001</c:v>
                </c:pt>
                <c:pt idx="1">
                  <c:v>89.015776309000017</c:v>
                </c:pt>
                <c:pt idx="2">
                  <c:v>76.396836098000009</c:v>
                </c:pt>
                <c:pt idx="3">
                  <c:v>81.936380021000019</c:v>
                </c:pt>
                <c:pt idx="4">
                  <c:v>108.67198515500002</c:v>
                </c:pt>
                <c:pt idx="5">
                  <c:v>106.84891774900002</c:v>
                </c:pt>
                <c:pt idx="6">
                  <c:v>118.42694472800002</c:v>
                </c:pt>
                <c:pt idx="7">
                  <c:v>94.093415300000018</c:v>
                </c:pt>
                <c:pt idx="8">
                  <c:v>89.490296467000022</c:v>
                </c:pt>
                <c:pt idx="9">
                  <c:v>77.715619801000003</c:v>
                </c:pt>
                <c:pt idx="10">
                  <c:v>110.84981181400002</c:v>
                </c:pt>
                <c:pt idx="11">
                  <c:v>104.66706345600002</c:v>
                </c:pt>
                <c:pt idx="12">
                  <c:v>109.969272256</c:v>
                </c:pt>
                <c:pt idx="13">
                  <c:v>85.570919347</c:v>
                </c:pt>
                <c:pt idx="14">
                  <c:v>108.820063382</c:v>
                </c:pt>
                <c:pt idx="15">
                  <c:v>66.295943603000012</c:v>
                </c:pt>
                <c:pt idx="16">
                  <c:v>87.382539410000007</c:v>
                </c:pt>
                <c:pt idx="17">
                  <c:v>84.190978854999997</c:v>
                </c:pt>
              </c:numCache>
            </c:numRef>
          </c:val>
          <c:extLst>
            <c:ext xmlns:c16="http://schemas.microsoft.com/office/drawing/2014/chart" uri="{C3380CC4-5D6E-409C-BE32-E72D297353CC}">
              <c16:uniqueId val="{00000002-55D0-43EC-A9F0-706653463D56}"/>
            </c:ext>
          </c:extLst>
        </c:ser>
        <c:ser>
          <c:idx val="3"/>
          <c:order val="3"/>
          <c:tx>
            <c:strRef>
              <c:f>Sheet2!$H$3</c:f>
              <c:strCache>
                <c:ptCount val="1"/>
                <c:pt idx="0">
                  <c:v>Crystals/Ingots</c:v>
                </c:pt>
              </c:strCache>
            </c:strRef>
          </c:tx>
          <c:spPr>
            <a:solidFill>
              <a:srgbClr val="F75757"/>
            </a:solidFill>
            <a:ln>
              <a:noFill/>
            </a:ln>
            <a:effectLst/>
          </c:spPr>
          <c:invertIfNegative val="0"/>
          <c:cat>
            <c:strRef>
              <c:extLst>
                <c:ext xmlns:c15="http://schemas.microsoft.com/office/drawing/2012/chart" uri="{02D57815-91ED-43cb-92C2-25804820EDAC}">
                  <c15:fullRef>
                    <c15:sqref>Sheet2!$B$128:$D$145</c15:sqref>
                  </c15:fullRef>
                  <c15:levelRef>
                    <c15:sqref>Sheet2!$D$128:$D$145</c15:sqref>
                  </c15:levelRef>
                </c:ext>
              </c:extLst>
              <c:f>Sheet2!$D$128:$D$145</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Sheet2!$H$128:$H$145</c:f>
              <c:numCache>
                <c:formatCode>0.000</c:formatCode>
                <c:ptCount val="18"/>
                <c:pt idx="0">
                  <c:v>22.432368754000006</c:v>
                </c:pt>
                <c:pt idx="1">
                  <c:v>14.557118284999977</c:v>
                </c:pt>
                <c:pt idx="2">
                  <c:v>12.891590409999996</c:v>
                </c:pt>
                <c:pt idx="3">
                  <c:v>14.265579615999979</c:v>
                </c:pt>
                <c:pt idx="4">
                  <c:v>19.061245454000002</c:v>
                </c:pt>
                <c:pt idx="5">
                  <c:v>18.437631789999987</c:v>
                </c:pt>
                <c:pt idx="6">
                  <c:v>20.704460176999987</c:v>
                </c:pt>
                <c:pt idx="7">
                  <c:v>16.033616995999978</c:v>
                </c:pt>
                <c:pt idx="8">
                  <c:v>15.338438803999971</c:v>
                </c:pt>
                <c:pt idx="9">
                  <c:v>13.490509225</c:v>
                </c:pt>
                <c:pt idx="10">
                  <c:v>19.45878785899999</c:v>
                </c:pt>
                <c:pt idx="11">
                  <c:v>18.040992135999989</c:v>
                </c:pt>
                <c:pt idx="12">
                  <c:v>19.182312683000006</c:v>
                </c:pt>
                <c:pt idx="13">
                  <c:v>14.619512566999983</c:v>
                </c:pt>
                <c:pt idx="14">
                  <c:v>19.08993667899998</c:v>
                </c:pt>
                <c:pt idx="15">
                  <c:v>11.039195375999984</c:v>
                </c:pt>
                <c:pt idx="16">
                  <c:v>15.164282140999994</c:v>
                </c:pt>
                <c:pt idx="17">
                  <c:v>14.565232597999998</c:v>
                </c:pt>
              </c:numCache>
            </c:numRef>
          </c:val>
          <c:extLst>
            <c:ext xmlns:c16="http://schemas.microsoft.com/office/drawing/2014/chart" uri="{C3380CC4-5D6E-409C-BE32-E72D297353CC}">
              <c16:uniqueId val="{00000003-55D0-43EC-A9F0-706653463D56}"/>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Sheet2!$B$128:$D$145</c15:sqref>
                  </c15:fullRef>
                  <c15:levelRef>
                    <c15:sqref>Sheet2!$D$128:$D$145</c15:sqref>
                  </c15:levelRef>
                </c:ext>
              </c:extLst>
              <c:f>Sheet2!$D$128:$D$145</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Sheet2!$I$128:$I$145</c:f>
              <c:numCache>
                <c:formatCode>0.000</c:formatCode>
                <c:ptCount val="18"/>
                <c:pt idx="0">
                  <c:v>39.086953807999976</c:v>
                </c:pt>
                <c:pt idx="1">
                  <c:v>33.053318611000009</c:v>
                </c:pt>
                <c:pt idx="2">
                  <c:v>35.616287785999987</c:v>
                </c:pt>
                <c:pt idx="3">
                  <c:v>36.116070578499986</c:v>
                </c:pt>
                <c:pt idx="4">
                  <c:v>37.860612380499987</c:v>
                </c:pt>
                <c:pt idx="5">
                  <c:v>37.633781667999983</c:v>
                </c:pt>
                <c:pt idx="6">
                  <c:v>38.458382831999984</c:v>
                </c:pt>
                <c:pt idx="7">
                  <c:v>36.759280767000007</c:v>
                </c:pt>
                <c:pt idx="8">
                  <c:v>36.506384765000007</c:v>
                </c:pt>
                <c:pt idx="9">
                  <c:v>35.834124416499989</c:v>
                </c:pt>
                <c:pt idx="10">
                  <c:v>38.005227992999977</c:v>
                </c:pt>
                <c:pt idx="11">
                  <c:v>37.489494509499991</c:v>
                </c:pt>
                <c:pt idx="12">
                  <c:v>37.904667007499967</c:v>
                </c:pt>
                <c:pt idx="13">
                  <c:v>36.244853604500008</c:v>
                </c:pt>
                <c:pt idx="14">
                  <c:v>37.871036064500004</c:v>
                </c:pt>
                <c:pt idx="15">
                  <c:v>34.942426785500004</c:v>
                </c:pt>
                <c:pt idx="16">
                  <c:v>36.443005320500021</c:v>
                </c:pt>
                <c:pt idx="17">
                  <c:v>36.225096372499991</c:v>
                </c:pt>
              </c:numCache>
            </c:numRef>
          </c:val>
          <c:extLst>
            <c:ext xmlns:c16="http://schemas.microsoft.com/office/drawing/2014/chart" uri="{C3380CC4-5D6E-409C-BE32-E72D297353CC}">
              <c16:uniqueId val="{00000004-55D0-43EC-A9F0-706653463D56}"/>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Sheet2!$B$128:$D$145</c15:sqref>
                  </c15:fullRef>
                  <c15:levelRef>
                    <c15:sqref>Sheet2!$D$128:$D$145</c15:sqref>
                  </c15:levelRef>
                </c:ext>
              </c:extLst>
              <c:f>Sheet2!$D$128:$D$145</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Sheet2!$J$128:$J$145</c:f>
              <c:numCache>
                <c:formatCode>0.000</c:formatCode>
                <c:ptCount val="18"/>
                <c:pt idx="0">
                  <c:v>38.566200667899977</c:v>
                </c:pt>
                <c:pt idx="1">
                  <c:v>28.148111742200001</c:v>
                </c:pt>
                <c:pt idx="2">
                  <c:v>26.146772808000009</c:v>
                </c:pt>
                <c:pt idx="3">
                  <c:v>27.928758064300013</c:v>
                </c:pt>
                <c:pt idx="4">
                  <c:v>34.148592760500009</c:v>
                </c:pt>
                <c:pt idx="5">
                  <c:v>33.339799884099989</c:v>
                </c:pt>
                <c:pt idx="6">
                  <c:v>36.325163309999994</c:v>
                </c:pt>
                <c:pt idx="7">
                  <c:v>30.221886902800009</c:v>
                </c:pt>
                <c:pt idx="8">
                  <c:v>29.320252624999995</c:v>
                </c:pt>
                <c:pt idx="9">
                  <c:v>26.923523928899982</c:v>
                </c:pt>
                <c:pt idx="10">
                  <c:v>34.664193548399993</c:v>
                </c:pt>
                <c:pt idx="11">
                  <c:v>32.8253705626</c:v>
                </c:pt>
                <c:pt idx="12">
                  <c:v>34.350983687300015</c:v>
                </c:pt>
                <c:pt idx="13">
                  <c:v>28.38783465100002</c:v>
                </c:pt>
                <c:pt idx="14">
                  <c:v>34.185794033899981</c:v>
                </c:pt>
                <c:pt idx="15">
                  <c:v>23.744273873899999</c:v>
                </c:pt>
                <c:pt idx="16">
                  <c:v>29.094368359299949</c:v>
                </c:pt>
                <c:pt idx="17">
                  <c:v>28.317414991200025</c:v>
                </c:pt>
              </c:numCache>
            </c:numRef>
          </c:val>
          <c:extLst>
            <c:ext xmlns:c16="http://schemas.microsoft.com/office/drawing/2014/chart" uri="{C3380CC4-5D6E-409C-BE32-E72D297353CC}">
              <c16:uniqueId val="{00000005-55D0-43EC-A9F0-706653463D56}"/>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Sheet2!$B$128:$D$145</c15:sqref>
                  </c15:fullRef>
                  <c15:levelRef>
                    <c15:sqref>Sheet2!$D$128:$D$145</c15:sqref>
                  </c15:levelRef>
                </c:ext>
              </c:extLst>
              <c:f>Sheet2!$D$128:$D$145</c:f>
              <c:strCache>
                <c:ptCount val="18"/>
                <c:pt idx="0">
                  <c:v>China</c:v>
                </c:pt>
                <c:pt idx="1">
                  <c:v>Germany</c:v>
                </c:pt>
                <c:pt idx="2">
                  <c:v>Japan</c:v>
                </c:pt>
                <c:pt idx="3">
                  <c:v>Mexico</c:v>
                </c:pt>
                <c:pt idx="4">
                  <c:v>Malaysia</c:v>
                </c:pt>
                <c:pt idx="5">
                  <c:v>Taiwan</c:v>
                </c:pt>
                <c:pt idx="6">
                  <c:v>China</c:v>
                </c:pt>
                <c:pt idx="7">
                  <c:v>Japan</c:v>
                </c:pt>
                <c:pt idx="8">
                  <c:v>Korea</c:v>
                </c:pt>
                <c:pt idx="9">
                  <c:v>Mexico</c:v>
                </c:pt>
                <c:pt idx="10">
                  <c:v>Malaysia</c:v>
                </c:pt>
                <c:pt idx="11">
                  <c:v>Taiwan</c:v>
                </c:pt>
                <c:pt idx="12">
                  <c:v>China</c:v>
                </c:pt>
                <c:pt idx="13">
                  <c:v>Korea</c:v>
                </c:pt>
                <c:pt idx="14">
                  <c:v>Malaysia</c:v>
                </c:pt>
                <c:pt idx="15">
                  <c:v>Singapore</c:v>
                </c:pt>
                <c:pt idx="16">
                  <c:v>Thailand</c:v>
                </c:pt>
                <c:pt idx="17">
                  <c:v>Vietnam</c:v>
                </c:pt>
              </c:strCache>
            </c:strRef>
          </c:cat>
          <c:val>
            <c:numRef>
              <c:f>Sheet2!$K$128:$K$145</c:f>
              <c:numCache>
                <c:formatCode>0.000</c:formatCode>
                <c:ptCount val="18"/>
                <c:pt idx="0">
                  <c:v>51.403270766100036</c:v>
                </c:pt>
                <c:pt idx="1">
                  <c:v>49.748380404800002</c:v>
                </c:pt>
                <c:pt idx="2">
                  <c:v>49.336215084000003</c:v>
                </c:pt>
                <c:pt idx="3">
                  <c:v>49.633892484200004</c:v>
                </c:pt>
                <c:pt idx="4">
                  <c:v>50.672894209999981</c:v>
                </c:pt>
                <c:pt idx="5">
                  <c:v>50.537787062900009</c:v>
                </c:pt>
                <c:pt idx="6">
                  <c:v>51.028911095000012</c:v>
                </c:pt>
                <c:pt idx="7">
                  <c:v>50.016949550199968</c:v>
                </c:pt>
                <c:pt idx="8">
                  <c:v>49.86633534500001</c:v>
                </c:pt>
                <c:pt idx="9">
                  <c:v>49.465972694600026</c:v>
                </c:pt>
                <c:pt idx="10">
                  <c:v>50.759026713600008</c:v>
                </c:pt>
                <c:pt idx="11">
                  <c:v>50.451858841899991</c:v>
                </c:pt>
                <c:pt idx="12">
                  <c:v>50.699127120200018</c:v>
                </c:pt>
                <c:pt idx="13">
                  <c:v>49.710574558499985</c:v>
                </c:pt>
                <c:pt idx="14">
                  <c:v>50.679114024600011</c:v>
                </c:pt>
                <c:pt idx="15">
                  <c:v>48.934873427599996</c:v>
                </c:pt>
                <c:pt idx="16">
                  <c:v>49.82860630120004</c:v>
                </c:pt>
                <c:pt idx="17">
                  <c:v>49.698820147299983</c:v>
                </c:pt>
              </c:numCache>
            </c:numRef>
          </c:val>
          <c:extLst>
            <c:ext xmlns:c16="http://schemas.microsoft.com/office/drawing/2014/chart" uri="{C3380CC4-5D6E-409C-BE32-E72D297353CC}">
              <c16:uniqueId val="{00000006-55D0-43EC-A9F0-706653463D56}"/>
            </c:ext>
          </c:extLst>
        </c:ser>
        <c:dLbls>
          <c:showLegendKey val="0"/>
          <c:showVal val="0"/>
          <c:showCatName val="0"/>
          <c:showSerName val="0"/>
          <c:showPercent val="0"/>
          <c:showBubbleSize val="0"/>
        </c:dLbls>
        <c:gapWidth val="41"/>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0" i="0" baseline="0">
                    <a:effectLst/>
                  </a:rPr>
                  <a:t>GWP ( kg CO</a:t>
                </a:r>
                <a:r>
                  <a:rPr lang="en-US" sz="2000" b="0" i="0" baseline="-25000">
                    <a:effectLst/>
                  </a:rPr>
                  <a:t>2</a:t>
                </a:r>
                <a:r>
                  <a:rPr lang="en-US" sz="2000" b="0" i="0" baseline="0">
                    <a:effectLst/>
                  </a:rPr>
                  <a:t> Eq.)</a:t>
                </a:r>
                <a:endParaRPr lang="en-US" sz="2400">
                  <a:effectLst/>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Sheet1!$F$2</c:f>
              <c:strCache>
                <c:ptCount val="1"/>
                <c:pt idx="0">
                  <c:v>Biomass(non-renewable)</c:v>
                </c:pt>
              </c:strCache>
            </c:strRef>
          </c:tx>
          <c:spPr>
            <a:solidFill>
              <a:schemeClr val="accent1"/>
            </a:solidFill>
            <a:ln>
              <a:noFill/>
            </a:ln>
            <a:effectLst/>
          </c:spPr>
          <c:invertIfNegative val="0"/>
          <c:cat>
            <c:strRef>
              <c:extLst>
                <c:ext xmlns:c15="http://schemas.microsoft.com/office/drawing/2012/chart" uri="{02D57815-91ED-43cb-92C2-25804820EDAC}">
                  <c15:fullRef>
                    <c15:sqref>Sheet1!$B$31:$E$42</c15:sqref>
                  </c15:fullRef>
                  <c15:levelRef>
                    <c15:sqref>Sheet1!$C$31:$C$42</c15:sqref>
                  </c15:levelRef>
                </c:ext>
              </c:extLst>
              <c:f>(Sheet1!$C$32:$C$34,Sheet1!$C$36:$C$42)</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Sheet1!$F$31:$F$42</c15:sqref>
                  </c15:fullRef>
                </c:ext>
              </c:extLst>
              <c:f>(Sheet1!$F$32:$F$34,Sheet1!$F$36:$F$42)</c:f>
              <c:numCache>
                <c:formatCode>0.000</c:formatCode>
                <c:ptCount val="10"/>
                <c:pt idx="0">
                  <c:v>5.7870411975305222E-2</c:v>
                </c:pt>
                <c:pt idx="1">
                  <c:v>5.8471510466807687E-2</c:v>
                </c:pt>
                <c:pt idx="2">
                  <c:v>5.6952624307305022E-2</c:v>
                </c:pt>
                <c:pt idx="3">
                  <c:v>5.423E-2</c:v>
                </c:pt>
                <c:pt idx="4">
                  <c:v>5.4100000000000002E-2</c:v>
                </c:pt>
                <c:pt idx="5">
                  <c:v>5.4149999999999997E-2</c:v>
                </c:pt>
                <c:pt idx="6">
                  <c:v>5.4129999999999998E-2</c:v>
                </c:pt>
                <c:pt idx="7">
                  <c:v>5.407E-2</c:v>
                </c:pt>
                <c:pt idx="8">
                  <c:v>5.4030000000000002E-2</c:v>
                </c:pt>
                <c:pt idx="9">
                  <c:v>5.4019999999999999E-2</c:v>
                </c:pt>
              </c:numCache>
            </c:numRef>
          </c:val>
          <c:extLst>
            <c:ext xmlns:c16="http://schemas.microsoft.com/office/drawing/2014/chart" uri="{C3380CC4-5D6E-409C-BE32-E72D297353CC}">
              <c16:uniqueId val="{00000000-3648-40D2-B092-786DED39C801}"/>
            </c:ext>
          </c:extLst>
        </c:ser>
        <c:ser>
          <c:idx val="1"/>
          <c:order val="1"/>
          <c:tx>
            <c:strRef>
              <c:f>Sheet1!$G$2</c:f>
              <c:strCache>
                <c:ptCount val="1"/>
                <c:pt idx="0">
                  <c:v>Fossil(non-renewable)</c:v>
                </c:pt>
              </c:strCache>
            </c:strRef>
          </c:tx>
          <c:spPr>
            <a:pattFill prst="pct90">
              <a:fgClr>
                <a:srgbClr val="663300"/>
              </a:fgClr>
              <a:bgClr>
                <a:schemeClr val="bg1"/>
              </a:bgClr>
            </a:pattFill>
            <a:ln w="12700">
              <a:solidFill>
                <a:schemeClr val="tx1"/>
              </a:solidFill>
            </a:ln>
            <a:effectLst/>
          </c:spPr>
          <c:invertIfNegative val="0"/>
          <c:dPt>
            <c:idx val="0"/>
            <c:invertIfNegative val="0"/>
            <c:bubble3D val="0"/>
            <c:spPr>
              <a:solidFill>
                <a:srgbClr val="663300"/>
              </a:solidFill>
              <a:ln w="12700">
                <a:solidFill>
                  <a:schemeClr val="tx1"/>
                </a:solidFill>
              </a:ln>
              <a:effectLst/>
            </c:spPr>
            <c:extLst>
              <c:ext xmlns:c16="http://schemas.microsoft.com/office/drawing/2014/chart" uri="{C3380CC4-5D6E-409C-BE32-E72D297353CC}">
                <c16:uniqueId val="{0000000A-1752-466D-8045-679025B58CA3}"/>
              </c:ext>
            </c:extLst>
          </c:dPt>
          <c:dPt>
            <c:idx val="1"/>
            <c:invertIfNegative val="0"/>
            <c:bubble3D val="0"/>
            <c:spPr>
              <a:solidFill>
                <a:srgbClr val="663300"/>
              </a:solidFill>
              <a:ln w="12700">
                <a:solidFill>
                  <a:schemeClr val="tx1"/>
                </a:solidFill>
              </a:ln>
              <a:effectLst/>
            </c:spPr>
            <c:extLst>
              <c:ext xmlns:c16="http://schemas.microsoft.com/office/drawing/2014/chart" uri="{C3380CC4-5D6E-409C-BE32-E72D297353CC}">
                <c16:uniqueId val="{0000000B-1752-466D-8045-679025B58CA3}"/>
              </c:ext>
            </c:extLst>
          </c:dPt>
          <c:dPt>
            <c:idx val="2"/>
            <c:invertIfNegative val="0"/>
            <c:bubble3D val="0"/>
            <c:spPr>
              <a:solidFill>
                <a:srgbClr val="663300"/>
              </a:solidFill>
              <a:ln w="12700">
                <a:solidFill>
                  <a:schemeClr val="tx1"/>
                </a:solidFill>
              </a:ln>
              <a:effectLst/>
            </c:spPr>
            <c:extLst>
              <c:ext xmlns:c16="http://schemas.microsoft.com/office/drawing/2014/chart" uri="{C3380CC4-5D6E-409C-BE32-E72D297353CC}">
                <c16:uniqueId val="{0000000C-1752-466D-8045-679025B58CA3}"/>
              </c:ext>
            </c:extLst>
          </c:dPt>
          <c:cat>
            <c:strRef>
              <c:extLst>
                <c:ext xmlns:c15="http://schemas.microsoft.com/office/drawing/2012/chart" uri="{02D57815-91ED-43cb-92C2-25804820EDAC}">
                  <c15:fullRef>
                    <c15:sqref>Sheet1!$B$31:$E$42</c15:sqref>
                  </c15:fullRef>
                  <c15:levelRef>
                    <c15:sqref>Sheet1!$C$31:$C$42</c15:sqref>
                  </c15:levelRef>
                </c:ext>
              </c:extLst>
              <c:f>(Sheet1!$C$32:$C$34,Sheet1!$C$36:$C$42)</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Sheet1!$G$31:$G$42</c15:sqref>
                  </c15:fullRef>
                </c:ext>
              </c:extLst>
              <c:f>(Sheet1!$G$32:$G$34,Sheet1!$G$36:$G$42)</c:f>
              <c:numCache>
                <c:formatCode>0.000</c:formatCode>
                <c:ptCount val="10"/>
                <c:pt idx="0">
                  <c:v>4176.6953570807882</c:v>
                </c:pt>
                <c:pt idx="1">
                  <c:v>4138.5058879310254</c:v>
                </c:pt>
                <c:pt idx="2">
                  <c:v>3996.620659171519</c:v>
                </c:pt>
                <c:pt idx="3">
                  <c:v>3230.0633200000002</c:v>
                </c:pt>
                <c:pt idx="4">
                  <c:v>3038.0803799999999</c:v>
                </c:pt>
                <c:pt idx="5">
                  <c:v>2999.6995299999999</c:v>
                </c:pt>
                <c:pt idx="6">
                  <c:v>2935.69443</c:v>
                </c:pt>
                <c:pt idx="7">
                  <c:v>2914.9080199999999</c:v>
                </c:pt>
                <c:pt idx="8">
                  <c:v>2892.8309199999999</c:v>
                </c:pt>
                <c:pt idx="9">
                  <c:v>2874.02493</c:v>
                </c:pt>
              </c:numCache>
            </c:numRef>
          </c:val>
          <c:extLst>
            <c:ext xmlns:c16="http://schemas.microsoft.com/office/drawing/2014/chart" uri="{C3380CC4-5D6E-409C-BE32-E72D297353CC}">
              <c16:uniqueId val="{00000001-3648-40D2-B092-786DED39C801}"/>
            </c:ext>
          </c:extLst>
        </c:ser>
        <c:ser>
          <c:idx val="2"/>
          <c:order val="2"/>
          <c:tx>
            <c:strRef>
              <c:f>Sheet1!$H$2</c:f>
              <c:strCache>
                <c:ptCount val="1"/>
                <c:pt idx="0">
                  <c:v>Water(renewable)</c:v>
                </c:pt>
              </c:strCache>
            </c:strRef>
          </c:tx>
          <c:spPr>
            <a:pattFill prst="pct90">
              <a:fgClr>
                <a:srgbClr val="B3E2F5"/>
              </a:fgClr>
              <a:bgClr>
                <a:schemeClr val="bg1"/>
              </a:bgClr>
            </a:pattFill>
            <a:ln w="12700">
              <a:solidFill>
                <a:schemeClr val="tx1"/>
              </a:solidFill>
            </a:ln>
            <a:effectLst/>
          </c:spPr>
          <c:invertIfNegative val="0"/>
          <c:dPt>
            <c:idx val="0"/>
            <c:invertIfNegative val="0"/>
            <c:bubble3D val="0"/>
            <c:spPr>
              <a:solidFill>
                <a:srgbClr val="B3E2F5"/>
              </a:solidFill>
              <a:ln w="12700">
                <a:solidFill>
                  <a:schemeClr val="tx1"/>
                </a:solidFill>
              </a:ln>
              <a:effectLst/>
            </c:spPr>
            <c:extLst>
              <c:ext xmlns:c16="http://schemas.microsoft.com/office/drawing/2014/chart" uri="{C3380CC4-5D6E-409C-BE32-E72D297353CC}">
                <c16:uniqueId val="{0000000D-1752-466D-8045-679025B58CA3}"/>
              </c:ext>
            </c:extLst>
          </c:dPt>
          <c:dPt>
            <c:idx val="1"/>
            <c:invertIfNegative val="0"/>
            <c:bubble3D val="0"/>
            <c:spPr>
              <a:solidFill>
                <a:srgbClr val="B3E2F5"/>
              </a:solidFill>
              <a:ln w="12700">
                <a:solidFill>
                  <a:schemeClr val="tx1"/>
                </a:solidFill>
              </a:ln>
              <a:effectLst/>
            </c:spPr>
            <c:extLst>
              <c:ext xmlns:c16="http://schemas.microsoft.com/office/drawing/2014/chart" uri="{C3380CC4-5D6E-409C-BE32-E72D297353CC}">
                <c16:uniqueId val="{0000000E-1752-466D-8045-679025B58CA3}"/>
              </c:ext>
            </c:extLst>
          </c:dPt>
          <c:dPt>
            <c:idx val="2"/>
            <c:invertIfNegative val="0"/>
            <c:bubble3D val="0"/>
            <c:spPr>
              <a:solidFill>
                <a:srgbClr val="B3E2F5"/>
              </a:solidFill>
              <a:ln w="12700">
                <a:solidFill>
                  <a:schemeClr val="tx1"/>
                </a:solidFill>
              </a:ln>
              <a:effectLst/>
            </c:spPr>
            <c:extLst>
              <c:ext xmlns:c16="http://schemas.microsoft.com/office/drawing/2014/chart" uri="{C3380CC4-5D6E-409C-BE32-E72D297353CC}">
                <c16:uniqueId val="{0000000F-1752-466D-8045-679025B58CA3}"/>
              </c:ext>
            </c:extLst>
          </c:dPt>
          <c:cat>
            <c:strRef>
              <c:extLst>
                <c:ext xmlns:c15="http://schemas.microsoft.com/office/drawing/2012/chart" uri="{02D57815-91ED-43cb-92C2-25804820EDAC}">
                  <c15:fullRef>
                    <c15:sqref>Sheet1!$B$31:$E$42</c15:sqref>
                  </c15:fullRef>
                  <c15:levelRef>
                    <c15:sqref>Sheet1!$C$31:$C$42</c15:sqref>
                  </c15:levelRef>
                </c:ext>
              </c:extLst>
              <c:f>(Sheet1!$C$32:$C$34,Sheet1!$C$36:$C$42)</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Sheet1!$H$31:$H$42</c15:sqref>
                  </c15:fullRef>
                </c:ext>
              </c:extLst>
              <c:f>(Sheet1!$H$32:$H$34,Sheet1!$H$36:$H$42)</c:f>
              <c:numCache>
                <c:formatCode>0.000</c:formatCode>
                <c:ptCount val="10"/>
                <c:pt idx="0">
                  <c:v>135.00792652861315</c:v>
                </c:pt>
                <c:pt idx="1">
                  <c:v>200.10138597108093</c:v>
                </c:pt>
                <c:pt idx="2">
                  <c:v>222.30371173001976</c:v>
                </c:pt>
                <c:pt idx="3">
                  <c:v>146.59220999999999</c:v>
                </c:pt>
                <c:pt idx="4">
                  <c:v>144.79402999999999</c:v>
                </c:pt>
                <c:pt idx="5">
                  <c:v>142.53137000000001</c:v>
                </c:pt>
                <c:pt idx="6">
                  <c:v>139.64214999999999</c:v>
                </c:pt>
                <c:pt idx="7">
                  <c:v>136.47765999999999</c:v>
                </c:pt>
                <c:pt idx="8">
                  <c:v>132.73199</c:v>
                </c:pt>
                <c:pt idx="9">
                  <c:v>129.09075000000001</c:v>
                </c:pt>
              </c:numCache>
            </c:numRef>
          </c:val>
          <c:extLst>
            <c:ext xmlns:c16="http://schemas.microsoft.com/office/drawing/2014/chart" uri="{C3380CC4-5D6E-409C-BE32-E72D297353CC}">
              <c16:uniqueId val="{00000002-3648-40D2-B092-786DED39C801}"/>
            </c:ext>
          </c:extLst>
        </c:ser>
        <c:ser>
          <c:idx val="3"/>
          <c:order val="3"/>
          <c:tx>
            <c:strRef>
              <c:f>Sheet1!$I$2</c:f>
              <c:strCache>
                <c:ptCount val="1"/>
                <c:pt idx="0">
                  <c:v>Nuclear(non-renewable)</c:v>
                </c:pt>
              </c:strCache>
            </c:strRef>
          </c:tx>
          <c:spPr>
            <a:pattFill prst="pct90">
              <a:fgClr>
                <a:srgbClr val="7030A0"/>
              </a:fgClr>
              <a:bgClr>
                <a:schemeClr val="bg1"/>
              </a:bgClr>
            </a:pattFill>
            <a:ln w="12700">
              <a:solidFill>
                <a:schemeClr val="tx1"/>
              </a:solidFill>
            </a:ln>
            <a:effectLst/>
          </c:spPr>
          <c:invertIfNegative val="0"/>
          <c:dPt>
            <c:idx val="0"/>
            <c:invertIfNegative val="0"/>
            <c:bubble3D val="0"/>
            <c:spPr>
              <a:solidFill>
                <a:srgbClr val="7030A0"/>
              </a:solidFill>
              <a:ln w="12700">
                <a:solidFill>
                  <a:schemeClr val="tx1"/>
                </a:solidFill>
              </a:ln>
              <a:effectLst/>
            </c:spPr>
            <c:extLst>
              <c:ext xmlns:c16="http://schemas.microsoft.com/office/drawing/2014/chart" uri="{C3380CC4-5D6E-409C-BE32-E72D297353CC}">
                <c16:uniqueId val="{00000010-1752-466D-8045-679025B58CA3}"/>
              </c:ext>
            </c:extLst>
          </c:dPt>
          <c:dPt>
            <c:idx val="1"/>
            <c:invertIfNegative val="0"/>
            <c:bubble3D val="0"/>
            <c:spPr>
              <a:solidFill>
                <a:srgbClr val="7030A0"/>
              </a:solidFill>
              <a:ln w="12700">
                <a:solidFill>
                  <a:schemeClr val="tx1"/>
                </a:solidFill>
              </a:ln>
              <a:effectLst/>
            </c:spPr>
            <c:extLst>
              <c:ext xmlns:c16="http://schemas.microsoft.com/office/drawing/2014/chart" uri="{C3380CC4-5D6E-409C-BE32-E72D297353CC}">
                <c16:uniqueId val="{00000011-1752-466D-8045-679025B58CA3}"/>
              </c:ext>
            </c:extLst>
          </c:dPt>
          <c:dPt>
            <c:idx val="2"/>
            <c:invertIfNegative val="0"/>
            <c:bubble3D val="0"/>
            <c:spPr>
              <a:solidFill>
                <a:srgbClr val="7030A0"/>
              </a:solidFill>
              <a:ln w="12700">
                <a:solidFill>
                  <a:schemeClr val="tx1"/>
                </a:solidFill>
              </a:ln>
              <a:effectLst/>
            </c:spPr>
            <c:extLst>
              <c:ext xmlns:c16="http://schemas.microsoft.com/office/drawing/2014/chart" uri="{C3380CC4-5D6E-409C-BE32-E72D297353CC}">
                <c16:uniqueId val="{00000012-1752-466D-8045-679025B58CA3}"/>
              </c:ext>
            </c:extLst>
          </c:dPt>
          <c:cat>
            <c:strRef>
              <c:extLst>
                <c:ext xmlns:c15="http://schemas.microsoft.com/office/drawing/2012/chart" uri="{02D57815-91ED-43cb-92C2-25804820EDAC}">
                  <c15:fullRef>
                    <c15:sqref>Sheet1!$B$31:$E$42</c15:sqref>
                  </c15:fullRef>
                  <c15:levelRef>
                    <c15:sqref>Sheet1!$C$31:$C$42</c15:sqref>
                  </c15:levelRef>
                </c:ext>
              </c:extLst>
              <c:f>(Sheet1!$C$32:$C$34,Sheet1!$C$36:$C$42)</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Sheet1!$I$31:$I$42</c15:sqref>
                  </c15:fullRef>
                </c:ext>
              </c:extLst>
              <c:f>(Sheet1!$I$32:$I$34,Sheet1!$I$36:$I$42)</c:f>
              <c:numCache>
                <c:formatCode>0.000</c:formatCode>
                <c:ptCount val="10"/>
                <c:pt idx="0">
                  <c:v>516.10125467417333</c:v>
                </c:pt>
                <c:pt idx="1">
                  <c:v>299.37386189874411</c:v>
                </c:pt>
                <c:pt idx="2">
                  <c:v>252.4259192056972</c:v>
                </c:pt>
                <c:pt idx="3">
                  <c:v>882.23969999999997</c:v>
                </c:pt>
                <c:pt idx="4">
                  <c:v>800.84028000000001</c:v>
                </c:pt>
                <c:pt idx="5">
                  <c:v>683.97472000000005</c:v>
                </c:pt>
                <c:pt idx="6">
                  <c:v>646.79742999999996</c:v>
                </c:pt>
                <c:pt idx="7">
                  <c:v>613.10019999999997</c:v>
                </c:pt>
                <c:pt idx="8">
                  <c:v>591.89013</c:v>
                </c:pt>
                <c:pt idx="9">
                  <c:v>562.05220999999995</c:v>
                </c:pt>
              </c:numCache>
            </c:numRef>
          </c:val>
          <c:extLst>
            <c:ext xmlns:c16="http://schemas.microsoft.com/office/drawing/2014/chart" uri="{C3380CC4-5D6E-409C-BE32-E72D297353CC}">
              <c16:uniqueId val="{00000003-3648-40D2-B092-786DED39C801}"/>
            </c:ext>
          </c:extLst>
        </c:ser>
        <c:ser>
          <c:idx val="4"/>
          <c:order val="4"/>
          <c:tx>
            <c:strRef>
              <c:f>Sheet1!$J$2</c:f>
              <c:strCache>
                <c:ptCount val="1"/>
                <c:pt idx="0">
                  <c:v>Biomass(renewable)</c:v>
                </c:pt>
              </c:strCache>
            </c:strRef>
          </c:tx>
          <c:spPr>
            <a:solidFill>
              <a:srgbClr val="CFD700"/>
            </a:solidFill>
            <a:ln w="12700">
              <a:solidFill>
                <a:schemeClr val="tx1"/>
              </a:solidFill>
            </a:ln>
            <a:effectLst/>
          </c:spPr>
          <c:invertIfNegative val="0"/>
          <c:cat>
            <c:strRef>
              <c:extLst>
                <c:ext xmlns:c15="http://schemas.microsoft.com/office/drawing/2012/chart" uri="{02D57815-91ED-43cb-92C2-25804820EDAC}">
                  <c15:fullRef>
                    <c15:sqref>Sheet1!$B$31:$E$42</c15:sqref>
                  </c15:fullRef>
                  <c15:levelRef>
                    <c15:sqref>Sheet1!$C$31:$C$42</c15:sqref>
                  </c15:levelRef>
                </c:ext>
              </c:extLst>
              <c:f>(Sheet1!$C$32:$C$34,Sheet1!$C$36:$C$42)</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Sheet1!$J$31:$J$42</c15:sqref>
                  </c15:fullRef>
                </c:ext>
              </c:extLst>
              <c:f>(Sheet1!$J$32:$J$34,Sheet1!$J$36:$J$42)</c:f>
              <c:numCache>
                <c:formatCode>0.000</c:formatCode>
                <c:ptCount val="10"/>
                <c:pt idx="0">
                  <c:v>100.56950100721293</c:v>
                </c:pt>
                <c:pt idx="1">
                  <c:v>115.9144991390809</c:v>
                </c:pt>
                <c:pt idx="2">
                  <c:v>108.20966225084786</c:v>
                </c:pt>
                <c:pt idx="3">
                  <c:v>101.79944999999999</c:v>
                </c:pt>
                <c:pt idx="4">
                  <c:v>100.56522</c:v>
                </c:pt>
                <c:pt idx="5">
                  <c:v>99.441580000000002</c:v>
                </c:pt>
                <c:pt idx="6">
                  <c:v>98.685550000000006</c:v>
                </c:pt>
                <c:pt idx="7">
                  <c:v>97.100909999999999</c:v>
                </c:pt>
                <c:pt idx="8">
                  <c:v>95.814639999999997</c:v>
                </c:pt>
                <c:pt idx="9">
                  <c:v>94.806030000000007</c:v>
                </c:pt>
              </c:numCache>
            </c:numRef>
          </c:val>
          <c:extLst>
            <c:ext xmlns:c16="http://schemas.microsoft.com/office/drawing/2014/chart" uri="{C3380CC4-5D6E-409C-BE32-E72D297353CC}">
              <c16:uniqueId val="{00000004-3648-40D2-B092-786DED39C801}"/>
            </c:ext>
          </c:extLst>
        </c:ser>
        <c:ser>
          <c:idx val="5"/>
          <c:order val="5"/>
          <c:tx>
            <c:strRef>
              <c:f>Sheet1!$K$2</c:f>
              <c:strCache>
                <c:ptCount val="1"/>
                <c:pt idx="0">
                  <c:v>Others(wind,solar,geothermal)(renewable)</c:v>
                </c:pt>
              </c:strCache>
            </c:strRef>
          </c:tx>
          <c:spPr>
            <a:pattFill prst="pct90">
              <a:fgClr>
                <a:srgbClr val="FAA6FC"/>
              </a:fgClr>
              <a:bgClr>
                <a:schemeClr val="bg1"/>
              </a:bgClr>
            </a:pattFill>
            <a:ln w="12700">
              <a:solidFill>
                <a:schemeClr val="tx1"/>
              </a:solidFill>
            </a:ln>
            <a:effectLst/>
          </c:spPr>
          <c:invertIfNegative val="0"/>
          <c:dPt>
            <c:idx val="0"/>
            <c:invertIfNegative val="0"/>
            <c:bubble3D val="0"/>
            <c:spPr>
              <a:solidFill>
                <a:srgbClr val="FAA6FC"/>
              </a:solidFill>
              <a:ln w="12700">
                <a:solidFill>
                  <a:schemeClr val="tx1"/>
                </a:solidFill>
              </a:ln>
              <a:effectLst/>
            </c:spPr>
            <c:extLst>
              <c:ext xmlns:c16="http://schemas.microsoft.com/office/drawing/2014/chart" uri="{C3380CC4-5D6E-409C-BE32-E72D297353CC}">
                <c16:uniqueId val="{00000017-1752-466D-8045-679025B58CA3}"/>
              </c:ext>
            </c:extLst>
          </c:dPt>
          <c:dPt>
            <c:idx val="1"/>
            <c:invertIfNegative val="0"/>
            <c:bubble3D val="0"/>
            <c:spPr>
              <a:solidFill>
                <a:srgbClr val="FAA6FC"/>
              </a:solidFill>
              <a:ln w="12700">
                <a:solidFill>
                  <a:schemeClr val="tx1"/>
                </a:solidFill>
              </a:ln>
              <a:effectLst/>
            </c:spPr>
            <c:extLst>
              <c:ext xmlns:c16="http://schemas.microsoft.com/office/drawing/2014/chart" uri="{C3380CC4-5D6E-409C-BE32-E72D297353CC}">
                <c16:uniqueId val="{00000015-1752-466D-8045-679025B58CA3}"/>
              </c:ext>
            </c:extLst>
          </c:dPt>
          <c:dPt>
            <c:idx val="2"/>
            <c:invertIfNegative val="0"/>
            <c:bubble3D val="0"/>
            <c:spPr>
              <a:solidFill>
                <a:srgbClr val="FAA6FC"/>
              </a:solidFill>
              <a:ln w="12700">
                <a:solidFill>
                  <a:schemeClr val="tx1"/>
                </a:solidFill>
              </a:ln>
              <a:effectLst/>
            </c:spPr>
            <c:extLst>
              <c:ext xmlns:c16="http://schemas.microsoft.com/office/drawing/2014/chart" uri="{C3380CC4-5D6E-409C-BE32-E72D297353CC}">
                <c16:uniqueId val="{00000016-1752-466D-8045-679025B58CA3}"/>
              </c:ext>
            </c:extLst>
          </c:dPt>
          <c:cat>
            <c:strRef>
              <c:extLst>
                <c:ext xmlns:c15="http://schemas.microsoft.com/office/drawing/2012/chart" uri="{02D57815-91ED-43cb-92C2-25804820EDAC}">
                  <c15:fullRef>
                    <c15:sqref>Sheet1!$B$31:$E$42</c15:sqref>
                  </c15:fullRef>
                  <c15:levelRef>
                    <c15:sqref>Sheet1!$C$31:$C$42</c15:sqref>
                  </c15:levelRef>
                </c:ext>
              </c:extLst>
              <c:f>(Sheet1!$C$32:$C$34,Sheet1!$C$36:$C$42)</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Sheet1!$K$31:$K$42</c15:sqref>
                  </c15:fullRef>
                </c:ext>
              </c:extLst>
              <c:f>(Sheet1!$K$32:$K$34,Sheet1!$K$36:$K$42)</c:f>
              <c:numCache>
                <c:formatCode>0.000</c:formatCode>
                <c:ptCount val="10"/>
                <c:pt idx="0">
                  <c:v>28.930805781334904</c:v>
                </c:pt>
                <c:pt idx="1">
                  <c:v>36.754491526821468</c:v>
                </c:pt>
                <c:pt idx="2">
                  <c:v>27.151846460681821</c:v>
                </c:pt>
                <c:pt idx="3">
                  <c:v>118.50059</c:v>
                </c:pt>
                <c:pt idx="4">
                  <c:v>185.49292</c:v>
                </c:pt>
                <c:pt idx="5">
                  <c:v>193.92341999999999</c:v>
                </c:pt>
                <c:pt idx="6">
                  <c:v>203.73715999999999</c:v>
                </c:pt>
                <c:pt idx="7">
                  <c:v>202.34665000000001</c:v>
                </c:pt>
                <c:pt idx="8">
                  <c:v>197.74834000000001</c:v>
                </c:pt>
                <c:pt idx="9">
                  <c:v>194.73183</c:v>
                </c:pt>
              </c:numCache>
            </c:numRef>
          </c:val>
          <c:extLst>
            <c:ext xmlns:c16="http://schemas.microsoft.com/office/drawing/2014/chart" uri="{C3380CC4-5D6E-409C-BE32-E72D297353CC}">
              <c16:uniqueId val="{00000005-3648-40D2-B092-786DED39C801}"/>
            </c:ext>
          </c:extLst>
        </c:ser>
        <c:dLbls>
          <c:showLegendKey val="0"/>
          <c:showVal val="0"/>
          <c:showCatName val="0"/>
          <c:showSerName val="0"/>
          <c:showPercent val="0"/>
          <c:showBubbleSize val="0"/>
        </c:dLbls>
        <c:gapWidth val="68"/>
        <c:overlap val="100"/>
        <c:axId val="208796239"/>
        <c:axId val="208794991"/>
      </c:barChart>
      <c:catAx>
        <c:axId val="20879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4991"/>
        <c:crosses val="autoZero"/>
        <c:auto val="1"/>
        <c:lblAlgn val="ctr"/>
        <c:lblOffset val="100"/>
        <c:noMultiLvlLbl val="0"/>
      </c:catAx>
      <c:valAx>
        <c:axId val="208794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baseline="0">
                    <a:solidFill>
                      <a:schemeClr val="tx1"/>
                    </a:solidFill>
                    <a:effectLst/>
                    <a:latin typeface="Times New Roman" panose="02020603050405020304" pitchFamily="18" charset="0"/>
                    <a:cs typeface="Times New Roman" panose="02020603050405020304" pitchFamily="18" charset="0"/>
                  </a:rPr>
                  <a:t>Cummulative Energy Demand (MJ)</a:t>
                </a:r>
                <a:endParaRPr lang="en-US" sz="2000">
                  <a:solidFill>
                    <a:schemeClr val="tx1"/>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62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Sheet2!$B$147:$D$153</c15:sqref>
                  </c15:fullRef>
                  <c15:levelRef>
                    <c15:sqref>Sheet2!$D$147:$D$153</c15:sqref>
                  </c15:levelRef>
                </c:ext>
              </c:extLst>
              <c:f>Sheet2!$D$147:$D$153</c:f>
              <c:strCache>
                <c:ptCount val="7"/>
                <c:pt idx="0">
                  <c:v>2020</c:v>
                </c:pt>
                <c:pt idx="1">
                  <c:v>2025</c:v>
                </c:pt>
                <c:pt idx="2">
                  <c:v>2030</c:v>
                </c:pt>
                <c:pt idx="3">
                  <c:v>2035</c:v>
                </c:pt>
                <c:pt idx="4">
                  <c:v>2040</c:v>
                </c:pt>
                <c:pt idx="5">
                  <c:v>2045</c:v>
                </c:pt>
                <c:pt idx="6">
                  <c:v>2050</c:v>
                </c:pt>
              </c:strCache>
            </c:strRef>
          </c:cat>
          <c:val>
            <c:numRef>
              <c:f>Sheet2!$E$147:$E$153</c:f>
              <c:numCache>
                <c:formatCode>0.000</c:formatCode>
                <c:ptCount val="7"/>
                <c:pt idx="0">
                  <c:v>12.471599131</c:v>
                </c:pt>
                <c:pt idx="1">
                  <c:v>11.68352273</c:v>
                </c:pt>
                <c:pt idx="2">
                  <c:v>11.512133658</c:v>
                </c:pt>
                <c:pt idx="3">
                  <c:v>11.210228547000002</c:v>
                </c:pt>
                <c:pt idx="4">
                  <c:v>11.051066994999999</c:v>
                </c:pt>
                <c:pt idx="5">
                  <c:v>10.897509723000001</c:v>
                </c:pt>
                <c:pt idx="6">
                  <c:v>10.79358854</c:v>
                </c:pt>
              </c:numCache>
            </c:numRef>
          </c:val>
          <c:extLst>
            <c:ext xmlns:c16="http://schemas.microsoft.com/office/drawing/2014/chart" uri="{C3380CC4-5D6E-409C-BE32-E72D297353CC}">
              <c16:uniqueId val="{00000000-13D7-4BE9-805E-6575206033FC}"/>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Sheet2!$B$147:$D$153</c15:sqref>
                  </c15:fullRef>
                  <c15:levelRef>
                    <c15:sqref>Sheet2!$D$147:$D$153</c15:sqref>
                  </c15:levelRef>
                </c:ext>
              </c:extLst>
              <c:f>Sheet2!$D$147:$D$153</c:f>
              <c:strCache>
                <c:ptCount val="7"/>
                <c:pt idx="0">
                  <c:v>2020</c:v>
                </c:pt>
                <c:pt idx="1">
                  <c:v>2025</c:v>
                </c:pt>
                <c:pt idx="2">
                  <c:v>2030</c:v>
                </c:pt>
                <c:pt idx="3">
                  <c:v>2035</c:v>
                </c:pt>
                <c:pt idx="4">
                  <c:v>2040</c:v>
                </c:pt>
                <c:pt idx="5">
                  <c:v>2045</c:v>
                </c:pt>
                <c:pt idx="6">
                  <c:v>2050</c:v>
                </c:pt>
              </c:strCache>
            </c:strRef>
          </c:cat>
          <c:val>
            <c:numRef>
              <c:f>Sheet2!$F$147:$F$153</c:f>
              <c:numCache>
                <c:formatCode>General</c:formatCode>
                <c:ptCount val="7"/>
                <c:pt idx="0">
                  <c:v>10.239462998</c:v>
                </c:pt>
                <c:pt idx="1">
                  <c:v>9.1192535800000005</c:v>
                </c:pt>
                <c:pt idx="2">
                  <c:v>8.8816542079999987</c:v>
                </c:pt>
                <c:pt idx="3">
                  <c:v>8.4572075679999994</c:v>
                </c:pt>
                <c:pt idx="4">
                  <c:v>8.2338943160000007</c:v>
                </c:pt>
                <c:pt idx="5">
                  <c:v>8.0169609879999992</c:v>
                </c:pt>
                <c:pt idx="6">
                  <c:v>7.869124403999999</c:v>
                </c:pt>
              </c:numCache>
            </c:numRef>
          </c:val>
          <c:extLst>
            <c:ext xmlns:c16="http://schemas.microsoft.com/office/drawing/2014/chart" uri="{C3380CC4-5D6E-409C-BE32-E72D297353CC}">
              <c16:uniqueId val="{00000001-13D7-4BE9-805E-6575206033FC}"/>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Sheet2!$B$147:$D$153</c15:sqref>
                  </c15:fullRef>
                  <c15:levelRef>
                    <c15:sqref>Sheet2!$D$147:$D$153</c15:sqref>
                  </c15:levelRef>
                </c:ext>
              </c:extLst>
              <c:f>Sheet2!$D$147:$D$153</c:f>
              <c:strCache>
                <c:ptCount val="7"/>
                <c:pt idx="0">
                  <c:v>2020</c:v>
                </c:pt>
                <c:pt idx="1">
                  <c:v>2025</c:v>
                </c:pt>
                <c:pt idx="2">
                  <c:v>2030</c:v>
                </c:pt>
                <c:pt idx="3">
                  <c:v>2035</c:v>
                </c:pt>
                <c:pt idx="4">
                  <c:v>2040</c:v>
                </c:pt>
                <c:pt idx="5">
                  <c:v>2045</c:v>
                </c:pt>
                <c:pt idx="6">
                  <c:v>2050</c:v>
                </c:pt>
              </c:strCache>
            </c:strRef>
          </c:cat>
          <c:val>
            <c:numRef>
              <c:f>Sheet2!$G$147:$G$153</c:f>
              <c:numCache>
                <c:formatCode>General</c:formatCode>
                <c:ptCount val="7"/>
                <c:pt idx="0">
                  <c:v>57.158756651000004</c:v>
                </c:pt>
                <c:pt idx="1">
                  <c:v>51.202652122000003</c:v>
                </c:pt>
                <c:pt idx="2">
                  <c:v>49.939352937999992</c:v>
                </c:pt>
                <c:pt idx="3">
                  <c:v>47.682589715000006</c:v>
                </c:pt>
                <c:pt idx="4">
                  <c:v>46.495239890999997</c:v>
                </c:pt>
                <c:pt idx="5">
                  <c:v>45.341811946999997</c:v>
                </c:pt>
                <c:pt idx="6">
                  <c:v>44.555771612000001</c:v>
                </c:pt>
              </c:numCache>
            </c:numRef>
          </c:val>
          <c:extLst>
            <c:ext xmlns:c16="http://schemas.microsoft.com/office/drawing/2014/chart" uri="{C3380CC4-5D6E-409C-BE32-E72D297353CC}">
              <c16:uniqueId val="{00000002-13D7-4BE9-805E-6575206033FC}"/>
            </c:ext>
          </c:extLst>
        </c:ser>
        <c:ser>
          <c:idx val="3"/>
          <c:order val="3"/>
          <c:tx>
            <c:strRef>
              <c:f>Sheet2!$H$3</c:f>
              <c:strCache>
                <c:ptCount val="1"/>
                <c:pt idx="0">
                  <c:v>Crystals/Ingots</c:v>
                </c:pt>
              </c:strCache>
            </c:strRef>
          </c:tx>
          <c:spPr>
            <a:solidFill>
              <a:srgbClr val="F75757"/>
            </a:solidFill>
            <a:ln>
              <a:noFill/>
            </a:ln>
            <a:effectLst/>
          </c:spPr>
          <c:invertIfNegative val="0"/>
          <c:cat>
            <c:strRef>
              <c:extLst>
                <c:ext xmlns:c15="http://schemas.microsoft.com/office/drawing/2012/chart" uri="{02D57815-91ED-43cb-92C2-25804820EDAC}">
                  <c15:fullRef>
                    <c15:sqref>Sheet2!$B$147:$D$153</c15:sqref>
                  </c15:fullRef>
                  <c15:levelRef>
                    <c15:sqref>Sheet2!$D$147:$D$153</c15:sqref>
                  </c15:levelRef>
                </c:ext>
              </c:extLst>
              <c:f>Sheet2!$D$147:$D$153</c:f>
              <c:strCache>
                <c:ptCount val="7"/>
                <c:pt idx="0">
                  <c:v>2020</c:v>
                </c:pt>
                <c:pt idx="1">
                  <c:v>2025</c:v>
                </c:pt>
                <c:pt idx="2">
                  <c:v>2030</c:v>
                </c:pt>
                <c:pt idx="3">
                  <c:v>2035</c:v>
                </c:pt>
                <c:pt idx="4">
                  <c:v>2040</c:v>
                </c:pt>
                <c:pt idx="5">
                  <c:v>2045</c:v>
                </c:pt>
                <c:pt idx="6">
                  <c:v>2050</c:v>
                </c:pt>
              </c:strCache>
            </c:strRef>
          </c:cat>
          <c:val>
            <c:numRef>
              <c:f>Sheet2!$H$147:$H$153</c:f>
              <c:numCache>
                <c:formatCode>0.000</c:formatCode>
                <c:ptCount val="7"/>
                <c:pt idx="0">
                  <c:v>61.534347079000014</c:v>
                </c:pt>
                <c:pt idx="1">
                  <c:v>56.419056745999995</c:v>
                </c:pt>
                <c:pt idx="2">
                  <c:v>55.306631154000023</c:v>
                </c:pt>
                <c:pt idx="3">
                  <c:v>53.347034196000017</c:v>
                </c:pt>
                <c:pt idx="4">
                  <c:v>52.313958248999995</c:v>
                </c:pt>
                <c:pt idx="5">
                  <c:v>51.317219484000013</c:v>
                </c:pt>
                <c:pt idx="6">
                  <c:v>50.642674970000016</c:v>
                </c:pt>
              </c:numCache>
            </c:numRef>
          </c:val>
          <c:extLst>
            <c:ext xmlns:c16="http://schemas.microsoft.com/office/drawing/2014/chart" uri="{C3380CC4-5D6E-409C-BE32-E72D297353CC}">
              <c16:uniqueId val="{00000003-13D7-4BE9-805E-6575206033FC}"/>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Sheet2!$B$147:$D$153</c15:sqref>
                  </c15:fullRef>
                  <c15:levelRef>
                    <c15:sqref>Sheet2!$D$147:$D$153</c15:sqref>
                  </c15:levelRef>
                </c:ext>
              </c:extLst>
              <c:f>Sheet2!$D$147:$D$153</c:f>
              <c:strCache>
                <c:ptCount val="7"/>
                <c:pt idx="0">
                  <c:v>2020</c:v>
                </c:pt>
                <c:pt idx="1">
                  <c:v>2025</c:v>
                </c:pt>
                <c:pt idx="2">
                  <c:v>2030</c:v>
                </c:pt>
                <c:pt idx="3">
                  <c:v>2035</c:v>
                </c:pt>
                <c:pt idx="4">
                  <c:v>2040</c:v>
                </c:pt>
                <c:pt idx="5">
                  <c:v>2045</c:v>
                </c:pt>
                <c:pt idx="6">
                  <c:v>2050</c:v>
                </c:pt>
              </c:strCache>
            </c:strRef>
          </c:cat>
          <c:val>
            <c:numRef>
              <c:f>Sheet2!$I$147:$I$153</c:f>
              <c:numCache>
                <c:formatCode>0.000</c:formatCode>
                <c:ptCount val="7"/>
                <c:pt idx="0">
                  <c:v>34.868165359499983</c:v>
                </c:pt>
                <c:pt idx="1">
                  <c:v>34.423681000499982</c:v>
                </c:pt>
                <c:pt idx="2">
                  <c:v>34.327017931499995</c:v>
                </c:pt>
                <c:pt idx="3">
                  <c:v>34.156738342499992</c:v>
                </c:pt>
                <c:pt idx="4">
                  <c:v>34.066968293999992</c:v>
                </c:pt>
                <c:pt idx="5">
                  <c:v>33.980358302999988</c:v>
                </c:pt>
                <c:pt idx="6">
                  <c:v>33.921755621999992</c:v>
                </c:pt>
              </c:numCache>
            </c:numRef>
          </c:val>
          <c:extLst>
            <c:ext xmlns:c16="http://schemas.microsoft.com/office/drawing/2014/chart" uri="{C3380CC4-5D6E-409C-BE32-E72D297353CC}">
              <c16:uniqueId val="{00000004-13D7-4BE9-805E-6575206033FC}"/>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Sheet2!$B$147:$D$153</c15:sqref>
                  </c15:fullRef>
                  <c15:levelRef>
                    <c15:sqref>Sheet2!$D$147:$D$153</c15:sqref>
                  </c15:levelRef>
                </c:ext>
              </c:extLst>
              <c:f>Sheet2!$D$147:$D$153</c:f>
              <c:strCache>
                <c:ptCount val="7"/>
                <c:pt idx="0">
                  <c:v>2020</c:v>
                </c:pt>
                <c:pt idx="1">
                  <c:v>2025</c:v>
                </c:pt>
                <c:pt idx="2">
                  <c:v>2030</c:v>
                </c:pt>
                <c:pt idx="3">
                  <c:v>2035</c:v>
                </c:pt>
                <c:pt idx="4">
                  <c:v>2040</c:v>
                </c:pt>
                <c:pt idx="5">
                  <c:v>2045</c:v>
                </c:pt>
                <c:pt idx="6">
                  <c:v>2050</c:v>
                </c:pt>
              </c:strCache>
            </c:strRef>
          </c:cat>
          <c:val>
            <c:numRef>
              <c:f>Sheet2!$J$147:$J$153</c:f>
              <c:numCache>
                <c:formatCode>0.000</c:formatCode>
                <c:ptCount val="7"/>
                <c:pt idx="0">
                  <c:v>23.541583980899986</c:v>
                </c:pt>
                <c:pt idx="1">
                  <c:v>21.955374608200003</c:v>
                </c:pt>
                <c:pt idx="2">
                  <c:v>21.610435139299966</c:v>
                </c:pt>
                <c:pt idx="3">
                  <c:v>21.002774290899993</c:v>
                </c:pt>
                <c:pt idx="4">
                  <c:v>20.682427268099985</c:v>
                </c:pt>
                <c:pt idx="5">
                  <c:v>20.373339866500004</c:v>
                </c:pt>
                <c:pt idx="6">
                  <c:v>20.164172667000003</c:v>
                </c:pt>
              </c:numCache>
            </c:numRef>
          </c:val>
          <c:extLst>
            <c:ext xmlns:c16="http://schemas.microsoft.com/office/drawing/2014/chart" uri="{C3380CC4-5D6E-409C-BE32-E72D297353CC}">
              <c16:uniqueId val="{00000005-13D7-4BE9-805E-6575206033FC}"/>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Sheet2!$B$147:$D$153</c15:sqref>
                  </c15:fullRef>
                  <c15:levelRef>
                    <c15:sqref>Sheet2!$D$147:$D$153</c15:sqref>
                  </c15:levelRef>
                </c:ext>
              </c:extLst>
              <c:f>Sheet2!$D$147:$D$153</c:f>
              <c:strCache>
                <c:ptCount val="7"/>
                <c:pt idx="0">
                  <c:v>2020</c:v>
                </c:pt>
                <c:pt idx="1">
                  <c:v>2025</c:v>
                </c:pt>
                <c:pt idx="2">
                  <c:v>2030</c:v>
                </c:pt>
                <c:pt idx="3">
                  <c:v>2035</c:v>
                </c:pt>
                <c:pt idx="4">
                  <c:v>2040</c:v>
                </c:pt>
                <c:pt idx="5">
                  <c:v>2045</c:v>
                </c:pt>
                <c:pt idx="6">
                  <c:v>2050</c:v>
                </c:pt>
              </c:strCache>
            </c:strRef>
          </c:cat>
          <c:val>
            <c:numRef>
              <c:f>Sheet2!$K$147:$K$153</c:f>
              <c:numCache>
                <c:formatCode>0.000</c:formatCode>
                <c:ptCount val="7"/>
                <c:pt idx="0">
                  <c:v>48.692354800600015</c:v>
                </c:pt>
                <c:pt idx="1">
                  <c:v>48.427389213300017</c:v>
                </c:pt>
                <c:pt idx="2">
                  <c:v>48.369754971200024</c:v>
                </c:pt>
                <c:pt idx="3">
                  <c:v>48.268257340600002</c:v>
                </c:pt>
                <c:pt idx="4">
                  <c:v>48.214734986900027</c:v>
                </c:pt>
                <c:pt idx="5">
                  <c:v>48.163109688499986</c:v>
                </c:pt>
                <c:pt idx="6">
                  <c:v>48.128162185000008</c:v>
                </c:pt>
              </c:numCache>
            </c:numRef>
          </c:val>
          <c:extLst>
            <c:ext xmlns:c16="http://schemas.microsoft.com/office/drawing/2014/chart" uri="{C3380CC4-5D6E-409C-BE32-E72D297353CC}">
              <c16:uniqueId val="{00000006-13D7-4BE9-805E-6575206033FC}"/>
            </c:ext>
          </c:extLst>
        </c:ser>
        <c:dLbls>
          <c:showLegendKey val="0"/>
          <c:showVal val="0"/>
          <c:showCatName val="0"/>
          <c:showSerName val="0"/>
          <c:showPercent val="0"/>
          <c:showBubbleSize val="0"/>
        </c:dLbls>
        <c:gapWidth val="72"/>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0" i="0" baseline="0">
                    <a:effectLst/>
                  </a:rPr>
                  <a:t>GWP ( kg CO</a:t>
                </a:r>
                <a:r>
                  <a:rPr lang="en-US" sz="2000" b="0" i="0" baseline="-25000">
                    <a:effectLst/>
                  </a:rPr>
                  <a:t>2</a:t>
                </a:r>
                <a:r>
                  <a:rPr lang="en-US" sz="2000" b="0" i="0" baseline="0">
                    <a:effectLst/>
                  </a:rPr>
                  <a:t> Eq.)</a:t>
                </a:r>
                <a:endParaRPr lang="en-US" sz="2400">
                  <a:effectLst/>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Sheet2!$B$155:$D$161</c15:sqref>
                  </c15:fullRef>
                  <c15:levelRef>
                    <c15:sqref>Sheet2!$D$155:$D$161</c15:sqref>
                  </c15:levelRef>
                </c:ext>
              </c:extLst>
              <c:f>Sheet2!$D$155:$D$161</c:f>
              <c:strCache>
                <c:ptCount val="7"/>
                <c:pt idx="0">
                  <c:v>2020</c:v>
                </c:pt>
                <c:pt idx="1">
                  <c:v>2025</c:v>
                </c:pt>
                <c:pt idx="2">
                  <c:v>2030</c:v>
                </c:pt>
                <c:pt idx="3">
                  <c:v>2035</c:v>
                </c:pt>
                <c:pt idx="4">
                  <c:v>2040</c:v>
                </c:pt>
                <c:pt idx="5">
                  <c:v>2045</c:v>
                </c:pt>
                <c:pt idx="6">
                  <c:v>2050</c:v>
                </c:pt>
              </c:strCache>
            </c:strRef>
          </c:cat>
          <c:val>
            <c:numRef>
              <c:f>Sheet2!$E$155:$E$161</c:f>
              <c:numCache>
                <c:formatCode>0.000</c:formatCode>
                <c:ptCount val="7"/>
                <c:pt idx="0">
                  <c:v>8.1417403450000005</c:v>
                </c:pt>
                <c:pt idx="1">
                  <c:v>7.6272663500000002</c:v>
                </c:pt>
                <c:pt idx="2">
                  <c:v>7.5153797100000004</c:v>
                </c:pt>
                <c:pt idx="3">
                  <c:v>7.3182892650000007</c:v>
                </c:pt>
                <c:pt idx="4">
                  <c:v>7.2143850249999995</c:v>
                </c:pt>
                <c:pt idx="5">
                  <c:v>7.1141393850000005</c:v>
                </c:pt>
                <c:pt idx="6">
                  <c:v>7.0462973</c:v>
                </c:pt>
              </c:numCache>
            </c:numRef>
          </c:val>
          <c:extLst>
            <c:ext xmlns:c16="http://schemas.microsoft.com/office/drawing/2014/chart" uri="{C3380CC4-5D6E-409C-BE32-E72D297353CC}">
              <c16:uniqueId val="{00000000-13D7-4BE9-805E-6575206033FC}"/>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Sheet2!$B$155:$D$161</c15:sqref>
                  </c15:fullRef>
                  <c15:levelRef>
                    <c15:sqref>Sheet2!$D$155:$D$161</c15:sqref>
                  </c15:levelRef>
                </c:ext>
              </c:extLst>
              <c:f>Sheet2!$D$155:$D$161</c:f>
              <c:strCache>
                <c:ptCount val="7"/>
                <c:pt idx="0">
                  <c:v>2020</c:v>
                </c:pt>
                <c:pt idx="1">
                  <c:v>2025</c:v>
                </c:pt>
                <c:pt idx="2">
                  <c:v>2030</c:v>
                </c:pt>
                <c:pt idx="3">
                  <c:v>2035</c:v>
                </c:pt>
                <c:pt idx="4">
                  <c:v>2040</c:v>
                </c:pt>
                <c:pt idx="5">
                  <c:v>2045</c:v>
                </c:pt>
                <c:pt idx="6">
                  <c:v>2050</c:v>
                </c:pt>
              </c:strCache>
            </c:strRef>
          </c:cat>
          <c:val>
            <c:numRef>
              <c:f>Sheet2!$F$155:$F$161</c:f>
              <c:numCache>
                <c:formatCode>General</c:formatCode>
                <c:ptCount val="7"/>
                <c:pt idx="0">
                  <c:v>6.6855154670000001</c:v>
                </c:pt>
                <c:pt idx="1">
                  <c:v>5.9540904100000001</c:v>
                </c:pt>
                <c:pt idx="2">
                  <c:v>5.798953386</c:v>
                </c:pt>
                <c:pt idx="3">
                  <c:v>5.5218170189999993</c:v>
                </c:pt>
                <c:pt idx="4">
                  <c:v>5.3760078350000011</c:v>
                </c:pt>
                <c:pt idx="5">
                  <c:v>5.2343642909999994</c:v>
                </c:pt>
                <c:pt idx="6">
                  <c:v>5.1378364599999991</c:v>
                </c:pt>
              </c:numCache>
            </c:numRef>
          </c:val>
          <c:extLst>
            <c:ext xmlns:c16="http://schemas.microsoft.com/office/drawing/2014/chart" uri="{C3380CC4-5D6E-409C-BE32-E72D297353CC}">
              <c16:uniqueId val="{00000001-13D7-4BE9-805E-6575206033FC}"/>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Sheet2!$B$155:$D$161</c15:sqref>
                  </c15:fullRef>
                  <c15:levelRef>
                    <c15:sqref>Sheet2!$D$155:$D$161</c15:sqref>
                  </c15:levelRef>
                </c:ext>
              </c:extLst>
              <c:f>Sheet2!$D$155:$D$161</c:f>
              <c:strCache>
                <c:ptCount val="7"/>
                <c:pt idx="0">
                  <c:v>2020</c:v>
                </c:pt>
                <c:pt idx="1">
                  <c:v>2025</c:v>
                </c:pt>
                <c:pt idx="2">
                  <c:v>2030</c:v>
                </c:pt>
                <c:pt idx="3">
                  <c:v>2035</c:v>
                </c:pt>
                <c:pt idx="4">
                  <c:v>2040</c:v>
                </c:pt>
                <c:pt idx="5">
                  <c:v>2045</c:v>
                </c:pt>
                <c:pt idx="6">
                  <c:v>2050</c:v>
                </c:pt>
              </c:strCache>
            </c:strRef>
          </c:cat>
          <c:val>
            <c:numRef>
              <c:f>Sheet2!$G$155:$G$161</c:f>
              <c:numCache>
                <c:formatCode>General</c:formatCode>
                <c:ptCount val="7"/>
                <c:pt idx="0">
                  <c:v>37.597388852336735</c:v>
                </c:pt>
                <c:pt idx="1">
                  <c:v>33.957487262573665</c:v>
                </c:pt>
                <c:pt idx="2">
                  <c:v>33.183405593075165</c:v>
                </c:pt>
                <c:pt idx="3">
                  <c:v>31.802648761310888</c:v>
                </c:pt>
                <c:pt idx="4">
                  <c:v>31.076036147290441</c:v>
                </c:pt>
                <c:pt idx="5">
                  <c:v>30.370694783766687</c:v>
                </c:pt>
                <c:pt idx="6">
                  <c:v>29.890369157700544</c:v>
                </c:pt>
              </c:numCache>
            </c:numRef>
          </c:val>
          <c:extLst>
            <c:ext xmlns:c16="http://schemas.microsoft.com/office/drawing/2014/chart" uri="{C3380CC4-5D6E-409C-BE32-E72D297353CC}">
              <c16:uniqueId val="{00000002-13D7-4BE9-805E-6575206033FC}"/>
            </c:ext>
          </c:extLst>
        </c:ser>
        <c:ser>
          <c:idx val="3"/>
          <c:order val="3"/>
          <c:tx>
            <c:strRef>
              <c:f>Sheet2!$H$3</c:f>
              <c:strCache>
                <c:ptCount val="1"/>
                <c:pt idx="0">
                  <c:v>Crystals/Ingots</c:v>
                </c:pt>
              </c:strCache>
            </c:strRef>
          </c:tx>
          <c:spPr>
            <a:solidFill>
              <a:schemeClr val="accent4"/>
            </a:solidFill>
            <a:ln>
              <a:noFill/>
            </a:ln>
            <a:effectLst/>
          </c:spPr>
          <c:invertIfNegative val="0"/>
          <c:cat>
            <c:strRef>
              <c:extLst>
                <c:ext xmlns:c15="http://schemas.microsoft.com/office/drawing/2012/chart" uri="{02D57815-91ED-43cb-92C2-25804820EDAC}">
                  <c15:fullRef>
                    <c15:sqref>Sheet2!$B$155:$D$161</c15:sqref>
                  </c15:fullRef>
                  <c15:levelRef>
                    <c15:sqref>Sheet2!$D$155:$D$161</c15:sqref>
                  </c15:levelRef>
                </c:ext>
              </c:extLst>
              <c:f>Sheet2!$D$155:$D$161</c:f>
              <c:strCache>
                <c:ptCount val="7"/>
                <c:pt idx="0">
                  <c:v>2020</c:v>
                </c:pt>
                <c:pt idx="1">
                  <c:v>2025</c:v>
                </c:pt>
                <c:pt idx="2">
                  <c:v>2030</c:v>
                </c:pt>
                <c:pt idx="3">
                  <c:v>2035</c:v>
                </c:pt>
                <c:pt idx="4">
                  <c:v>2040</c:v>
                </c:pt>
                <c:pt idx="5">
                  <c:v>2045</c:v>
                </c:pt>
                <c:pt idx="6">
                  <c:v>2050</c:v>
                </c:pt>
              </c:strCache>
            </c:strRef>
          </c:cat>
          <c:val>
            <c:numRef>
              <c:f>Sheet2!$H$155:$H$161</c:f>
              <c:numCache>
                <c:formatCode>General</c:formatCode>
                <c:ptCount val="7"/>
              </c:numCache>
            </c:numRef>
          </c:val>
          <c:extLst>
            <c:ext xmlns:c16="http://schemas.microsoft.com/office/drawing/2014/chart" uri="{C3380CC4-5D6E-409C-BE32-E72D297353CC}">
              <c16:uniqueId val="{00000003-13D7-4BE9-805E-6575206033FC}"/>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Sheet2!$B$155:$D$161</c15:sqref>
                  </c15:fullRef>
                  <c15:levelRef>
                    <c15:sqref>Sheet2!$D$155:$D$161</c15:sqref>
                  </c15:levelRef>
                </c:ext>
              </c:extLst>
              <c:f>Sheet2!$D$155:$D$161</c:f>
              <c:strCache>
                <c:ptCount val="7"/>
                <c:pt idx="0">
                  <c:v>2020</c:v>
                </c:pt>
                <c:pt idx="1">
                  <c:v>2025</c:v>
                </c:pt>
                <c:pt idx="2">
                  <c:v>2030</c:v>
                </c:pt>
                <c:pt idx="3">
                  <c:v>2035</c:v>
                </c:pt>
                <c:pt idx="4">
                  <c:v>2040</c:v>
                </c:pt>
                <c:pt idx="5">
                  <c:v>2045</c:v>
                </c:pt>
                <c:pt idx="6">
                  <c:v>2050</c:v>
                </c:pt>
              </c:strCache>
            </c:strRef>
          </c:cat>
          <c:val>
            <c:numRef>
              <c:f>Sheet2!$I$155:$I$161</c:f>
              <c:numCache>
                <c:formatCode>0.000</c:formatCode>
                <c:ptCount val="7"/>
                <c:pt idx="0">
                  <c:v>33.740967175999998</c:v>
                </c:pt>
                <c:pt idx="1">
                  <c:v>31.355986479999991</c:v>
                </c:pt>
                <c:pt idx="2">
                  <c:v>30.837323119999994</c:v>
                </c:pt>
                <c:pt idx="3">
                  <c:v>29.92366840599999</c:v>
                </c:pt>
                <c:pt idx="4">
                  <c:v>29.441993931999995</c:v>
                </c:pt>
                <c:pt idx="5">
                  <c:v>28.977272457999984</c:v>
                </c:pt>
                <c:pt idx="6">
                  <c:v>28.662771479999993</c:v>
                </c:pt>
              </c:numCache>
            </c:numRef>
          </c:val>
          <c:extLst>
            <c:ext xmlns:c16="http://schemas.microsoft.com/office/drawing/2014/chart" uri="{C3380CC4-5D6E-409C-BE32-E72D297353CC}">
              <c16:uniqueId val="{00000004-13D7-4BE9-805E-6575206033FC}"/>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Sheet2!$B$155:$D$161</c15:sqref>
                  </c15:fullRef>
                  <c15:levelRef>
                    <c15:sqref>Sheet2!$D$155:$D$161</c15:sqref>
                  </c15:levelRef>
                </c:ext>
              </c:extLst>
              <c:f>Sheet2!$D$155:$D$161</c:f>
              <c:strCache>
                <c:ptCount val="7"/>
                <c:pt idx="0">
                  <c:v>2020</c:v>
                </c:pt>
                <c:pt idx="1">
                  <c:v>2025</c:v>
                </c:pt>
                <c:pt idx="2">
                  <c:v>2030</c:v>
                </c:pt>
                <c:pt idx="3">
                  <c:v>2035</c:v>
                </c:pt>
                <c:pt idx="4">
                  <c:v>2040</c:v>
                </c:pt>
                <c:pt idx="5">
                  <c:v>2045</c:v>
                </c:pt>
                <c:pt idx="6">
                  <c:v>2050</c:v>
                </c:pt>
              </c:strCache>
            </c:strRef>
          </c:cat>
          <c:val>
            <c:numRef>
              <c:f>Sheet2!$J$155:$J$161</c:f>
              <c:numCache>
                <c:formatCode>0.000</c:formatCode>
                <c:ptCount val="7"/>
                <c:pt idx="0">
                  <c:v>23.542521302300003</c:v>
                </c:pt>
                <c:pt idx="1">
                  <c:v>21.956223544300002</c:v>
                </c:pt>
                <c:pt idx="2">
                  <c:v>21.611251977400002</c:v>
                </c:pt>
                <c:pt idx="3">
                  <c:v>21.003563268899995</c:v>
                </c:pt>
                <c:pt idx="4">
                  <c:v>20.683198413999989</c:v>
                </c:pt>
                <c:pt idx="5">
                  <c:v>20.374094263100005</c:v>
                </c:pt>
                <c:pt idx="6">
                  <c:v>20.164919598599994</c:v>
                </c:pt>
              </c:numCache>
            </c:numRef>
          </c:val>
          <c:extLst>
            <c:ext xmlns:c16="http://schemas.microsoft.com/office/drawing/2014/chart" uri="{C3380CC4-5D6E-409C-BE32-E72D297353CC}">
              <c16:uniqueId val="{00000005-13D7-4BE9-805E-6575206033FC}"/>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Sheet2!$B$155:$D$161</c15:sqref>
                  </c15:fullRef>
                  <c15:levelRef>
                    <c15:sqref>Sheet2!$D$155:$D$161</c15:sqref>
                  </c15:levelRef>
                </c:ext>
              </c:extLst>
              <c:f>Sheet2!$D$155:$D$161</c:f>
              <c:strCache>
                <c:ptCount val="7"/>
                <c:pt idx="0">
                  <c:v>2020</c:v>
                </c:pt>
                <c:pt idx="1">
                  <c:v>2025</c:v>
                </c:pt>
                <c:pt idx="2">
                  <c:v>2030</c:v>
                </c:pt>
                <c:pt idx="3">
                  <c:v>2035</c:v>
                </c:pt>
                <c:pt idx="4">
                  <c:v>2040</c:v>
                </c:pt>
                <c:pt idx="5">
                  <c:v>2045</c:v>
                </c:pt>
                <c:pt idx="6">
                  <c:v>2050</c:v>
                </c:pt>
              </c:strCache>
            </c:strRef>
          </c:cat>
          <c:val>
            <c:numRef>
              <c:f>Sheet2!$K$155:$K$161</c:f>
              <c:numCache>
                <c:formatCode>0.000</c:formatCode>
                <c:ptCount val="7"/>
                <c:pt idx="0">
                  <c:v>48.905394621700012</c:v>
                </c:pt>
                <c:pt idx="1">
                  <c:v>48.640421235700018</c:v>
                </c:pt>
                <c:pt idx="2">
                  <c:v>48.582798922599991</c:v>
                </c:pt>
                <c:pt idx="3">
                  <c:v>48.481287225100019</c:v>
                </c:pt>
                <c:pt idx="4">
                  <c:v>48.427778814000021</c:v>
                </c:pt>
                <c:pt idx="5">
                  <c:v>48.376148018900011</c:v>
                </c:pt>
                <c:pt idx="6">
                  <c:v>48.341205201400015</c:v>
                </c:pt>
              </c:numCache>
            </c:numRef>
          </c:val>
          <c:extLst>
            <c:ext xmlns:c16="http://schemas.microsoft.com/office/drawing/2014/chart" uri="{C3380CC4-5D6E-409C-BE32-E72D297353CC}">
              <c16:uniqueId val="{00000006-13D7-4BE9-805E-6575206033FC}"/>
            </c:ext>
          </c:extLst>
        </c:ser>
        <c:dLbls>
          <c:showLegendKey val="0"/>
          <c:showVal val="0"/>
          <c:showCatName val="0"/>
          <c:showSerName val="0"/>
          <c:showPercent val="0"/>
          <c:showBubbleSize val="0"/>
        </c:dLbls>
        <c:gapWidth val="72"/>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0" i="0" baseline="0">
                    <a:effectLst/>
                  </a:rPr>
                  <a:t>GWP ( kg CO</a:t>
                </a:r>
                <a:r>
                  <a:rPr lang="en-US" sz="2000" b="0" i="0" baseline="-25000">
                    <a:effectLst/>
                  </a:rPr>
                  <a:t>2</a:t>
                </a:r>
                <a:r>
                  <a:rPr lang="en-US" sz="2000" b="0" i="0" baseline="0">
                    <a:effectLst/>
                  </a:rPr>
                  <a:t> Eq.)</a:t>
                </a:r>
                <a:endParaRPr lang="en-US" sz="2400">
                  <a:effectLst/>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Sheet2!$E$3</c:f>
              <c:strCache>
                <c:ptCount val="1"/>
                <c:pt idx="0">
                  <c:v>Metallurgival Grade Si</c:v>
                </c:pt>
              </c:strCache>
            </c:strRef>
          </c:tx>
          <c:spPr>
            <a:solidFill>
              <a:schemeClr val="accent1"/>
            </a:solidFill>
            <a:ln>
              <a:noFill/>
            </a:ln>
            <a:effectLst/>
          </c:spPr>
          <c:invertIfNegative val="0"/>
          <c:cat>
            <c:strRef>
              <c:extLst>
                <c:ext xmlns:c15="http://schemas.microsoft.com/office/drawing/2012/chart" uri="{02D57815-91ED-43cb-92C2-25804820EDAC}">
                  <c15:fullRef>
                    <c15:sqref>Sheet2!$B$163:$D$169</c15:sqref>
                  </c15:fullRef>
                  <c15:levelRef>
                    <c15:sqref>Sheet2!$D$163:$D$169</c15:sqref>
                  </c15:levelRef>
                </c:ext>
              </c:extLst>
              <c:f>Sheet2!$D$163:$D$169</c:f>
              <c:strCache>
                <c:ptCount val="7"/>
                <c:pt idx="0">
                  <c:v>2020</c:v>
                </c:pt>
                <c:pt idx="1">
                  <c:v>2025</c:v>
                </c:pt>
                <c:pt idx="2">
                  <c:v>2030</c:v>
                </c:pt>
                <c:pt idx="3">
                  <c:v>2035</c:v>
                </c:pt>
                <c:pt idx="4">
                  <c:v>2040</c:v>
                </c:pt>
                <c:pt idx="5">
                  <c:v>2045</c:v>
                </c:pt>
                <c:pt idx="6">
                  <c:v>2050</c:v>
                </c:pt>
              </c:strCache>
            </c:strRef>
          </c:cat>
          <c:val>
            <c:numRef>
              <c:f>Sheet2!$E$163:$E$169</c:f>
              <c:numCache>
                <c:formatCode>0.000</c:formatCode>
                <c:ptCount val="7"/>
                <c:pt idx="0">
                  <c:v>14.098968036999999</c:v>
                </c:pt>
                <c:pt idx="1">
                  <c:v>13.20805871</c:v>
                </c:pt>
                <c:pt idx="2">
                  <c:v>13.014305766</c:v>
                </c:pt>
                <c:pt idx="3">
                  <c:v>12.673006269</c:v>
                </c:pt>
                <c:pt idx="4">
                  <c:v>12.493076364999999</c:v>
                </c:pt>
                <c:pt idx="5">
                  <c:v>12.319482020999999</c:v>
                </c:pt>
                <c:pt idx="6">
                  <c:v>12.20200058</c:v>
                </c:pt>
              </c:numCache>
            </c:numRef>
          </c:val>
          <c:extLst>
            <c:ext xmlns:c16="http://schemas.microsoft.com/office/drawing/2014/chart" uri="{C3380CC4-5D6E-409C-BE32-E72D297353CC}">
              <c16:uniqueId val="{00000000-13D7-4BE9-805E-6575206033FC}"/>
            </c:ext>
          </c:extLst>
        </c:ser>
        <c:ser>
          <c:idx val="1"/>
          <c:order val="1"/>
          <c:tx>
            <c:strRef>
              <c:f>Sheet2!$F$3</c:f>
              <c:strCache>
                <c:ptCount val="1"/>
                <c:pt idx="0">
                  <c:v>Electronics Grade Si</c:v>
                </c:pt>
              </c:strCache>
            </c:strRef>
          </c:tx>
          <c:spPr>
            <a:solidFill>
              <a:schemeClr val="accent2"/>
            </a:solidFill>
            <a:ln>
              <a:noFill/>
            </a:ln>
            <a:effectLst/>
          </c:spPr>
          <c:invertIfNegative val="0"/>
          <c:cat>
            <c:strRef>
              <c:extLst>
                <c:ext xmlns:c15="http://schemas.microsoft.com/office/drawing/2012/chart" uri="{02D57815-91ED-43cb-92C2-25804820EDAC}">
                  <c15:fullRef>
                    <c15:sqref>Sheet2!$B$163:$D$169</c15:sqref>
                  </c15:fullRef>
                  <c15:levelRef>
                    <c15:sqref>Sheet2!$D$163:$D$169</c15:sqref>
                  </c15:levelRef>
                </c:ext>
              </c:extLst>
              <c:f>Sheet2!$D$163:$D$169</c:f>
              <c:strCache>
                <c:ptCount val="7"/>
                <c:pt idx="0">
                  <c:v>2020</c:v>
                </c:pt>
                <c:pt idx="1">
                  <c:v>2025</c:v>
                </c:pt>
                <c:pt idx="2">
                  <c:v>2030</c:v>
                </c:pt>
                <c:pt idx="3">
                  <c:v>2035</c:v>
                </c:pt>
                <c:pt idx="4">
                  <c:v>2040</c:v>
                </c:pt>
                <c:pt idx="5">
                  <c:v>2045</c:v>
                </c:pt>
                <c:pt idx="6">
                  <c:v>2050</c:v>
                </c:pt>
              </c:strCache>
            </c:strRef>
          </c:cat>
          <c:val>
            <c:numRef>
              <c:f>Sheet2!$F$163:$F$169</c:f>
              <c:numCache>
                <c:formatCode>General</c:formatCode>
                <c:ptCount val="7"/>
                <c:pt idx="0">
                  <c:v>11.575782761000001</c:v>
                </c:pt>
                <c:pt idx="1">
                  <c:v>10.30933783</c:v>
                </c:pt>
                <c:pt idx="2">
                  <c:v>10.040721818</c:v>
                </c:pt>
                <c:pt idx="3">
                  <c:v>9.5608668669999997</c:v>
                </c:pt>
                <c:pt idx="4">
                  <c:v>9.3084017750000001</c:v>
                </c:pt>
                <c:pt idx="5">
                  <c:v>9.0631493829999989</c:v>
                </c:pt>
                <c:pt idx="6">
                  <c:v>8.8960137599999989</c:v>
                </c:pt>
              </c:numCache>
            </c:numRef>
          </c:val>
          <c:extLst>
            <c:ext xmlns:c16="http://schemas.microsoft.com/office/drawing/2014/chart" uri="{C3380CC4-5D6E-409C-BE32-E72D297353CC}">
              <c16:uniqueId val="{00000001-13D7-4BE9-805E-6575206033FC}"/>
            </c:ext>
          </c:extLst>
        </c:ser>
        <c:ser>
          <c:idx val="2"/>
          <c:order val="2"/>
          <c:tx>
            <c:strRef>
              <c:f>Sheet2!$G$3</c:f>
              <c:strCache>
                <c:ptCount val="1"/>
                <c:pt idx="0">
                  <c:v>Solar Grade Si</c:v>
                </c:pt>
              </c:strCache>
            </c:strRef>
          </c:tx>
          <c:spPr>
            <a:solidFill>
              <a:srgbClr val="FFC000"/>
            </a:solidFill>
            <a:ln>
              <a:noFill/>
            </a:ln>
            <a:effectLst/>
          </c:spPr>
          <c:invertIfNegative val="0"/>
          <c:cat>
            <c:strRef>
              <c:extLst>
                <c:ext xmlns:c15="http://schemas.microsoft.com/office/drawing/2012/chart" uri="{02D57815-91ED-43cb-92C2-25804820EDAC}">
                  <c15:fullRef>
                    <c15:sqref>Sheet2!$B$163:$D$169</c15:sqref>
                  </c15:fullRef>
                  <c15:levelRef>
                    <c15:sqref>Sheet2!$D$163:$D$169</c15:sqref>
                  </c15:levelRef>
                </c:ext>
              </c:extLst>
              <c:f>Sheet2!$D$163:$D$169</c:f>
              <c:strCache>
                <c:ptCount val="7"/>
                <c:pt idx="0">
                  <c:v>2020</c:v>
                </c:pt>
                <c:pt idx="1">
                  <c:v>2025</c:v>
                </c:pt>
                <c:pt idx="2">
                  <c:v>2030</c:v>
                </c:pt>
                <c:pt idx="3">
                  <c:v>2035</c:v>
                </c:pt>
                <c:pt idx="4">
                  <c:v>2040</c:v>
                </c:pt>
                <c:pt idx="5">
                  <c:v>2045</c:v>
                </c:pt>
                <c:pt idx="6">
                  <c:v>2050</c:v>
                </c:pt>
              </c:strCache>
            </c:strRef>
          </c:cat>
          <c:val>
            <c:numRef>
              <c:f>Sheet2!$G$163:$G$169</c:f>
              <c:numCache>
                <c:formatCode>General</c:formatCode>
                <c:ptCount val="7"/>
                <c:pt idx="0">
                  <c:v>64.616277489000012</c:v>
                </c:pt>
                <c:pt idx="1">
                  <c:v>57.883108959000012</c:v>
                </c:pt>
                <c:pt idx="2">
                  <c:v>56.454993017</c:v>
                </c:pt>
                <c:pt idx="3">
                  <c:v>53.903800669000006</c:v>
                </c:pt>
                <c:pt idx="4">
                  <c:v>52.561542962000004</c:v>
                </c:pt>
                <c:pt idx="5">
                  <c:v>51.257632825000002</c:v>
                </c:pt>
                <c:pt idx="6">
                  <c:v>50.369041634000006</c:v>
                </c:pt>
              </c:numCache>
            </c:numRef>
          </c:val>
          <c:extLst>
            <c:ext xmlns:c16="http://schemas.microsoft.com/office/drawing/2014/chart" uri="{C3380CC4-5D6E-409C-BE32-E72D297353CC}">
              <c16:uniqueId val="{00000002-13D7-4BE9-805E-6575206033FC}"/>
            </c:ext>
          </c:extLst>
        </c:ser>
        <c:ser>
          <c:idx val="3"/>
          <c:order val="3"/>
          <c:tx>
            <c:strRef>
              <c:f>Sheet2!$H$3</c:f>
              <c:strCache>
                <c:ptCount val="1"/>
                <c:pt idx="0">
                  <c:v>Crystals/Ingots</c:v>
                </c:pt>
              </c:strCache>
            </c:strRef>
          </c:tx>
          <c:spPr>
            <a:solidFill>
              <a:srgbClr val="F75757"/>
            </a:solidFill>
            <a:ln>
              <a:noFill/>
            </a:ln>
            <a:effectLst/>
          </c:spPr>
          <c:invertIfNegative val="0"/>
          <c:cat>
            <c:strRef>
              <c:extLst>
                <c:ext xmlns:c15="http://schemas.microsoft.com/office/drawing/2012/chart" uri="{02D57815-91ED-43cb-92C2-25804820EDAC}">
                  <c15:fullRef>
                    <c15:sqref>Sheet2!$B$163:$D$169</c15:sqref>
                  </c15:fullRef>
                  <c15:levelRef>
                    <c15:sqref>Sheet2!$D$163:$D$169</c15:sqref>
                  </c15:levelRef>
                </c:ext>
              </c:extLst>
              <c:f>Sheet2!$D$163:$D$169</c:f>
              <c:strCache>
                <c:ptCount val="7"/>
                <c:pt idx="0">
                  <c:v>2020</c:v>
                </c:pt>
                <c:pt idx="1">
                  <c:v>2025</c:v>
                </c:pt>
                <c:pt idx="2">
                  <c:v>2030</c:v>
                </c:pt>
                <c:pt idx="3">
                  <c:v>2035</c:v>
                </c:pt>
                <c:pt idx="4">
                  <c:v>2040</c:v>
                </c:pt>
                <c:pt idx="5">
                  <c:v>2045</c:v>
                </c:pt>
                <c:pt idx="6">
                  <c:v>2050</c:v>
                </c:pt>
              </c:strCache>
            </c:strRef>
          </c:cat>
          <c:val>
            <c:numRef>
              <c:f>Sheet2!$H$163:$H$169</c:f>
              <c:numCache>
                <c:formatCode>0.000</c:formatCode>
                <c:ptCount val="7"/>
                <c:pt idx="0">
                  <c:v>10.903092935999986</c:v>
                </c:pt>
                <c:pt idx="1">
                  <c:v>9.6800939079999822</c:v>
                </c:pt>
                <c:pt idx="2">
                  <c:v>9.4141204279999986</c:v>
                </c:pt>
                <c:pt idx="3">
                  <c:v>8.9455976089999858</c:v>
                </c:pt>
                <c:pt idx="4">
                  <c:v>8.6986029810000094</c:v>
                </c:pt>
                <c:pt idx="5">
                  <c:v>8.4602946669999923</c:v>
                </c:pt>
                <c:pt idx="6">
                  <c:v>8.2990279420000075</c:v>
                </c:pt>
              </c:numCache>
            </c:numRef>
          </c:val>
          <c:extLst>
            <c:ext xmlns:c16="http://schemas.microsoft.com/office/drawing/2014/chart" uri="{C3380CC4-5D6E-409C-BE32-E72D297353CC}">
              <c16:uniqueId val="{00000003-13D7-4BE9-805E-6575206033FC}"/>
            </c:ext>
          </c:extLst>
        </c:ser>
        <c:ser>
          <c:idx val="4"/>
          <c:order val="4"/>
          <c:tx>
            <c:strRef>
              <c:f>Sheet2!$I$3</c:f>
              <c:strCache>
                <c:ptCount val="1"/>
                <c:pt idx="0">
                  <c:v>Wafer</c:v>
                </c:pt>
              </c:strCache>
            </c:strRef>
          </c:tx>
          <c:spPr>
            <a:solidFill>
              <a:schemeClr val="accent5"/>
            </a:solidFill>
            <a:ln>
              <a:noFill/>
            </a:ln>
            <a:effectLst/>
          </c:spPr>
          <c:invertIfNegative val="0"/>
          <c:cat>
            <c:strRef>
              <c:extLst>
                <c:ext xmlns:c15="http://schemas.microsoft.com/office/drawing/2012/chart" uri="{02D57815-91ED-43cb-92C2-25804820EDAC}">
                  <c15:fullRef>
                    <c15:sqref>Sheet2!$B$163:$D$169</c15:sqref>
                  </c15:fullRef>
                  <c15:levelRef>
                    <c15:sqref>Sheet2!$D$163:$D$169</c15:sqref>
                  </c15:levelRef>
                </c:ext>
              </c:extLst>
              <c:f>Sheet2!$D$163:$D$169</c:f>
              <c:strCache>
                <c:ptCount val="7"/>
                <c:pt idx="0">
                  <c:v>2020</c:v>
                </c:pt>
                <c:pt idx="1">
                  <c:v>2025</c:v>
                </c:pt>
                <c:pt idx="2">
                  <c:v>2030</c:v>
                </c:pt>
                <c:pt idx="3">
                  <c:v>2035</c:v>
                </c:pt>
                <c:pt idx="4">
                  <c:v>2040</c:v>
                </c:pt>
                <c:pt idx="5">
                  <c:v>2045</c:v>
                </c:pt>
                <c:pt idx="6">
                  <c:v>2050</c:v>
                </c:pt>
              </c:strCache>
            </c:strRef>
          </c:cat>
          <c:val>
            <c:numRef>
              <c:f>Sheet2!$I$163:$I$169</c:f>
              <c:numCache>
                <c:formatCode>0.000</c:formatCode>
                <c:ptCount val="7"/>
                <c:pt idx="0">
                  <c:v>34.879900426499972</c:v>
                </c:pt>
                <c:pt idx="1">
                  <c:v>34.434997794500006</c:v>
                </c:pt>
                <c:pt idx="2">
                  <c:v>34.338255376499987</c:v>
                </c:pt>
                <c:pt idx="3">
                  <c:v>34.167827448500006</c:v>
                </c:pt>
                <c:pt idx="4">
                  <c:v>34.077973722999985</c:v>
                </c:pt>
                <c:pt idx="5">
                  <c:v>33.991286428500004</c:v>
                </c:pt>
                <c:pt idx="6">
                  <c:v>33.932612898999977</c:v>
                </c:pt>
              </c:numCache>
            </c:numRef>
          </c:val>
          <c:extLst>
            <c:ext xmlns:c16="http://schemas.microsoft.com/office/drawing/2014/chart" uri="{C3380CC4-5D6E-409C-BE32-E72D297353CC}">
              <c16:uniqueId val="{00000004-13D7-4BE9-805E-6575206033FC}"/>
            </c:ext>
          </c:extLst>
        </c:ser>
        <c:ser>
          <c:idx val="5"/>
          <c:order val="5"/>
          <c:tx>
            <c:strRef>
              <c:f>Sheet2!$J$3</c:f>
              <c:strCache>
                <c:ptCount val="1"/>
                <c:pt idx="0">
                  <c:v>Cell</c:v>
                </c:pt>
              </c:strCache>
            </c:strRef>
          </c:tx>
          <c:spPr>
            <a:solidFill>
              <a:schemeClr val="accent6"/>
            </a:solidFill>
            <a:ln>
              <a:noFill/>
            </a:ln>
            <a:effectLst/>
          </c:spPr>
          <c:invertIfNegative val="0"/>
          <c:cat>
            <c:strRef>
              <c:extLst>
                <c:ext xmlns:c15="http://schemas.microsoft.com/office/drawing/2012/chart" uri="{02D57815-91ED-43cb-92C2-25804820EDAC}">
                  <c15:fullRef>
                    <c15:sqref>Sheet2!$B$163:$D$169</c15:sqref>
                  </c15:fullRef>
                  <c15:levelRef>
                    <c15:sqref>Sheet2!$D$163:$D$169</c15:sqref>
                  </c15:levelRef>
                </c:ext>
              </c:extLst>
              <c:f>Sheet2!$D$163:$D$169</c:f>
              <c:strCache>
                <c:ptCount val="7"/>
                <c:pt idx="0">
                  <c:v>2020</c:v>
                </c:pt>
                <c:pt idx="1">
                  <c:v>2025</c:v>
                </c:pt>
                <c:pt idx="2">
                  <c:v>2030</c:v>
                </c:pt>
                <c:pt idx="3">
                  <c:v>2035</c:v>
                </c:pt>
                <c:pt idx="4">
                  <c:v>2040</c:v>
                </c:pt>
                <c:pt idx="5">
                  <c:v>2045</c:v>
                </c:pt>
                <c:pt idx="6">
                  <c:v>2050</c:v>
                </c:pt>
              </c:strCache>
            </c:strRef>
          </c:cat>
          <c:val>
            <c:numRef>
              <c:f>Sheet2!$J$163:$J$169</c:f>
              <c:numCache>
                <c:formatCode>0.000</c:formatCode>
                <c:ptCount val="7"/>
                <c:pt idx="0">
                  <c:v>23.541395397200006</c:v>
                </c:pt>
                <c:pt idx="1">
                  <c:v>21.955207567499983</c:v>
                </c:pt>
                <c:pt idx="2">
                  <c:v>21.610257222600026</c:v>
                </c:pt>
                <c:pt idx="3">
                  <c:v>21.002600755799975</c:v>
                </c:pt>
                <c:pt idx="4">
                  <c:v>20.682255318999992</c:v>
                </c:pt>
                <c:pt idx="5">
                  <c:v>20.373183015799995</c:v>
                </c:pt>
                <c:pt idx="6">
                  <c:v>20.164012912600001</c:v>
                </c:pt>
              </c:numCache>
            </c:numRef>
          </c:val>
          <c:extLst>
            <c:ext xmlns:c16="http://schemas.microsoft.com/office/drawing/2014/chart" uri="{C3380CC4-5D6E-409C-BE32-E72D297353CC}">
              <c16:uniqueId val="{00000005-13D7-4BE9-805E-6575206033FC}"/>
            </c:ext>
          </c:extLst>
        </c:ser>
        <c:ser>
          <c:idx val="6"/>
          <c:order val="6"/>
          <c:tx>
            <c:strRef>
              <c:f>Sheet2!$K$3</c:f>
              <c:strCache>
                <c:ptCount val="1"/>
                <c:pt idx="0">
                  <c:v>Panel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Sheet2!$B$163:$D$169</c15:sqref>
                  </c15:fullRef>
                  <c15:levelRef>
                    <c15:sqref>Sheet2!$D$163:$D$169</c15:sqref>
                  </c15:levelRef>
                </c:ext>
              </c:extLst>
              <c:f>Sheet2!$D$163:$D$169</c:f>
              <c:strCache>
                <c:ptCount val="7"/>
                <c:pt idx="0">
                  <c:v>2020</c:v>
                </c:pt>
                <c:pt idx="1">
                  <c:v>2025</c:v>
                </c:pt>
                <c:pt idx="2">
                  <c:v>2030</c:v>
                </c:pt>
                <c:pt idx="3">
                  <c:v>2035</c:v>
                </c:pt>
                <c:pt idx="4">
                  <c:v>2040</c:v>
                </c:pt>
                <c:pt idx="5">
                  <c:v>2045</c:v>
                </c:pt>
                <c:pt idx="6">
                  <c:v>2050</c:v>
                </c:pt>
              </c:strCache>
            </c:strRef>
          </c:cat>
          <c:val>
            <c:numRef>
              <c:f>Sheet2!$K$163:$K$169</c:f>
              <c:numCache>
                <c:formatCode>0.000</c:formatCode>
                <c:ptCount val="7"/>
                <c:pt idx="0">
                  <c:v>48.905392953300037</c:v>
                </c:pt>
                <c:pt idx="1">
                  <c:v>48.640425231000023</c:v>
                </c:pt>
                <c:pt idx="2">
                  <c:v>48.582796371900002</c:v>
                </c:pt>
                <c:pt idx="3">
                  <c:v>48.481300381700038</c:v>
                </c:pt>
                <c:pt idx="4">
                  <c:v>48.42778687500001</c:v>
                </c:pt>
                <c:pt idx="5">
                  <c:v>48.376141659700011</c:v>
                </c:pt>
                <c:pt idx="6">
                  <c:v>48.341210272400019</c:v>
                </c:pt>
              </c:numCache>
            </c:numRef>
          </c:val>
          <c:extLst>
            <c:ext xmlns:c16="http://schemas.microsoft.com/office/drawing/2014/chart" uri="{C3380CC4-5D6E-409C-BE32-E72D297353CC}">
              <c16:uniqueId val="{00000006-13D7-4BE9-805E-6575206033FC}"/>
            </c:ext>
          </c:extLst>
        </c:ser>
        <c:dLbls>
          <c:showLegendKey val="0"/>
          <c:showVal val="0"/>
          <c:showCatName val="0"/>
          <c:showSerName val="0"/>
          <c:showPercent val="0"/>
          <c:showBubbleSize val="0"/>
        </c:dLbls>
        <c:gapWidth val="72"/>
        <c:overlap val="100"/>
        <c:axId val="164144879"/>
        <c:axId val="164146127"/>
      </c:barChart>
      <c:catAx>
        <c:axId val="16414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6127"/>
        <c:crosses val="autoZero"/>
        <c:auto val="1"/>
        <c:lblAlgn val="ctr"/>
        <c:lblOffset val="100"/>
        <c:noMultiLvlLbl val="0"/>
      </c:catAx>
      <c:valAx>
        <c:axId val="16414612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0" i="0" baseline="0">
                    <a:effectLst/>
                  </a:rPr>
                  <a:t>GWP ( kg CO</a:t>
                </a:r>
                <a:r>
                  <a:rPr lang="en-US" sz="2000" b="0" i="0" baseline="-25000">
                    <a:effectLst/>
                  </a:rPr>
                  <a:t>2</a:t>
                </a:r>
                <a:r>
                  <a:rPr lang="en-US" sz="2000" b="0" i="0" baseline="0">
                    <a:effectLst/>
                  </a:rPr>
                  <a:t> Eq.)</a:t>
                </a:r>
                <a:endParaRPr lang="en-US" sz="2400">
                  <a:effectLst/>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4144879"/>
        <c:crosses val="autoZero"/>
        <c:crossBetween val="between"/>
      </c:valAx>
      <c:spPr>
        <a:noFill/>
        <a:ln w="25400">
          <a:solidFill>
            <a:schemeClr val="tx1"/>
          </a:solidFill>
        </a:ln>
        <a:effectLst/>
      </c:spPr>
    </c:plotArea>
    <c:plotVisOnly val="1"/>
    <c:dispBlanksAs val="gap"/>
    <c:showDLblsOverMax val="0"/>
  </c:chart>
  <c:spPr>
    <a:no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Sheet3!$Z$3</c:f>
              <c:strCache>
                <c:ptCount val="1"/>
                <c:pt idx="0">
                  <c:v>EPBT</c:v>
                </c:pt>
              </c:strCache>
            </c:strRef>
          </c:tx>
          <c:spPr>
            <a:solidFill>
              <a:schemeClr val="accent1"/>
            </a:solidFill>
            <a:ln>
              <a:noFill/>
            </a:ln>
            <a:effectLst/>
          </c:spPr>
          <c:invertIfNegative val="0"/>
          <c:cat>
            <c:strRef>
              <c:f>Sheet3!$Y$5:$Y$93</c:f>
              <c:strCache>
                <c:ptCount val="88"/>
                <c:pt idx="0">
                  <c:v>China</c:v>
                </c:pt>
                <c:pt idx="1">
                  <c:v>Germany</c:v>
                </c:pt>
                <c:pt idx="2">
                  <c:v>Japan</c:v>
                </c:pt>
                <c:pt idx="3">
                  <c:v>Mexico</c:v>
                </c:pt>
                <c:pt idx="4">
                  <c:v>Malaysia</c:v>
                </c:pt>
                <c:pt idx="5">
                  <c:v>Taiwan</c:v>
                </c:pt>
                <c:pt idx="6">
                  <c:v>2015 Average</c:v>
                </c:pt>
                <c:pt idx="7">
                  <c:v>China</c:v>
                </c:pt>
                <c:pt idx="8">
                  <c:v>Japan</c:v>
                </c:pt>
                <c:pt idx="9">
                  <c:v>South Korea</c:v>
                </c:pt>
                <c:pt idx="10">
                  <c:v>Mexico</c:v>
                </c:pt>
                <c:pt idx="11">
                  <c:v>Malaysia</c:v>
                </c:pt>
                <c:pt idx="12">
                  <c:v>Taiwan</c:v>
                </c:pt>
                <c:pt idx="13">
                  <c:v>2020 Average</c:v>
                </c:pt>
                <c:pt idx="14">
                  <c:v>China</c:v>
                </c:pt>
                <c:pt idx="15">
                  <c:v>South Korea</c:v>
                </c:pt>
                <c:pt idx="16">
                  <c:v>Malaysia</c:v>
                </c:pt>
                <c:pt idx="17">
                  <c:v>Singapore</c:v>
                </c:pt>
                <c:pt idx="18">
                  <c:v>Thailand</c:v>
                </c:pt>
                <c:pt idx="19">
                  <c:v>Vietnam</c:v>
                </c:pt>
                <c:pt idx="21">
                  <c:v>US </c:v>
                </c:pt>
                <c:pt idx="22">
                  <c:v>US </c:v>
                </c:pt>
                <c:pt idx="23">
                  <c:v>US </c:v>
                </c:pt>
                <c:pt idx="24">
                  <c:v>US </c:v>
                </c:pt>
                <c:pt idx="25">
                  <c:v>US </c:v>
                </c:pt>
                <c:pt idx="26">
                  <c:v>US </c:v>
                </c:pt>
                <c:pt idx="27">
                  <c:v>US </c:v>
                </c:pt>
                <c:pt idx="29">
                  <c:v>2010 Average</c:v>
                </c:pt>
                <c:pt idx="30">
                  <c:v>China</c:v>
                </c:pt>
                <c:pt idx="31">
                  <c:v>Germany</c:v>
                </c:pt>
                <c:pt idx="32">
                  <c:v>Japan</c:v>
                </c:pt>
                <c:pt idx="33">
                  <c:v>Mexico</c:v>
                </c:pt>
                <c:pt idx="34">
                  <c:v>Malaysia</c:v>
                </c:pt>
                <c:pt idx="35">
                  <c:v>Taiwan</c:v>
                </c:pt>
                <c:pt idx="36">
                  <c:v>2015 Average</c:v>
                </c:pt>
                <c:pt idx="37">
                  <c:v>China</c:v>
                </c:pt>
                <c:pt idx="38">
                  <c:v>Japan</c:v>
                </c:pt>
                <c:pt idx="39">
                  <c:v>South Korea</c:v>
                </c:pt>
                <c:pt idx="40">
                  <c:v>Mexico</c:v>
                </c:pt>
                <c:pt idx="41">
                  <c:v>Malaysia</c:v>
                </c:pt>
                <c:pt idx="42">
                  <c:v>Taiwan</c:v>
                </c:pt>
                <c:pt idx="43">
                  <c:v>2020 Average</c:v>
                </c:pt>
                <c:pt idx="44">
                  <c:v>China</c:v>
                </c:pt>
                <c:pt idx="45">
                  <c:v>South Korea</c:v>
                </c:pt>
                <c:pt idx="46">
                  <c:v>Malaysia</c:v>
                </c:pt>
                <c:pt idx="47">
                  <c:v>Singapore</c:v>
                </c:pt>
                <c:pt idx="48">
                  <c:v>Thailand</c:v>
                </c:pt>
                <c:pt idx="49">
                  <c:v>Vietnam</c:v>
                </c:pt>
                <c:pt idx="51">
                  <c:v>US </c:v>
                </c:pt>
                <c:pt idx="52">
                  <c:v>US </c:v>
                </c:pt>
                <c:pt idx="53">
                  <c:v>US </c:v>
                </c:pt>
                <c:pt idx="54">
                  <c:v>US </c:v>
                </c:pt>
                <c:pt idx="55">
                  <c:v>US </c:v>
                </c:pt>
                <c:pt idx="56">
                  <c:v>US </c:v>
                </c:pt>
                <c:pt idx="57">
                  <c:v>US </c:v>
                </c:pt>
                <c:pt idx="59">
                  <c:v>2010 Average</c:v>
                </c:pt>
                <c:pt idx="60">
                  <c:v>China</c:v>
                </c:pt>
                <c:pt idx="61">
                  <c:v>Germany</c:v>
                </c:pt>
                <c:pt idx="62">
                  <c:v>Japan</c:v>
                </c:pt>
                <c:pt idx="63">
                  <c:v>Mexico</c:v>
                </c:pt>
                <c:pt idx="64">
                  <c:v>Malaysia</c:v>
                </c:pt>
                <c:pt idx="65">
                  <c:v>Taiwan</c:v>
                </c:pt>
                <c:pt idx="66">
                  <c:v>2015 Average</c:v>
                </c:pt>
                <c:pt idx="67">
                  <c:v>China</c:v>
                </c:pt>
                <c:pt idx="68">
                  <c:v>Japan</c:v>
                </c:pt>
                <c:pt idx="69">
                  <c:v>South Korea</c:v>
                </c:pt>
                <c:pt idx="70">
                  <c:v>Mexico</c:v>
                </c:pt>
                <c:pt idx="71">
                  <c:v>Malaysia</c:v>
                </c:pt>
                <c:pt idx="72">
                  <c:v>Taiwan</c:v>
                </c:pt>
                <c:pt idx="73">
                  <c:v>2020 Average</c:v>
                </c:pt>
                <c:pt idx="74">
                  <c:v>China</c:v>
                </c:pt>
                <c:pt idx="75">
                  <c:v>South Korea</c:v>
                </c:pt>
                <c:pt idx="76">
                  <c:v>Malaysia</c:v>
                </c:pt>
                <c:pt idx="77">
                  <c:v>Singapore</c:v>
                </c:pt>
                <c:pt idx="78">
                  <c:v>Thailand</c:v>
                </c:pt>
                <c:pt idx="79">
                  <c:v>Vietnam</c:v>
                </c:pt>
                <c:pt idx="81">
                  <c:v>US </c:v>
                </c:pt>
                <c:pt idx="82">
                  <c:v>US </c:v>
                </c:pt>
                <c:pt idx="83">
                  <c:v>US </c:v>
                </c:pt>
                <c:pt idx="84">
                  <c:v>US </c:v>
                </c:pt>
                <c:pt idx="85">
                  <c:v>US </c:v>
                </c:pt>
                <c:pt idx="86">
                  <c:v>US </c:v>
                </c:pt>
                <c:pt idx="87">
                  <c:v>US </c:v>
                </c:pt>
              </c:strCache>
            </c:strRef>
          </c:cat>
          <c:val>
            <c:numRef>
              <c:f>Sheet3!$Z$5:$Z$93</c:f>
              <c:numCache>
                <c:formatCode>General</c:formatCode>
                <c:ptCount val="89"/>
                <c:pt idx="0">
                  <c:v>2.3208667102543532</c:v>
                </c:pt>
                <c:pt idx="1">
                  <c:v>3.3218311501228177</c:v>
                </c:pt>
                <c:pt idx="2">
                  <c:v>2.7595674197757112</c:v>
                </c:pt>
                <c:pt idx="3">
                  <c:v>1.6240755458962359</c:v>
                </c:pt>
                <c:pt idx="4">
                  <c:v>2.171053735767897</c:v>
                </c:pt>
                <c:pt idx="5">
                  <c:v>2.4946053851164609</c:v>
                </c:pt>
                <c:pt idx="6">
                  <c:v>1.7461058668695641</c:v>
                </c:pt>
                <c:pt idx="7">
                  <c:v>1.7709431488619329</c:v>
                </c:pt>
                <c:pt idx="8">
                  <c:v>2.0052349263101323</c:v>
                </c:pt>
                <c:pt idx="9">
                  <c:v>2.0707607610317722</c:v>
                </c:pt>
                <c:pt idx="10">
                  <c:v>1.2524060440511122</c:v>
                </c:pt>
                <c:pt idx="11">
                  <c:v>1.6672989923482748</c:v>
                </c:pt>
                <c:pt idx="12">
                  <c:v>1.9086995044591355</c:v>
                </c:pt>
                <c:pt idx="13">
                  <c:v>1.4217337207180329</c:v>
                </c:pt>
                <c:pt idx="14">
                  <c:v>1.5314261876423312</c:v>
                </c:pt>
                <c:pt idx="15">
                  <c:v>1.7771980808906007</c:v>
                </c:pt>
                <c:pt idx="16">
                  <c:v>1.4340388877918568</c:v>
                </c:pt>
                <c:pt idx="17">
                  <c:v>1.3491826489461161</c:v>
                </c:pt>
                <c:pt idx="18">
                  <c:v>1.2333269798907485</c:v>
                </c:pt>
                <c:pt idx="19">
                  <c:v>1.3720393813776828</c:v>
                </c:pt>
                <c:pt idx="21">
                  <c:v>1.3863350124772384</c:v>
                </c:pt>
                <c:pt idx="22">
                  <c:v>1.1528139112978026</c:v>
                </c:pt>
                <c:pt idx="23">
                  <c:v>0.9863444055843491</c:v>
                </c:pt>
                <c:pt idx="24">
                  <c:v>0.88052703476092264</c:v>
                </c:pt>
                <c:pt idx="25">
                  <c:v>0.86726351890882369</c:v>
                </c:pt>
                <c:pt idx="26">
                  <c:v>0.85568593889487554</c:v>
                </c:pt>
                <c:pt idx="27">
                  <c:v>0.8433660586075783</c:v>
                </c:pt>
                <c:pt idx="29">
                  <c:v>1.7873958790994025</c:v>
                </c:pt>
                <c:pt idx="30">
                  <c:v>1.7128318157002553</c:v>
                </c:pt>
                <c:pt idx="31">
                  <c:v>2.4710015116838684</c:v>
                </c:pt>
                <c:pt idx="32">
                  <c:v>2.0351094358136277</c:v>
                </c:pt>
                <c:pt idx="33">
                  <c:v>1.1994021983210361</c:v>
                </c:pt>
                <c:pt idx="34">
                  <c:v>1.6008579181001548</c:v>
                </c:pt>
                <c:pt idx="35">
                  <c:v>1.8387485495443727</c:v>
                </c:pt>
                <c:pt idx="36">
                  <c:v>1.3136792820054273</c:v>
                </c:pt>
                <c:pt idx="37">
                  <c:v>1.3331254035284683</c:v>
                </c:pt>
                <c:pt idx="38">
                  <c:v>1.5094394391788108</c:v>
                </c:pt>
                <c:pt idx="39">
                  <c:v>1.5560278504427105</c:v>
                </c:pt>
                <c:pt idx="40">
                  <c:v>0.9432693638155093</c:v>
                </c:pt>
                <c:pt idx="41">
                  <c:v>1.2538587979848843</c:v>
                </c:pt>
                <c:pt idx="42">
                  <c:v>1.434930744612424</c:v>
                </c:pt>
                <c:pt idx="43">
                  <c:v>1.0099815408660213</c:v>
                </c:pt>
                <c:pt idx="44">
                  <c:v>1.0881269185305076</c:v>
                </c:pt>
                <c:pt idx="45">
                  <c:v>1.2605651804857103</c:v>
                </c:pt>
                <c:pt idx="46">
                  <c:v>1.017973184644928</c:v>
                </c:pt>
                <c:pt idx="47">
                  <c:v>0.95898356506730709</c:v>
                </c:pt>
                <c:pt idx="48">
                  <c:v>0.87685124039567686</c:v>
                </c:pt>
                <c:pt idx="49">
                  <c:v>0.97620976042566765</c:v>
                </c:pt>
                <c:pt idx="51">
                  <c:v>0.98571695802118975</c:v>
                </c:pt>
                <c:pt idx="52">
                  <c:v>0.80275554119014003</c:v>
                </c:pt>
                <c:pt idx="53">
                  <c:v>0.67605362543663461</c:v>
                </c:pt>
                <c:pt idx="54">
                  <c:v>0.58592835114521913</c:v>
                </c:pt>
                <c:pt idx="55">
                  <c:v>0.52749359987095534</c:v>
                </c:pt>
                <c:pt idx="56">
                  <c:v>0.52057807289934221</c:v>
                </c:pt>
                <c:pt idx="57">
                  <c:v>0.51322150377028364</c:v>
                </c:pt>
                <c:pt idx="59">
                  <c:v>2.1438950371711543</c:v>
                </c:pt>
                <c:pt idx="60">
                  <c:v>2.0553676755689381</c:v>
                </c:pt>
                <c:pt idx="61">
                  <c:v>2.9444645913971552</c:v>
                </c:pt>
                <c:pt idx="62">
                  <c:v>2.4438860924568799</c:v>
                </c:pt>
                <c:pt idx="63">
                  <c:v>1.4372696026067246</c:v>
                </c:pt>
                <c:pt idx="64">
                  <c:v>1.9189274960022287</c:v>
                </c:pt>
                <c:pt idx="65">
                  <c:v>2.2085237830874709</c:v>
                </c:pt>
                <c:pt idx="66">
                  <c:v>1.6395767121107567</c:v>
                </c:pt>
                <c:pt idx="67">
                  <c:v>1.6643791708617408</c:v>
                </c:pt>
                <c:pt idx="68">
                  <c:v>1.8873911964238674</c:v>
                </c:pt>
                <c:pt idx="69">
                  <c:v>1.9408085242616626</c:v>
                </c:pt>
                <c:pt idx="70">
                  <c:v>1.175920406926247</c:v>
                </c:pt>
                <c:pt idx="71">
                  <c:v>1.5636343701866042</c:v>
                </c:pt>
                <c:pt idx="72">
                  <c:v>1.7931899263212152</c:v>
                </c:pt>
                <c:pt idx="73">
                  <c:v>1.3525729289054769</c:v>
                </c:pt>
                <c:pt idx="74">
                  <c:v>1.4575642326545701</c:v>
                </c:pt>
                <c:pt idx="75">
                  <c:v>1.6873109678197002</c:v>
                </c:pt>
                <c:pt idx="76">
                  <c:v>1.3622067816573906</c:v>
                </c:pt>
                <c:pt idx="77">
                  <c:v>1.2884616376910809</c:v>
                </c:pt>
                <c:pt idx="78">
                  <c:v>1.175117945049456</c:v>
                </c:pt>
                <c:pt idx="79">
                  <c:v>1.3083593876506412</c:v>
                </c:pt>
                <c:pt idx="81">
                  <c:v>1.3211926030747556</c:v>
                </c:pt>
                <c:pt idx="82">
                  <c:v>1.0810785086575116</c:v>
                </c:pt>
                <c:pt idx="83">
                  <c:v>0.91373265746157351</c:v>
                </c:pt>
                <c:pt idx="84">
                  <c:v>0.79412312830219489</c:v>
                </c:pt>
                <c:pt idx="85">
                  <c:v>0.72860981483560727</c:v>
                </c:pt>
                <c:pt idx="86">
                  <c:v>0.71922028587674935</c:v>
                </c:pt>
                <c:pt idx="87">
                  <c:v>0.70920642804602918</c:v>
                </c:pt>
              </c:numCache>
            </c:numRef>
          </c:val>
          <c:extLst>
            <c:ext xmlns:c16="http://schemas.microsoft.com/office/drawing/2014/chart" uri="{C3380CC4-5D6E-409C-BE32-E72D297353CC}">
              <c16:uniqueId val="{00000000-ADF0-4EED-BBE6-F8DBBE8FEDBF}"/>
            </c:ext>
          </c:extLst>
        </c:ser>
        <c:dLbls>
          <c:showLegendKey val="0"/>
          <c:showVal val="0"/>
          <c:showCatName val="0"/>
          <c:showSerName val="0"/>
          <c:showPercent val="0"/>
          <c:showBubbleSize val="0"/>
        </c:dLbls>
        <c:gapWidth val="219"/>
        <c:overlap val="-27"/>
        <c:axId val="1217936959"/>
        <c:axId val="1217939039"/>
      </c:barChart>
      <c:catAx>
        <c:axId val="121793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39039"/>
        <c:crosses val="autoZero"/>
        <c:auto val="1"/>
        <c:lblAlgn val="ctr"/>
        <c:lblOffset val="100"/>
        <c:noMultiLvlLbl val="0"/>
      </c:catAx>
      <c:valAx>
        <c:axId val="121793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36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3401029475776"/>
          <c:y val="3.6062914389336231E-2"/>
          <c:w val="0.83986813216755896"/>
          <c:h val="0.74074969223354348"/>
        </c:manualLayout>
      </c:layout>
      <c:barChart>
        <c:barDir val="col"/>
        <c:grouping val="stacked"/>
        <c:varyColors val="0"/>
        <c:ser>
          <c:idx val="0"/>
          <c:order val="0"/>
          <c:tx>
            <c:strRef>
              <c:f>Sheet1!$F$2</c:f>
              <c:strCache>
                <c:ptCount val="1"/>
                <c:pt idx="0">
                  <c:v>Biomass(non-renewable)</c:v>
                </c:pt>
              </c:strCache>
            </c:strRef>
          </c:tx>
          <c:spPr>
            <a:solidFill>
              <a:schemeClr val="accent1"/>
            </a:solidFill>
            <a:ln>
              <a:noFill/>
            </a:ln>
            <a:effectLst/>
          </c:spPr>
          <c:invertIfNegative val="0"/>
          <c:cat>
            <c:strRef>
              <c:extLst>
                <c:ext xmlns:c15="http://schemas.microsoft.com/office/drawing/2012/chart" uri="{02D57815-91ED-43cb-92C2-25804820EDAC}">
                  <c15:fullRef>
                    <c15:sqref>Sheet1!$B$47:$E$69</c15:sqref>
                  </c15:fullRef>
                  <c15:levelRef>
                    <c15:sqref>Sheet1!$C$47:$C$69</c15:sqref>
                  </c15:levelRef>
                </c:ext>
              </c:extLst>
              <c:f>Sheet1!$C$47:$C$69</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Sheet1!$F$47:$F$69</c:f>
              <c:numCache>
                <c:formatCode>0.000</c:formatCode>
                <c:ptCount val="23"/>
                <c:pt idx="0">
                  <c:v>3.0144248551596985E-2</c:v>
                </c:pt>
                <c:pt idx="1">
                  <c:v>3.0509999999999999E-2</c:v>
                </c:pt>
                <c:pt idx="2">
                  <c:v>2.47E-2</c:v>
                </c:pt>
                <c:pt idx="3">
                  <c:v>3.2309999999999998E-2</c:v>
                </c:pt>
                <c:pt idx="4">
                  <c:v>2.8139999999999998E-2</c:v>
                </c:pt>
                <c:pt idx="5">
                  <c:v>3.0110000000000001E-2</c:v>
                </c:pt>
                <c:pt idx="6">
                  <c:v>3.0630000000000001E-2</c:v>
                </c:pt>
                <c:pt idx="7" formatCode="General">
                  <c:v>0</c:v>
                </c:pt>
                <c:pt idx="8">
                  <c:v>3.0548291884983061E-2</c:v>
                </c:pt>
                <c:pt idx="9">
                  <c:v>3.074E-2</c:v>
                </c:pt>
                <c:pt idx="10">
                  <c:v>3.4340000000000002E-2</c:v>
                </c:pt>
                <c:pt idx="11">
                  <c:v>2.9950000000000001E-2</c:v>
                </c:pt>
                <c:pt idx="12">
                  <c:v>2.81E-2</c:v>
                </c:pt>
                <c:pt idx="13">
                  <c:v>3.0179999999999998E-2</c:v>
                </c:pt>
                <c:pt idx="14">
                  <c:v>3.0329999999999999E-2</c:v>
                </c:pt>
                <c:pt idx="15" formatCode="General">
                  <c:v>0</c:v>
                </c:pt>
                <c:pt idx="16">
                  <c:v>2.9620832893341404E-2</c:v>
                </c:pt>
                <c:pt idx="17">
                  <c:v>3.141E-2</c:v>
                </c:pt>
                <c:pt idx="18">
                  <c:v>3.0429999999999999E-2</c:v>
                </c:pt>
                <c:pt idx="19">
                  <c:v>3.0710000000000001E-2</c:v>
                </c:pt>
                <c:pt idx="20">
                  <c:v>2.6679999999999999E-2</c:v>
                </c:pt>
                <c:pt idx="21">
                  <c:v>2.8420000000000001E-2</c:v>
                </c:pt>
                <c:pt idx="22">
                  <c:v>2.81E-2</c:v>
                </c:pt>
              </c:numCache>
            </c:numRef>
          </c:val>
          <c:extLst>
            <c:ext xmlns:c16="http://schemas.microsoft.com/office/drawing/2014/chart" uri="{C3380CC4-5D6E-409C-BE32-E72D297353CC}">
              <c16:uniqueId val="{00000000-3648-40D2-B092-786DED39C801}"/>
            </c:ext>
          </c:extLst>
        </c:ser>
        <c:ser>
          <c:idx val="1"/>
          <c:order val="1"/>
          <c:tx>
            <c:strRef>
              <c:f>Sheet1!$G$2</c:f>
              <c:strCache>
                <c:ptCount val="1"/>
                <c:pt idx="0">
                  <c:v>Fossil(non-renewable)</c:v>
                </c:pt>
              </c:strCache>
            </c:strRef>
          </c:tx>
          <c:spPr>
            <a:solidFill>
              <a:srgbClr val="663300"/>
            </a:solidFill>
            <a:ln>
              <a:solidFill>
                <a:schemeClr val="tx1"/>
              </a:solidFill>
            </a:ln>
            <a:effectLst/>
          </c:spPr>
          <c:invertIfNegative val="0"/>
          <c:cat>
            <c:strRef>
              <c:extLst>
                <c:ext xmlns:c15="http://schemas.microsoft.com/office/drawing/2012/chart" uri="{02D57815-91ED-43cb-92C2-25804820EDAC}">
                  <c15:fullRef>
                    <c15:sqref>Sheet1!$B$47:$E$69</c15:sqref>
                  </c15:fullRef>
                  <c15:levelRef>
                    <c15:sqref>Sheet1!$C$47:$C$69</c15:sqref>
                  </c15:levelRef>
                </c:ext>
              </c:extLst>
              <c:f>Sheet1!$C$47:$C$69</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Sheet1!$G$47:$G$69</c:f>
              <c:numCache>
                <c:formatCode>0.000</c:formatCode>
                <c:ptCount val="23"/>
                <c:pt idx="0">
                  <c:v>2540.2146549055969</c:v>
                </c:pt>
                <c:pt idx="1">
                  <c:v>2471.5169299999998</c:v>
                </c:pt>
                <c:pt idx="2">
                  <c:v>2176.60302</c:v>
                </c:pt>
                <c:pt idx="3">
                  <c:v>2123.5641599999999</c:v>
                </c:pt>
                <c:pt idx="4">
                  <c:v>2402.3449000000001</c:v>
                </c:pt>
                <c:pt idx="5">
                  <c:v>2799.0925400000001</c:v>
                </c:pt>
                <c:pt idx="6">
                  <c:v>2496.9788100000001</c:v>
                </c:pt>
                <c:pt idx="7" formatCode="General">
                  <c:v>0</c:v>
                </c:pt>
                <c:pt idx="8">
                  <c:v>2515.5079129037058</c:v>
                </c:pt>
                <c:pt idx="9">
                  <c:v>2357.35635</c:v>
                </c:pt>
                <c:pt idx="10">
                  <c:v>2448.52027</c:v>
                </c:pt>
                <c:pt idx="11">
                  <c:v>2310.1334000000002</c:v>
                </c:pt>
                <c:pt idx="12">
                  <c:v>2350.08761</c:v>
                </c:pt>
                <c:pt idx="13">
                  <c:v>2741.05863</c:v>
                </c:pt>
                <c:pt idx="14">
                  <c:v>2504.7257100000002</c:v>
                </c:pt>
                <c:pt idx="15" formatCode="General">
                  <c:v>0</c:v>
                </c:pt>
                <c:pt idx="16">
                  <c:v>2428.4137221223427</c:v>
                </c:pt>
                <c:pt idx="17">
                  <c:v>2256.5775899999999</c:v>
                </c:pt>
                <c:pt idx="18">
                  <c:v>2269.9947400000001</c:v>
                </c:pt>
                <c:pt idx="19">
                  <c:v>2632.4439200000002</c:v>
                </c:pt>
                <c:pt idx="20">
                  <c:v>2461.4726000000001</c:v>
                </c:pt>
                <c:pt idx="21">
                  <c:v>2438.2690899999998</c:v>
                </c:pt>
                <c:pt idx="22">
                  <c:v>2157.9814999999999</c:v>
                </c:pt>
              </c:numCache>
            </c:numRef>
          </c:val>
          <c:extLst>
            <c:ext xmlns:c16="http://schemas.microsoft.com/office/drawing/2014/chart" uri="{C3380CC4-5D6E-409C-BE32-E72D297353CC}">
              <c16:uniqueId val="{00000001-3648-40D2-B092-786DED39C801}"/>
            </c:ext>
          </c:extLst>
        </c:ser>
        <c:ser>
          <c:idx val="2"/>
          <c:order val="2"/>
          <c:tx>
            <c:strRef>
              <c:f>Sheet1!$H$2</c:f>
              <c:strCache>
                <c:ptCount val="1"/>
                <c:pt idx="0">
                  <c:v>Water(renewable)</c:v>
                </c:pt>
              </c:strCache>
            </c:strRef>
          </c:tx>
          <c:spPr>
            <a:solidFill>
              <a:srgbClr val="B3E2F5"/>
            </a:solidFill>
            <a:ln w="12700">
              <a:solidFill>
                <a:schemeClr val="tx1"/>
              </a:solidFill>
            </a:ln>
            <a:effectLst/>
          </c:spPr>
          <c:invertIfNegative val="0"/>
          <c:cat>
            <c:strRef>
              <c:extLst>
                <c:ext xmlns:c15="http://schemas.microsoft.com/office/drawing/2012/chart" uri="{02D57815-91ED-43cb-92C2-25804820EDAC}">
                  <c15:fullRef>
                    <c15:sqref>Sheet1!$B$47:$E$69</c15:sqref>
                  </c15:fullRef>
                  <c15:levelRef>
                    <c15:sqref>Sheet1!$C$47:$C$69</c15:sqref>
                  </c15:levelRef>
                </c:ext>
              </c:extLst>
              <c:f>Sheet1!$C$47:$C$69</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Sheet1!$H$47:$H$69</c:f>
              <c:numCache>
                <c:formatCode>0.000</c:formatCode>
                <c:ptCount val="23"/>
                <c:pt idx="0">
                  <c:v>86.583080972495495</c:v>
                </c:pt>
                <c:pt idx="1">
                  <c:v>163.16127</c:v>
                </c:pt>
                <c:pt idx="2">
                  <c:v>71.372510000000005</c:v>
                </c:pt>
                <c:pt idx="3">
                  <c:v>97.151390000000006</c:v>
                </c:pt>
                <c:pt idx="4">
                  <c:v>138.52761000000001</c:v>
                </c:pt>
                <c:pt idx="5">
                  <c:v>83.561490000000006</c:v>
                </c:pt>
                <c:pt idx="6">
                  <c:v>60.565390000000001</c:v>
                </c:pt>
                <c:pt idx="7" formatCode="General">
                  <c:v>0</c:v>
                </c:pt>
                <c:pt idx="8">
                  <c:v>126.4777369071669</c:v>
                </c:pt>
                <c:pt idx="9">
                  <c:v>176.64184</c:v>
                </c:pt>
                <c:pt idx="10">
                  <c:v>102.90393</c:v>
                </c:pt>
                <c:pt idx="11">
                  <c:v>50.934269999999998</c:v>
                </c:pt>
                <c:pt idx="12">
                  <c:v>115.56784</c:v>
                </c:pt>
                <c:pt idx="13">
                  <c:v>109.62868</c:v>
                </c:pt>
                <c:pt idx="14">
                  <c:v>60.316569999999999</c:v>
                </c:pt>
                <c:pt idx="15" formatCode="General">
                  <c:v>0</c:v>
                </c:pt>
                <c:pt idx="16">
                  <c:v>140.09051954848437</c:v>
                </c:pt>
                <c:pt idx="17">
                  <c:v>162.68924000000001</c:v>
                </c:pt>
                <c:pt idx="18">
                  <c:v>51.273029999999999</c:v>
                </c:pt>
                <c:pt idx="19">
                  <c:v>147.16927999999999</c:v>
                </c:pt>
                <c:pt idx="20">
                  <c:v>46.578249999999997</c:v>
                </c:pt>
                <c:pt idx="21">
                  <c:v>65.137739999999994</c:v>
                </c:pt>
                <c:pt idx="22">
                  <c:v>232.67882</c:v>
                </c:pt>
              </c:numCache>
            </c:numRef>
          </c:val>
          <c:extLst>
            <c:ext xmlns:c16="http://schemas.microsoft.com/office/drawing/2014/chart" uri="{C3380CC4-5D6E-409C-BE32-E72D297353CC}">
              <c16:uniqueId val="{00000002-3648-40D2-B092-786DED39C801}"/>
            </c:ext>
          </c:extLst>
        </c:ser>
        <c:ser>
          <c:idx val="3"/>
          <c:order val="3"/>
          <c:tx>
            <c:strRef>
              <c:f>Sheet1!$I$2</c:f>
              <c:strCache>
                <c:ptCount val="1"/>
                <c:pt idx="0">
                  <c:v>Nuclear(non-renewable)</c:v>
                </c:pt>
              </c:strCache>
            </c:strRef>
          </c:tx>
          <c:spPr>
            <a:solidFill>
              <a:srgbClr val="7030A0"/>
            </a:solidFill>
            <a:ln>
              <a:solidFill>
                <a:schemeClr val="tx1"/>
              </a:solidFill>
            </a:ln>
            <a:effectLst/>
          </c:spPr>
          <c:invertIfNegative val="0"/>
          <c:cat>
            <c:strRef>
              <c:extLst>
                <c:ext xmlns:c15="http://schemas.microsoft.com/office/drawing/2012/chart" uri="{02D57815-91ED-43cb-92C2-25804820EDAC}">
                  <c15:fullRef>
                    <c15:sqref>Sheet1!$B$47:$E$69</c15:sqref>
                  </c15:fullRef>
                  <c15:levelRef>
                    <c15:sqref>Sheet1!$C$47:$C$69</c15:sqref>
                  </c15:levelRef>
                </c:ext>
              </c:extLst>
              <c:f>Sheet1!$C$47:$C$69</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Sheet1!$I$47:$I$69</c:f>
              <c:numCache>
                <c:formatCode>0.000</c:formatCode>
                <c:ptCount val="23"/>
                <c:pt idx="0">
                  <c:v>311.9001915094932</c:v>
                </c:pt>
                <c:pt idx="1">
                  <c:v>125.57452000000001</c:v>
                </c:pt>
                <c:pt idx="2">
                  <c:v>611.77381000000003</c:v>
                </c:pt>
                <c:pt idx="3">
                  <c:v>667.64389000000006</c:v>
                </c:pt>
                <c:pt idx="4">
                  <c:v>138.15494000000001</c:v>
                </c:pt>
                <c:pt idx="5">
                  <c:v>83.882019999999997</c:v>
                </c:pt>
                <c:pt idx="6">
                  <c:v>453.50367999999997</c:v>
                </c:pt>
                <c:pt idx="7" formatCode="General">
                  <c:v>0</c:v>
                </c:pt>
                <c:pt idx="8">
                  <c:v>178.24078810107949</c:v>
                </c:pt>
                <c:pt idx="9">
                  <c:v>151.11085</c:v>
                </c:pt>
                <c:pt idx="10">
                  <c:v>126.00396000000001</c:v>
                </c:pt>
                <c:pt idx="11">
                  <c:v>738.54300000000001</c:v>
                </c:pt>
                <c:pt idx="12">
                  <c:v>173.89017999999999</c:v>
                </c:pt>
                <c:pt idx="13">
                  <c:v>83.809830000000005</c:v>
                </c:pt>
                <c:pt idx="14">
                  <c:v>395.06650999999999</c:v>
                </c:pt>
                <c:pt idx="15" formatCode="General">
                  <c:v>0</c:v>
                </c:pt>
                <c:pt idx="16">
                  <c:v>149.43271688793175</c:v>
                </c:pt>
                <c:pt idx="17">
                  <c:v>190.36913999999999</c:v>
                </c:pt>
                <c:pt idx="18">
                  <c:v>687.01647000000003</c:v>
                </c:pt>
                <c:pt idx="19">
                  <c:v>83.698589999999996</c:v>
                </c:pt>
                <c:pt idx="20">
                  <c:v>82.61336</c:v>
                </c:pt>
                <c:pt idx="21">
                  <c:v>85.468530000000001</c:v>
                </c:pt>
                <c:pt idx="22">
                  <c:v>82.536140000000003</c:v>
                </c:pt>
              </c:numCache>
            </c:numRef>
          </c:val>
          <c:extLst>
            <c:ext xmlns:c16="http://schemas.microsoft.com/office/drawing/2014/chart" uri="{C3380CC4-5D6E-409C-BE32-E72D297353CC}">
              <c16:uniqueId val="{00000003-3648-40D2-B092-786DED39C801}"/>
            </c:ext>
          </c:extLst>
        </c:ser>
        <c:ser>
          <c:idx val="4"/>
          <c:order val="4"/>
          <c:tx>
            <c:strRef>
              <c:f>Sheet1!$J$2</c:f>
              <c:strCache>
                <c:ptCount val="1"/>
                <c:pt idx="0">
                  <c:v>Biomass(renewable)</c:v>
                </c:pt>
              </c:strCache>
            </c:strRef>
          </c:tx>
          <c:spPr>
            <a:solidFill>
              <a:srgbClr val="CFD700"/>
            </a:solidFill>
            <a:ln w="12700">
              <a:solidFill>
                <a:schemeClr val="tx1"/>
              </a:solidFill>
            </a:ln>
            <a:effectLst/>
          </c:spPr>
          <c:invertIfNegative val="0"/>
          <c:cat>
            <c:strRef>
              <c:extLst>
                <c:ext xmlns:c15="http://schemas.microsoft.com/office/drawing/2012/chart" uri="{02D57815-91ED-43cb-92C2-25804820EDAC}">
                  <c15:fullRef>
                    <c15:sqref>Sheet1!$B$47:$E$69</c15:sqref>
                  </c15:fullRef>
                  <c15:levelRef>
                    <c15:sqref>Sheet1!$C$47:$C$69</c15:sqref>
                  </c15:levelRef>
                </c:ext>
              </c:extLst>
              <c:f>Sheet1!$C$47:$C$69</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Sheet1!$J$47:$J$69</c:f>
              <c:numCache>
                <c:formatCode>0.000</c:formatCode>
                <c:ptCount val="23"/>
                <c:pt idx="0">
                  <c:v>70.707052203339714</c:v>
                </c:pt>
                <c:pt idx="1">
                  <c:v>87.576530000000005</c:v>
                </c:pt>
                <c:pt idx="2">
                  <c:v>68.454359999999994</c:v>
                </c:pt>
                <c:pt idx="3">
                  <c:v>80.312860000000001</c:v>
                </c:pt>
                <c:pt idx="4">
                  <c:v>58.491129999999998</c:v>
                </c:pt>
                <c:pt idx="5">
                  <c:v>80.601889999999997</c:v>
                </c:pt>
                <c:pt idx="6">
                  <c:v>57.467970000000001</c:v>
                </c:pt>
                <c:pt idx="7" formatCode="General">
                  <c:v>0</c:v>
                </c:pt>
                <c:pt idx="8">
                  <c:v>80.090902202959256</c:v>
                </c:pt>
                <c:pt idx="9">
                  <c:v>94.409779999999998</c:v>
                </c:pt>
                <c:pt idx="10">
                  <c:v>92.379530000000003</c:v>
                </c:pt>
                <c:pt idx="11">
                  <c:v>65.697990000000004</c:v>
                </c:pt>
                <c:pt idx="12">
                  <c:v>63.085610000000003</c:v>
                </c:pt>
                <c:pt idx="13">
                  <c:v>73.838719999999995</c:v>
                </c:pt>
                <c:pt idx="14">
                  <c:v>56.916179999999997</c:v>
                </c:pt>
                <c:pt idx="15" formatCode="General">
                  <c:v>0</c:v>
                </c:pt>
                <c:pt idx="16">
                  <c:v>75.361919927043289</c:v>
                </c:pt>
                <c:pt idx="17">
                  <c:v>108.39927</c:v>
                </c:pt>
                <c:pt idx="18">
                  <c:v>82.618129999999994</c:v>
                </c:pt>
                <c:pt idx="19">
                  <c:v>82.960340000000002</c:v>
                </c:pt>
                <c:pt idx="20">
                  <c:v>53.793199999999999</c:v>
                </c:pt>
                <c:pt idx="21">
                  <c:v>54.683680000000003</c:v>
                </c:pt>
                <c:pt idx="22">
                  <c:v>68.174689999999998</c:v>
                </c:pt>
              </c:numCache>
            </c:numRef>
          </c:val>
          <c:extLst>
            <c:ext xmlns:c16="http://schemas.microsoft.com/office/drawing/2014/chart" uri="{C3380CC4-5D6E-409C-BE32-E72D297353CC}">
              <c16:uniqueId val="{00000004-3648-40D2-B092-786DED39C801}"/>
            </c:ext>
          </c:extLst>
        </c:ser>
        <c:ser>
          <c:idx val="5"/>
          <c:order val="5"/>
          <c:tx>
            <c:strRef>
              <c:f>Sheet1!$K$2</c:f>
              <c:strCache>
                <c:ptCount val="1"/>
                <c:pt idx="0">
                  <c:v>Others(wind,solar,geothermal)(renewable)</c:v>
                </c:pt>
              </c:strCache>
            </c:strRef>
          </c:tx>
          <c:spPr>
            <a:solidFill>
              <a:srgbClr val="FAA6FC"/>
            </a:solidFill>
            <a:ln w="12700">
              <a:solidFill>
                <a:schemeClr val="tx1"/>
              </a:solidFill>
            </a:ln>
            <a:effectLst/>
          </c:spPr>
          <c:invertIfNegative val="0"/>
          <c:cat>
            <c:strRef>
              <c:extLst>
                <c:ext xmlns:c15="http://schemas.microsoft.com/office/drawing/2012/chart" uri="{02D57815-91ED-43cb-92C2-25804820EDAC}">
                  <c15:fullRef>
                    <c15:sqref>Sheet1!$B$47:$E$69</c15:sqref>
                  </c15:fullRef>
                  <c15:levelRef>
                    <c15:sqref>Sheet1!$C$47:$C$69</c15:sqref>
                  </c15:levelRef>
                </c:ext>
              </c:extLst>
              <c:f>Sheet1!$C$47:$C$69</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Sheet1!$K$47:$K$69</c:f>
              <c:numCache>
                <c:formatCode>0.000</c:formatCode>
                <c:ptCount val="23"/>
                <c:pt idx="0">
                  <c:v>16.989331344169582</c:v>
                </c:pt>
                <c:pt idx="1">
                  <c:v>17.721319999999999</c:v>
                </c:pt>
                <c:pt idx="2">
                  <c:v>61.688749999999999</c:v>
                </c:pt>
                <c:pt idx="3">
                  <c:v>16.273630000000001</c:v>
                </c:pt>
                <c:pt idx="4">
                  <c:v>44.448279999999997</c:v>
                </c:pt>
                <c:pt idx="5">
                  <c:v>10.526450000000001</c:v>
                </c:pt>
                <c:pt idx="6">
                  <c:v>13.651</c:v>
                </c:pt>
                <c:pt idx="7" formatCode="General">
                  <c:v>0</c:v>
                </c:pt>
                <c:pt idx="8">
                  <c:v>21.720635903141343</c:v>
                </c:pt>
                <c:pt idx="9">
                  <c:v>31.4437</c:v>
                </c:pt>
                <c:pt idx="10">
                  <c:v>17.882840000000002</c:v>
                </c:pt>
                <c:pt idx="11">
                  <c:v>12.47537</c:v>
                </c:pt>
                <c:pt idx="12">
                  <c:v>55.485390000000002</c:v>
                </c:pt>
                <c:pt idx="13">
                  <c:v>10.544320000000001</c:v>
                </c:pt>
                <c:pt idx="14">
                  <c:v>14.76408</c:v>
                </c:pt>
                <c:pt idx="15" formatCode="General">
                  <c:v>0</c:v>
                </c:pt>
                <c:pt idx="16">
                  <c:v>15.830371342458662</c:v>
                </c:pt>
                <c:pt idx="17">
                  <c:v>50.072780000000002</c:v>
                </c:pt>
                <c:pt idx="18">
                  <c:v>14.831659999999999</c:v>
                </c:pt>
                <c:pt idx="19">
                  <c:v>10.54242</c:v>
                </c:pt>
                <c:pt idx="20">
                  <c:v>10.255520000000001</c:v>
                </c:pt>
                <c:pt idx="21">
                  <c:v>21.602820000000001</c:v>
                </c:pt>
                <c:pt idx="22">
                  <c:v>12.318519999999999</c:v>
                </c:pt>
              </c:numCache>
            </c:numRef>
          </c:val>
          <c:extLst>
            <c:ext xmlns:c16="http://schemas.microsoft.com/office/drawing/2014/chart" uri="{C3380CC4-5D6E-409C-BE32-E72D297353CC}">
              <c16:uniqueId val="{00000005-3648-40D2-B092-786DED39C801}"/>
            </c:ext>
          </c:extLst>
        </c:ser>
        <c:dLbls>
          <c:showLegendKey val="0"/>
          <c:showVal val="0"/>
          <c:showCatName val="0"/>
          <c:showSerName val="0"/>
          <c:showPercent val="0"/>
          <c:showBubbleSize val="0"/>
        </c:dLbls>
        <c:gapWidth val="29"/>
        <c:overlap val="100"/>
        <c:axId val="208796239"/>
        <c:axId val="208794991"/>
      </c:barChart>
      <c:catAx>
        <c:axId val="20879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4991"/>
        <c:crosses val="autoZero"/>
        <c:auto val="0"/>
        <c:lblAlgn val="ctr"/>
        <c:lblOffset val="100"/>
        <c:noMultiLvlLbl val="0"/>
      </c:catAx>
      <c:valAx>
        <c:axId val="208794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baseline="0">
                    <a:solidFill>
                      <a:schemeClr val="tx1"/>
                    </a:solidFill>
                    <a:effectLst/>
                    <a:latin typeface="Times New Roman" panose="02020603050405020304" pitchFamily="18" charset="0"/>
                    <a:cs typeface="Times New Roman" panose="02020603050405020304" pitchFamily="18" charset="0"/>
                  </a:rPr>
                  <a:t>Cummulative Energy Demand (MJ)</a:t>
                </a:r>
                <a:endParaRPr lang="en-US" sz="1050">
                  <a:solidFill>
                    <a:schemeClr val="tx1"/>
                  </a:solidFill>
                  <a:effectLst/>
                  <a:latin typeface="Times New Roman" panose="02020603050405020304" pitchFamily="18" charset="0"/>
                  <a:cs typeface="Times New Roman" panose="02020603050405020304" pitchFamily="18" charset="0"/>
                </a:endParaRPr>
              </a:p>
            </c:rich>
          </c:tx>
          <c:layout>
            <c:manualLayout>
              <c:xMode val="edge"/>
              <c:yMode val="edge"/>
              <c:x val="3.4115811137921302E-2"/>
              <c:y val="7.672253811569192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62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132064662946015"/>
          <c:y val="3.6062914389336231E-2"/>
          <c:w val="0.83489074526785256"/>
          <c:h val="0.74074969223354348"/>
        </c:manualLayout>
      </c:layout>
      <c:barChart>
        <c:barDir val="col"/>
        <c:grouping val="stacked"/>
        <c:varyColors val="0"/>
        <c:ser>
          <c:idx val="0"/>
          <c:order val="0"/>
          <c:tx>
            <c:strRef>
              <c:f>Sheet1!$F$2</c:f>
              <c:strCache>
                <c:ptCount val="1"/>
                <c:pt idx="0">
                  <c:v>Biomass(non-renewable)</c:v>
                </c:pt>
              </c:strCache>
            </c:strRef>
          </c:tx>
          <c:spPr>
            <a:solidFill>
              <a:schemeClr val="accent1"/>
            </a:solidFill>
            <a:ln>
              <a:noFill/>
            </a:ln>
            <a:effectLst/>
          </c:spPr>
          <c:invertIfNegative val="0"/>
          <c:cat>
            <c:strRef>
              <c:extLst>
                <c:ext xmlns:c15="http://schemas.microsoft.com/office/drawing/2012/chart" uri="{02D57815-91ED-43cb-92C2-25804820EDAC}">
                  <c15:fullRef>
                    <c15:sqref>Sheet1!$B$90:$E$112</c15:sqref>
                  </c15:fullRef>
                  <c15:levelRef>
                    <c15:sqref>Sheet1!$C$90:$C$112</c15:sqref>
                  </c15:levelRef>
                </c:ext>
              </c:extLst>
              <c:f>Sheet1!$C$90:$C$112</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Sheet1!$F$90:$F$112</c:f>
              <c:numCache>
                <c:formatCode>0.000</c:formatCode>
                <c:ptCount val="23"/>
                <c:pt idx="0">
                  <c:v>5.1958727069599642E-2</c:v>
                </c:pt>
                <c:pt idx="1">
                  <c:v>5.2200000000000003E-2</c:v>
                </c:pt>
                <c:pt idx="2">
                  <c:v>4.845E-2</c:v>
                </c:pt>
                <c:pt idx="3">
                  <c:v>5.4600000000000003E-2</c:v>
                </c:pt>
                <c:pt idx="4">
                  <c:v>4.9050000000000003E-2</c:v>
                </c:pt>
                <c:pt idx="5">
                  <c:v>5.1659999999999998E-2</c:v>
                </c:pt>
                <c:pt idx="6">
                  <c:v>5.237E-2</c:v>
                </c:pt>
                <c:pt idx="7" formatCode="General">
                  <c:v>0</c:v>
                </c:pt>
                <c:pt idx="8">
                  <c:v>5.2248880857470217E-2</c:v>
                </c:pt>
                <c:pt idx="9">
                  <c:v>5.2499999999999998E-2</c:v>
                </c:pt>
                <c:pt idx="10">
                  <c:v>5.7290000000000001E-2</c:v>
                </c:pt>
                <c:pt idx="11">
                  <c:v>5.1459999999999999E-2</c:v>
                </c:pt>
                <c:pt idx="12">
                  <c:v>4.8989999999999999E-2</c:v>
                </c:pt>
                <c:pt idx="13">
                  <c:v>5.176E-2</c:v>
                </c:pt>
                <c:pt idx="14">
                  <c:v>5.1970000000000002E-2</c:v>
                </c:pt>
                <c:pt idx="15" formatCode="General">
                  <c:v>0</c:v>
                </c:pt>
                <c:pt idx="16">
                  <c:v>5.1015691323015797E-2</c:v>
                </c:pt>
                <c:pt idx="17">
                  <c:v>5.339E-2</c:v>
                </c:pt>
                <c:pt idx="18">
                  <c:v>5.2089999999999997E-2</c:v>
                </c:pt>
                <c:pt idx="19">
                  <c:v>5.246E-2</c:v>
                </c:pt>
                <c:pt idx="20">
                  <c:v>4.7120000000000002E-2</c:v>
                </c:pt>
                <c:pt idx="21">
                  <c:v>4.9419999999999999E-2</c:v>
                </c:pt>
                <c:pt idx="22">
                  <c:v>4.9000000000000002E-2</c:v>
                </c:pt>
              </c:numCache>
            </c:numRef>
          </c:val>
          <c:extLst>
            <c:ext xmlns:c16="http://schemas.microsoft.com/office/drawing/2014/chart" uri="{C3380CC4-5D6E-409C-BE32-E72D297353CC}">
              <c16:uniqueId val="{00000000-3648-40D2-B092-786DED39C801}"/>
            </c:ext>
          </c:extLst>
        </c:ser>
        <c:ser>
          <c:idx val="1"/>
          <c:order val="1"/>
          <c:tx>
            <c:strRef>
              <c:f>Sheet1!$G$2</c:f>
              <c:strCache>
                <c:ptCount val="1"/>
                <c:pt idx="0">
                  <c:v>Fossil(non-renewable)</c:v>
                </c:pt>
              </c:strCache>
            </c:strRef>
          </c:tx>
          <c:spPr>
            <a:solidFill>
              <a:srgbClr val="663300"/>
            </a:solidFill>
            <a:ln w="12700">
              <a:solidFill>
                <a:schemeClr val="tx1"/>
              </a:solidFill>
            </a:ln>
            <a:effectLst/>
          </c:spPr>
          <c:invertIfNegative val="0"/>
          <c:cat>
            <c:strRef>
              <c:extLst>
                <c:ext xmlns:c15="http://schemas.microsoft.com/office/drawing/2012/chart" uri="{02D57815-91ED-43cb-92C2-25804820EDAC}">
                  <c15:fullRef>
                    <c15:sqref>Sheet1!$B$90:$E$112</c15:sqref>
                  </c15:fullRef>
                  <c15:levelRef>
                    <c15:sqref>Sheet1!$C$90:$C$112</c15:sqref>
                  </c15:levelRef>
                </c:ext>
              </c:extLst>
              <c:f>Sheet1!$C$90:$C$112</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Sheet1!$G$90:$G$112</c:f>
              <c:numCache>
                <c:formatCode>0.000</c:formatCode>
                <c:ptCount val="23"/>
                <c:pt idx="0">
                  <c:v>3502.7484920050592</c:v>
                </c:pt>
                <c:pt idx="1">
                  <c:v>3408.9203200000002</c:v>
                </c:pt>
                <c:pt idx="2">
                  <c:v>3039.2520500000001</c:v>
                </c:pt>
                <c:pt idx="3">
                  <c:v>2950.1756500000001</c:v>
                </c:pt>
                <c:pt idx="4">
                  <c:v>3313.0486000000001</c:v>
                </c:pt>
                <c:pt idx="5">
                  <c:v>3841.8809000000001</c:v>
                </c:pt>
                <c:pt idx="6">
                  <c:v>3446.9021499999999</c:v>
                </c:pt>
                <c:pt idx="7" formatCode="General">
                  <c:v>0</c:v>
                </c:pt>
                <c:pt idx="8">
                  <c:v>3467.2013082623689</c:v>
                </c:pt>
                <c:pt idx="9">
                  <c:v>3257.5929500000002</c:v>
                </c:pt>
                <c:pt idx="10">
                  <c:v>3381.9819299999999</c:v>
                </c:pt>
                <c:pt idx="11">
                  <c:v>3195.8945899999999</c:v>
                </c:pt>
                <c:pt idx="12">
                  <c:v>3243.9455800000001</c:v>
                </c:pt>
                <c:pt idx="13">
                  <c:v>3764.9932100000001</c:v>
                </c:pt>
                <c:pt idx="14">
                  <c:v>3457.3106499999999</c:v>
                </c:pt>
                <c:pt idx="15" formatCode="General">
                  <c:v>0</c:v>
                </c:pt>
                <c:pt idx="16">
                  <c:v>3351.3824323942063</c:v>
                </c:pt>
                <c:pt idx="17">
                  <c:v>3123.9306099999999</c:v>
                </c:pt>
                <c:pt idx="18">
                  <c:v>3142.8996099999999</c:v>
                </c:pt>
                <c:pt idx="19">
                  <c:v>3621.1600100000001</c:v>
                </c:pt>
                <c:pt idx="20">
                  <c:v>3401.98576</c:v>
                </c:pt>
                <c:pt idx="21">
                  <c:v>3364.6480200000001</c:v>
                </c:pt>
                <c:pt idx="22">
                  <c:v>2992.3180299999999</c:v>
                </c:pt>
              </c:numCache>
            </c:numRef>
          </c:val>
          <c:extLst>
            <c:ext xmlns:c16="http://schemas.microsoft.com/office/drawing/2014/chart" uri="{C3380CC4-5D6E-409C-BE32-E72D297353CC}">
              <c16:uniqueId val="{00000001-3648-40D2-B092-786DED39C801}"/>
            </c:ext>
          </c:extLst>
        </c:ser>
        <c:ser>
          <c:idx val="2"/>
          <c:order val="2"/>
          <c:tx>
            <c:strRef>
              <c:f>Sheet1!$H$2</c:f>
              <c:strCache>
                <c:ptCount val="1"/>
                <c:pt idx="0">
                  <c:v>Water(renewable)</c:v>
                </c:pt>
              </c:strCache>
            </c:strRef>
          </c:tx>
          <c:spPr>
            <a:solidFill>
              <a:srgbClr val="B3E2F5"/>
            </a:solidFill>
            <a:ln w="12700">
              <a:solidFill>
                <a:schemeClr val="tx1"/>
              </a:solidFill>
            </a:ln>
            <a:effectLst/>
          </c:spPr>
          <c:invertIfNegative val="0"/>
          <c:cat>
            <c:strRef>
              <c:extLst>
                <c:ext xmlns:c15="http://schemas.microsoft.com/office/drawing/2012/chart" uri="{02D57815-91ED-43cb-92C2-25804820EDAC}">
                  <c15:fullRef>
                    <c15:sqref>Sheet1!$B$90:$E$112</c15:sqref>
                  </c15:fullRef>
                  <c15:levelRef>
                    <c15:sqref>Sheet1!$C$90:$C$112</c15:sqref>
                  </c15:levelRef>
                </c:ext>
              </c:extLst>
              <c:f>Sheet1!$C$90:$C$112</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Sheet1!$H$90:$H$112</c:f>
              <c:numCache>
                <c:formatCode>0.000</c:formatCode>
                <c:ptCount val="23"/>
                <c:pt idx="0">
                  <c:v>108.26012424715704</c:v>
                </c:pt>
                <c:pt idx="1">
                  <c:v>209.74959999999999</c:v>
                </c:pt>
                <c:pt idx="2">
                  <c:v>87.373609999999999</c:v>
                </c:pt>
                <c:pt idx="3">
                  <c:v>122.39831</c:v>
                </c:pt>
                <c:pt idx="4">
                  <c:v>176.83432999999999</c:v>
                </c:pt>
                <c:pt idx="5">
                  <c:v>104.27036</c:v>
                </c:pt>
                <c:pt idx="6">
                  <c:v>73.868319999999997</c:v>
                </c:pt>
                <c:pt idx="7" formatCode="General">
                  <c:v>0</c:v>
                </c:pt>
                <c:pt idx="8">
                  <c:v>161.13346200700053</c:v>
                </c:pt>
                <c:pt idx="9">
                  <c:v>227.60137</c:v>
                </c:pt>
                <c:pt idx="10">
                  <c:v>130.05647999999999</c:v>
                </c:pt>
                <c:pt idx="11">
                  <c:v>61.069490000000002</c:v>
                </c:pt>
                <c:pt idx="12">
                  <c:v>146.48374999999999</c:v>
                </c:pt>
                <c:pt idx="13">
                  <c:v>138.78910999999999</c:v>
                </c:pt>
                <c:pt idx="14">
                  <c:v>73.539180000000002</c:v>
                </c:pt>
                <c:pt idx="15" formatCode="General">
                  <c:v>0</c:v>
                </c:pt>
                <c:pt idx="16">
                  <c:v>179.11478001380931</c:v>
                </c:pt>
                <c:pt idx="17">
                  <c:v>209.10302999999999</c:v>
                </c:pt>
                <c:pt idx="18">
                  <c:v>61.519419999999997</c:v>
                </c:pt>
                <c:pt idx="19">
                  <c:v>188.50230999999999</c:v>
                </c:pt>
                <c:pt idx="20">
                  <c:v>55.299570000000003</c:v>
                </c:pt>
                <c:pt idx="21">
                  <c:v>79.880380000000002</c:v>
                </c:pt>
                <c:pt idx="22">
                  <c:v>301.65271000000001</c:v>
                </c:pt>
              </c:numCache>
            </c:numRef>
          </c:val>
          <c:extLst>
            <c:ext xmlns:c16="http://schemas.microsoft.com/office/drawing/2014/chart" uri="{C3380CC4-5D6E-409C-BE32-E72D297353CC}">
              <c16:uniqueId val="{00000002-3648-40D2-B092-786DED39C801}"/>
            </c:ext>
          </c:extLst>
        </c:ser>
        <c:ser>
          <c:idx val="3"/>
          <c:order val="3"/>
          <c:tx>
            <c:strRef>
              <c:f>Sheet1!$I$2</c:f>
              <c:strCache>
                <c:ptCount val="1"/>
                <c:pt idx="0">
                  <c:v>Nuclear(non-renewable)</c:v>
                </c:pt>
              </c:strCache>
            </c:strRef>
          </c:tx>
          <c:spPr>
            <a:solidFill>
              <a:srgbClr val="7030A0"/>
            </a:solidFill>
            <a:ln w="12700">
              <a:solidFill>
                <a:schemeClr val="tx1"/>
              </a:solidFill>
            </a:ln>
            <a:effectLst/>
          </c:spPr>
          <c:invertIfNegative val="0"/>
          <c:cat>
            <c:strRef>
              <c:extLst>
                <c:ext xmlns:c15="http://schemas.microsoft.com/office/drawing/2012/chart" uri="{02D57815-91ED-43cb-92C2-25804820EDAC}">
                  <c15:fullRef>
                    <c15:sqref>Sheet1!$B$90:$E$112</c15:sqref>
                  </c15:fullRef>
                  <c15:levelRef>
                    <c15:sqref>Sheet1!$C$90:$C$112</c15:sqref>
                  </c15:levelRef>
                </c:ext>
              </c:extLst>
              <c:f>Sheet1!$C$90:$C$112</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Sheet1!$I$90:$I$112</c:f>
              <c:numCache>
                <c:formatCode>0.000</c:formatCode>
                <c:ptCount val="23"/>
                <c:pt idx="0">
                  <c:v>409.5755135525028</c:v>
                </c:pt>
                <c:pt idx="1">
                  <c:v>165.04925</c:v>
                </c:pt>
                <c:pt idx="2">
                  <c:v>762.84482000000003</c:v>
                </c:pt>
                <c:pt idx="3">
                  <c:v>884.36032999999998</c:v>
                </c:pt>
                <c:pt idx="4">
                  <c:v>181.54351</c:v>
                </c:pt>
                <c:pt idx="5">
                  <c:v>109.81095999999999</c:v>
                </c:pt>
                <c:pt idx="6">
                  <c:v>600.55291999999997</c:v>
                </c:pt>
                <c:pt idx="7" formatCode="General">
                  <c:v>0</c:v>
                </c:pt>
                <c:pt idx="8">
                  <c:v>234.90924343238942</c:v>
                </c:pt>
                <c:pt idx="9">
                  <c:v>198.87672000000001</c:v>
                </c:pt>
                <c:pt idx="10">
                  <c:v>165.72721999999999</c:v>
                </c:pt>
                <c:pt idx="11">
                  <c:v>977.52112</c:v>
                </c:pt>
                <c:pt idx="12">
                  <c:v>228.77795</c:v>
                </c:pt>
                <c:pt idx="13">
                  <c:v>109.71531</c:v>
                </c:pt>
                <c:pt idx="14">
                  <c:v>522.99392999999998</c:v>
                </c:pt>
                <c:pt idx="15" formatCode="General">
                  <c:v>0</c:v>
                </c:pt>
                <c:pt idx="16">
                  <c:v>196.69911972590532</c:v>
                </c:pt>
                <c:pt idx="17">
                  <c:v>250.87234000000001</c:v>
                </c:pt>
                <c:pt idx="18">
                  <c:v>909.32398999999998</c:v>
                </c:pt>
                <c:pt idx="19">
                  <c:v>109.56798999999999</c:v>
                </c:pt>
                <c:pt idx="20">
                  <c:v>108.13978</c:v>
                </c:pt>
                <c:pt idx="21">
                  <c:v>111.91386</c:v>
                </c:pt>
                <c:pt idx="22">
                  <c:v>108.02786</c:v>
                </c:pt>
              </c:numCache>
            </c:numRef>
          </c:val>
          <c:extLst>
            <c:ext xmlns:c16="http://schemas.microsoft.com/office/drawing/2014/chart" uri="{C3380CC4-5D6E-409C-BE32-E72D297353CC}">
              <c16:uniqueId val="{00000003-3648-40D2-B092-786DED39C801}"/>
            </c:ext>
          </c:extLst>
        </c:ser>
        <c:ser>
          <c:idx val="4"/>
          <c:order val="4"/>
          <c:tx>
            <c:strRef>
              <c:f>Sheet1!$J$2</c:f>
              <c:strCache>
                <c:ptCount val="1"/>
                <c:pt idx="0">
                  <c:v>Biomass(renewable)</c:v>
                </c:pt>
              </c:strCache>
            </c:strRef>
          </c:tx>
          <c:spPr>
            <a:solidFill>
              <a:srgbClr val="CFD700"/>
            </a:solidFill>
            <a:ln w="12700">
              <a:solidFill>
                <a:schemeClr val="tx1"/>
              </a:solidFill>
            </a:ln>
            <a:effectLst/>
          </c:spPr>
          <c:invertIfNegative val="0"/>
          <c:cat>
            <c:strRef>
              <c:extLst>
                <c:ext xmlns:c15="http://schemas.microsoft.com/office/drawing/2012/chart" uri="{02D57815-91ED-43cb-92C2-25804820EDAC}">
                  <c15:fullRef>
                    <c15:sqref>Sheet1!$B$90:$E$112</c15:sqref>
                  </c15:fullRef>
                  <c15:levelRef>
                    <c15:sqref>Sheet1!$C$90:$C$112</c15:sqref>
                  </c15:levelRef>
                </c:ext>
              </c:extLst>
              <c:f>Sheet1!$C$90:$C$112</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Sheet1!$J$90:$J$112</c:f>
              <c:numCache>
                <c:formatCode>0.000</c:formatCode>
                <c:ptCount val="23"/>
                <c:pt idx="0">
                  <c:v>94.11216901988513</c:v>
                </c:pt>
                <c:pt idx="1">
                  <c:v>116.54277</c:v>
                </c:pt>
                <c:pt idx="2">
                  <c:v>89.788300000000007</c:v>
                </c:pt>
                <c:pt idx="3">
                  <c:v>106.97775</c:v>
                </c:pt>
                <c:pt idx="4">
                  <c:v>77.983440000000002</c:v>
                </c:pt>
                <c:pt idx="5">
                  <c:v>107.28416</c:v>
                </c:pt>
                <c:pt idx="6">
                  <c:v>76.673000000000002</c:v>
                </c:pt>
                <c:pt idx="7" formatCode="General">
                  <c:v>0</c:v>
                </c:pt>
                <c:pt idx="8">
                  <c:v>106.62558890049753</c:v>
                </c:pt>
                <c:pt idx="9">
                  <c:v>125.59312</c:v>
                </c:pt>
                <c:pt idx="10">
                  <c:v>123.00673999999999</c:v>
                </c:pt>
                <c:pt idx="11">
                  <c:v>87.565269999999998</c:v>
                </c:pt>
                <c:pt idx="12">
                  <c:v>84.056349999999995</c:v>
                </c:pt>
                <c:pt idx="13">
                  <c:v>98.32741</c:v>
                </c:pt>
                <c:pt idx="14">
                  <c:v>75.940960000000004</c:v>
                </c:pt>
                <c:pt idx="15" formatCode="General">
                  <c:v>0</c:v>
                </c:pt>
                <c:pt idx="16">
                  <c:v>100.34937507977321</c:v>
                </c:pt>
                <c:pt idx="17">
                  <c:v>144.11919</c:v>
                </c:pt>
                <c:pt idx="18">
                  <c:v>109.99692</c:v>
                </c:pt>
                <c:pt idx="19">
                  <c:v>110.40673</c:v>
                </c:pt>
                <c:pt idx="20">
                  <c:v>71.799419999999998</c:v>
                </c:pt>
                <c:pt idx="21">
                  <c:v>72.963229999999996</c:v>
                </c:pt>
                <c:pt idx="22">
                  <c:v>90.818610000000007</c:v>
                </c:pt>
              </c:numCache>
            </c:numRef>
          </c:val>
          <c:extLst>
            <c:ext xmlns:c16="http://schemas.microsoft.com/office/drawing/2014/chart" uri="{C3380CC4-5D6E-409C-BE32-E72D297353CC}">
              <c16:uniqueId val="{00000004-3648-40D2-B092-786DED39C801}"/>
            </c:ext>
          </c:extLst>
        </c:ser>
        <c:ser>
          <c:idx val="5"/>
          <c:order val="5"/>
          <c:tx>
            <c:strRef>
              <c:f>Sheet1!$K$2</c:f>
              <c:strCache>
                <c:ptCount val="1"/>
                <c:pt idx="0">
                  <c:v>Others(wind,solar,geothermal)(renewable)</c:v>
                </c:pt>
              </c:strCache>
            </c:strRef>
          </c:tx>
          <c:spPr>
            <a:solidFill>
              <a:srgbClr val="FAA6FC"/>
            </a:solidFill>
            <a:ln w="12700">
              <a:solidFill>
                <a:schemeClr val="tx1"/>
              </a:solidFill>
            </a:ln>
            <a:effectLst/>
          </c:spPr>
          <c:invertIfNegative val="0"/>
          <c:cat>
            <c:strRef>
              <c:extLst>
                <c:ext xmlns:c15="http://schemas.microsoft.com/office/drawing/2012/chart" uri="{02D57815-91ED-43cb-92C2-25804820EDAC}">
                  <c15:fullRef>
                    <c15:sqref>Sheet1!$B$90:$E$112</c15:sqref>
                  </c15:fullRef>
                  <c15:levelRef>
                    <c15:sqref>Sheet1!$C$90:$C$112</c15:sqref>
                  </c15:levelRef>
                </c:ext>
              </c:extLst>
              <c:f>Sheet1!$C$90:$C$112</c:f>
              <c:strCache>
                <c:ptCount val="23"/>
                <c:pt idx="0">
                  <c:v>Global</c:v>
                </c:pt>
                <c:pt idx="1">
                  <c:v>China</c:v>
                </c:pt>
                <c:pt idx="2">
                  <c:v>Germany</c:v>
                </c:pt>
                <c:pt idx="3">
                  <c:v>Japan</c:v>
                </c:pt>
                <c:pt idx="4">
                  <c:v>Mexico</c:v>
                </c:pt>
                <c:pt idx="5">
                  <c:v>Malaysia</c:v>
                </c:pt>
                <c:pt idx="6">
                  <c:v>Taiwan</c:v>
                </c:pt>
                <c:pt idx="8">
                  <c:v>Global</c:v>
                </c:pt>
                <c:pt idx="9">
                  <c:v>China</c:v>
                </c:pt>
                <c:pt idx="10">
                  <c:v>Japan</c:v>
                </c:pt>
                <c:pt idx="11">
                  <c:v>Korea</c:v>
                </c:pt>
                <c:pt idx="12">
                  <c:v>Mexico</c:v>
                </c:pt>
                <c:pt idx="13">
                  <c:v>Malaysia</c:v>
                </c:pt>
                <c:pt idx="14">
                  <c:v>Taiwan</c:v>
                </c:pt>
                <c:pt idx="16">
                  <c:v>Global</c:v>
                </c:pt>
                <c:pt idx="17">
                  <c:v>China</c:v>
                </c:pt>
                <c:pt idx="18">
                  <c:v>Korea</c:v>
                </c:pt>
                <c:pt idx="19">
                  <c:v>Malaysia</c:v>
                </c:pt>
                <c:pt idx="20">
                  <c:v>Singapore</c:v>
                </c:pt>
                <c:pt idx="21">
                  <c:v>Thailand</c:v>
                </c:pt>
                <c:pt idx="22">
                  <c:v>Vietnam</c:v>
                </c:pt>
              </c:strCache>
            </c:strRef>
          </c:cat>
          <c:val>
            <c:numRef>
              <c:f>Sheet1!$K$90:$K$112</c:f>
              <c:numCache>
                <c:formatCode>0.000</c:formatCode>
                <c:ptCount val="23"/>
                <c:pt idx="0">
                  <c:v>21.811119584142478</c:v>
                </c:pt>
                <c:pt idx="1">
                  <c:v>23.077590000000001</c:v>
                </c:pt>
                <c:pt idx="2">
                  <c:v>76.419740000000004</c:v>
                </c:pt>
                <c:pt idx="3">
                  <c:v>21.171900000000001</c:v>
                </c:pt>
                <c:pt idx="4">
                  <c:v>58.38317</c:v>
                </c:pt>
                <c:pt idx="5">
                  <c:v>13.54514</c:v>
                </c:pt>
                <c:pt idx="6">
                  <c:v>17.695239999999998</c:v>
                </c:pt>
                <c:pt idx="7" formatCode="General">
                  <c:v>0</c:v>
                </c:pt>
                <c:pt idx="8">
                  <c:v>28.369912350427889</c:v>
                </c:pt>
                <c:pt idx="9">
                  <c:v>41.256340000000002</c:v>
                </c:pt>
                <c:pt idx="10">
                  <c:v>23.31054</c:v>
                </c:pt>
                <c:pt idx="11">
                  <c:v>16.12893</c:v>
                </c:pt>
                <c:pt idx="12">
                  <c:v>72.971559999999997</c:v>
                </c:pt>
                <c:pt idx="13">
                  <c:v>13.56879</c:v>
                </c:pt>
                <c:pt idx="14">
                  <c:v>19.173410000000001</c:v>
                </c:pt>
                <c:pt idx="15" formatCode="General">
                  <c:v>0</c:v>
                </c:pt>
                <c:pt idx="16">
                  <c:v>20.571245288019064</c:v>
                </c:pt>
                <c:pt idx="17">
                  <c:v>65.931049999999999</c:v>
                </c:pt>
                <c:pt idx="18">
                  <c:v>19.252800000000001</c:v>
                </c:pt>
                <c:pt idx="19">
                  <c:v>13.566280000000001</c:v>
                </c:pt>
                <c:pt idx="20">
                  <c:v>13.187519999999999</c:v>
                </c:pt>
                <c:pt idx="21">
                  <c:v>28.218039999999998</c:v>
                </c:pt>
                <c:pt idx="22">
                  <c:v>15.91724</c:v>
                </c:pt>
              </c:numCache>
            </c:numRef>
          </c:val>
          <c:extLst>
            <c:ext xmlns:c16="http://schemas.microsoft.com/office/drawing/2014/chart" uri="{C3380CC4-5D6E-409C-BE32-E72D297353CC}">
              <c16:uniqueId val="{00000005-3648-40D2-B092-786DED39C801}"/>
            </c:ext>
          </c:extLst>
        </c:ser>
        <c:dLbls>
          <c:showLegendKey val="0"/>
          <c:showVal val="0"/>
          <c:showCatName val="0"/>
          <c:showSerName val="0"/>
          <c:showPercent val="0"/>
          <c:showBubbleSize val="0"/>
        </c:dLbls>
        <c:gapWidth val="29"/>
        <c:overlap val="100"/>
        <c:axId val="208796239"/>
        <c:axId val="208794991"/>
      </c:barChart>
      <c:catAx>
        <c:axId val="20879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4991"/>
        <c:crosses val="autoZero"/>
        <c:auto val="0"/>
        <c:lblAlgn val="ctr"/>
        <c:lblOffset val="100"/>
        <c:noMultiLvlLbl val="0"/>
      </c:catAx>
      <c:valAx>
        <c:axId val="208794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baseline="0">
                    <a:solidFill>
                      <a:schemeClr val="tx1"/>
                    </a:solidFill>
                    <a:effectLst/>
                    <a:latin typeface="Times New Roman" panose="02020603050405020304" pitchFamily="18" charset="0"/>
                    <a:cs typeface="Times New Roman" panose="02020603050405020304" pitchFamily="18" charset="0"/>
                  </a:rPr>
                  <a:t>Cummulative Energy Demand (MJ)</a:t>
                </a:r>
                <a:endParaRPr lang="en-US" sz="2000">
                  <a:solidFill>
                    <a:schemeClr val="tx1"/>
                  </a:solidFill>
                  <a:effectLst/>
                  <a:latin typeface="Times New Roman" panose="02020603050405020304" pitchFamily="18" charset="0"/>
                  <a:cs typeface="Times New Roman" panose="02020603050405020304" pitchFamily="18" charset="0"/>
                </a:endParaRPr>
              </a:p>
            </c:rich>
          </c:tx>
          <c:layout>
            <c:manualLayout>
              <c:xMode val="edge"/>
              <c:yMode val="edge"/>
              <c:x val="3.2854492579221822E-2"/>
              <c:y val="7.672253811569192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62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Sheet1!$F$2</c:f>
              <c:strCache>
                <c:ptCount val="1"/>
                <c:pt idx="0">
                  <c:v>Biomass(non-renewable)</c:v>
                </c:pt>
              </c:strCache>
            </c:strRef>
          </c:tx>
          <c:spPr>
            <a:solidFill>
              <a:schemeClr val="accent1"/>
            </a:solidFill>
            <a:ln>
              <a:noFill/>
            </a:ln>
            <a:effectLst/>
          </c:spPr>
          <c:invertIfNegative val="0"/>
          <c:cat>
            <c:strRef>
              <c:extLst>
                <c:ext xmlns:c15="http://schemas.microsoft.com/office/drawing/2012/chart" uri="{02D57815-91ED-43cb-92C2-25804820EDAC}">
                  <c15:fullRef>
                    <c15:sqref>Sheet1!$B$74:$E$85</c15:sqref>
                  </c15:fullRef>
                  <c15:levelRef>
                    <c15:sqref>Sheet1!$C$74:$C$85</c15:sqref>
                  </c15:levelRef>
                </c:ext>
              </c:extLst>
              <c:f>(Sheet1!$C$75:$C$77,Sheet1!$C$79:$C$85)</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Sheet1!$F$74:$F$85</c15:sqref>
                  </c15:fullRef>
                </c:ext>
              </c:extLst>
              <c:f>(Sheet1!$F$75:$F$77,Sheet1!$F$79:$F$85)</c:f>
              <c:numCache>
                <c:formatCode>0.000</c:formatCode>
                <c:ptCount val="10"/>
                <c:pt idx="0">
                  <c:v>3.0144248551596985E-2</c:v>
                </c:pt>
                <c:pt idx="1">
                  <c:v>3.0548291884983061E-2</c:v>
                </c:pt>
                <c:pt idx="2">
                  <c:v>2.9620832893341404E-2</c:v>
                </c:pt>
                <c:pt idx="3">
                  <c:v>2.8049999999999999E-2</c:v>
                </c:pt>
                <c:pt idx="4">
                  <c:v>2.7980000000000001E-2</c:v>
                </c:pt>
                <c:pt idx="5">
                  <c:v>2.801E-2</c:v>
                </c:pt>
                <c:pt idx="6">
                  <c:v>2.7990000000000001E-2</c:v>
                </c:pt>
                <c:pt idx="7">
                  <c:v>2.7959999999999999E-2</c:v>
                </c:pt>
                <c:pt idx="8">
                  <c:v>2.793E-2</c:v>
                </c:pt>
                <c:pt idx="9">
                  <c:v>2.793E-2</c:v>
                </c:pt>
              </c:numCache>
            </c:numRef>
          </c:val>
          <c:extLst>
            <c:ext xmlns:c16="http://schemas.microsoft.com/office/drawing/2014/chart" uri="{C3380CC4-5D6E-409C-BE32-E72D297353CC}">
              <c16:uniqueId val="{00000000-D725-4569-AD08-AAC81910A983}"/>
            </c:ext>
          </c:extLst>
        </c:ser>
        <c:ser>
          <c:idx val="1"/>
          <c:order val="1"/>
          <c:tx>
            <c:strRef>
              <c:f>Sheet1!$G$2</c:f>
              <c:strCache>
                <c:ptCount val="1"/>
                <c:pt idx="0">
                  <c:v>Fossil(non-renewable)</c:v>
                </c:pt>
              </c:strCache>
            </c:strRef>
          </c:tx>
          <c:spPr>
            <a:pattFill prst="pct90">
              <a:fgClr>
                <a:srgbClr val="663300"/>
              </a:fgClr>
              <a:bgClr>
                <a:schemeClr val="bg1"/>
              </a:bgClr>
            </a:pattFill>
            <a:ln w="12700">
              <a:solidFill>
                <a:schemeClr val="tx1"/>
              </a:solidFill>
            </a:ln>
            <a:effectLst/>
          </c:spPr>
          <c:invertIfNegative val="0"/>
          <c:dPt>
            <c:idx val="0"/>
            <c:invertIfNegative val="0"/>
            <c:bubble3D val="0"/>
            <c:spPr>
              <a:solidFill>
                <a:srgbClr val="663300"/>
              </a:solidFill>
              <a:ln w="12700">
                <a:solidFill>
                  <a:schemeClr val="tx1"/>
                </a:solidFill>
              </a:ln>
              <a:effectLst/>
            </c:spPr>
            <c:extLst>
              <c:ext xmlns:c16="http://schemas.microsoft.com/office/drawing/2014/chart" uri="{C3380CC4-5D6E-409C-BE32-E72D297353CC}">
                <c16:uniqueId val="{00000007-D725-4569-AD08-AAC81910A983}"/>
              </c:ext>
            </c:extLst>
          </c:dPt>
          <c:dPt>
            <c:idx val="1"/>
            <c:invertIfNegative val="0"/>
            <c:bubble3D val="0"/>
            <c:spPr>
              <a:solidFill>
                <a:srgbClr val="663300"/>
              </a:solidFill>
              <a:ln w="12700">
                <a:solidFill>
                  <a:schemeClr val="tx1"/>
                </a:solidFill>
              </a:ln>
              <a:effectLst/>
            </c:spPr>
            <c:extLst>
              <c:ext xmlns:c16="http://schemas.microsoft.com/office/drawing/2014/chart" uri="{C3380CC4-5D6E-409C-BE32-E72D297353CC}">
                <c16:uniqueId val="{00000008-D725-4569-AD08-AAC81910A983}"/>
              </c:ext>
            </c:extLst>
          </c:dPt>
          <c:dPt>
            <c:idx val="2"/>
            <c:invertIfNegative val="0"/>
            <c:bubble3D val="0"/>
            <c:spPr>
              <a:solidFill>
                <a:srgbClr val="663300"/>
              </a:solidFill>
              <a:ln w="12700">
                <a:solidFill>
                  <a:schemeClr val="tx1"/>
                </a:solidFill>
              </a:ln>
              <a:effectLst/>
            </c:spPr>
            <c:extLst>
              <c:ext xmlns:c16="http://schemas.microsoft.com/office/drawing/2014/chart" uri="{C3380CC4-5D6E-409C-BE32-E72D297353CC}">
                <c16:uniqueId val="{00000009-D725-4569-AD08-AAC81910A983}"/>
              </c:ext>
            </c:extLst>
          </c:dPt>
          <c:cat>
            <c:strRef>
              <c:extLst>
                <c:ext xmlns:c15="http://schemas.microsoft.com/office/drawing/2012/chart" uri="{02D57815-91ED-43cb-92C2-25804820EDAC}">
                  <c15:fullRef>
                    <c15:sqref>Sheet1!$B$74:$E$85</c15:sqref>
                  </c15:fullRef>
                  <c15:levelRef>
                    <c15:sqref>Sheet1!$C$74:$C$85</c15:sqref>
                  </c15:levelRef>
                </c:ext>
              </c:extLst>
              <c:f>(Sheet1!$C$75:$C$77,Sheet1!$C$79:$C$85)</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Sheet1!$G$74:$G$85</c15:sqref>
                  </c15:fullRef>
                </c:ext>
              </c:extLst>
              <c:f>(Sheet1!$G$75:$G$77,Sheet1!$G$79:$G$85)</c:f>
              <c:numCache>
                <c:formatCode>0.000</c:formatCode>
                <c:ptCount val="10"/>
                <c:pt idx="0">
                  <c:v>2540.2146549055969</c:v>
                </c:pt>
                <c:pt idx="1">
                  <c:v>2515.5079129037058</c:v>
                </c:pt>
                <c:pt idx="2">
                  <c:v>2428.4137221223427</c:v>
                </c:pt>
                <c:pt idx="3">
                  <c:v>1960.1996999999999</c:v>
                </c:pt>
                <c:pt idx="4">
                  <c:v>1842.4324799999999</c:v>
                </c:pt>
                <c:pt idx="5">
                  <c:v>1818.9086500000001</c:v>
                </c:pt>
                <c:pt idx="6">
                  <c:v>1779.66317</c:v>
                </c:pt>
                <c:pt idx="7">
                  <c:v>1766.925</c:v>
                </c:pt>
                <c:pt idx="8">
                  <c:v>1753.3897999999999</c:v>
                </c:pt>
                <c:pt idx="9">
                  <c:v>1741.8547799999999</c:v>
                </c:pt>
              </c:numCache>
            </c:numRef>
          </c:val>
          <c:extLst>
            <c:ext xmlns:c16="http://schemas.microsoft.com/office/drawing/2014/chart" uri="{C3380CC4-5D6E-409C-BE32-E72D297353CC}">
              <c16:uniqueId val="{00000001-D725-4569-AD08-AAC81910A983}"/>
            </c:ext>
          </c:extLst>
        </c:ser>
        <c:ser>
          <c:idx val="2"/>
          <c:order val="2"/>
          <c:tx>
            <c:strRef>
              <c:f>Sheet1!$H$2</c:f>
              <c:strCache>
                <c:ptCount val="1"/>
                <c:pt idx="0">
                  <c:v>Water(renewable)</c:v>
                </c:pt>
              </c:strCache>
            </c:strRef>
          </c:tx>
          <c:spPr>
            <a:pattFill prst="pct90">
              <a:fgClr>
                <a:srgbClr val="B3E2F5"/>
              </a:fgClr>
              <a:bgClr>
                <a:schemeClr val="bg1"/>
              </a:bgClr>
            </a:pattFill>
            <a:ln w="12700">
              <a:solidFill>
                <a:schemeClr val="tx1"/>
              </a:solidFill>
            </a:ln>
            <a:effectLst/>
          </c:spPr>
          <c:invertIfNegative val="0"/>
          <c:dPt>
            <c:idx val="0"/>
            <c:invertIfNegative val="0"/>
            <c:bubble3D val="0"/>
            <c:spPr>
              <a:solidFill>
                <a:srgbClr val="B3E2F5"/>
              </a:solidFill>
              <a:ln w="12700">
                <a:solidFill>
                  <a:schemeClr val="tx1"/>
                </a:solidFill>
              </a:ln>
              <a:effectLst/>
            </c:spPr>
            <c:extLst>
              <c:ext xmlns:c16="http://schemas.microsoft.com/office/drawing/2014/chart" uri="{C3380CC4-5D6E-409C-BE32-E72D297353CC}">
                <c16:uniqueId val="{0000000C-D725-4569-AD08-AAC81910A983}"/>
              </c:ext>
            </c:extLst>
          </c:dPt>
          <c:dPt>
            <c:idx val="1"/>
            <c:invertIfNegative val="0"/>
            <c:bubble3D val="0"/>
            <c:spPr>
              <a:solidFill>
                <a:srgbClr val="B3E2F5"/>
              </a:solidFill>
              <a:ln w="12700">
                <a:solidFill>
                  <a:schemeClr val="tx1"/>
                </a:solidFill>
              </a:ln>
              <a:effectLst/>
            </c:spPr>
            <c:extLst>
              <c:ext xmlns:c16="http://schemas.microsoft.com/office/drawing/2014/chart" uri="{C3380CC4-5D6E-409C-BE32-E72D297353CC}">
                <c16:uniqueId val="{0000000B-D725-4569-AD08-AAC81910A983}"/>
              </c:ext>
            </c:extLst>
          </c:dPt>
          <c:dPt>
            <c:idx val="2"/>
            <c:invertIfNegative val="0"/>
            <c:bubble3D val="0"/>
            <c:spPr>
              <a:solidFill>
                <a:srgbClr val="B3E2F5"/>
              </a:solidFill>
              <a:ln w="12700">
                <a:solidFill>
                  <a:schemeClr val="tx1"/>
                </a:solidFill>
              </a:ln>
              <a:effectLst/>
            </c:spPr>
            <c:extLst>
              <c:ext xmlns:c16="http://schemas.microsoft.com/office/drawing/2014/chart" uri="{C3380CC4-5D6E-409C-BE32-E72D297353CC}">
                <c16:uniqueId val="{0000000A-D725-4569-AD08-AAC81910A983}"/>
              </c:ext>
            </c:extLst>
          </c:dPt>
          <c:cat>
            <c:strRef>
              <c:extLst>
                <c:ext xmlns:c15="http://schemas.microsoft.com/office/drawing/2012/chart" uri="{02D57815-91ED-43cb-92C2-25804820EDAC}">
                  <c15:fullRef>
                    <c15:sqref>Sheet1!$B$74:$E$85</c15:sqref>
                  </c15:fullRef>
                  <c15:levelRef>
                    <c15:sqref>Sheet1!$C$74:$C$85</c15:sqref>
                  </c15:levelRef>
                </c:ext>
              </c:extLst>
              <c:f>(Sheet1!$C$75:$C$77,Sheet1!$C$79:$C$85)</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Sheet1!$H$74:$H$85</c15:sqref>
                  </c15:fullRef>
                </c:ext>
              </c:extLst>
              <c:f>(Sheet1!$H$75:$H$77,Sheet1!$H$79:$H$85)</c:f>
              <c:numCache>
                <c:formatCode>0.000</c:formatCode>
                <c:ptCount val="10"/>
                <c:pt idx="0">
                  <c:v>86.583080972495495</c:v>
                </c:pt>
                <c:pt idx="1">
                  <c:v>126.4777369071669</c:v>
                </c:pt>
                <c:pt idx="2">
                  <c:v>140.09051954848437</c:v>
                </c:pt>
                <c:pt idx="3">
                  <c:v>93.814670000000007</c:v>
                </c:pt>
                <c:pt idx="4">
                  <c:v>92.712559999999996</c:v>
                </c:pt>
                <c:pt idx="5">
                  <c:v>91.325680000000006</c:v>
                </c:pt>
                <c:pt idx="6">
                  <c:v>89.554410000000004</c:v>
                </c:pt>
                <c:pt idx="7">
                  <c:v>87.613619999999997</c:v>
                </c:pt>
                <c:pt idx="8">
                  <c:v>85.315889999999996</c:v>
                </c:pt>
                <c:pt idx="9">
                  <c:v>83.081829999999997</c:v>
                </c:pt>
              </c:numCache>
            </c:numRef>
          </c:val>
          <c:extLst>
            <c:ext xmlns:c16="http://schemas.microsoft.com/office/drawing/2014/chart" uri="{C3380CC4-5D6E-409C-BE32-E72D297353CC}">
              <c16:uniqueId val="{00000002-D725-4569-AD08-AAC81910A983}"/>
            </c:ext>
          </c:extLst>
        </c:ser>
        <c:ser>
          <c:idx val="3"/>
          <c:order val="3"/>
          <c:tx>
            <c:strRef>
              <c:f>Sheet1!$I$2</c:f>
              <c:strCache>
                <c:ptCount val="1"/>
                <c:pt idx="0">
                  <c:v>Nuclear(non-renewable)</c:v>
                </c:pt>
              </c:strCache>
            </c:strRef>
          </c:tx>
          <c:spPr>
            <a:pattFill prst="pct90">
              <a:fgClr>
                <a:srgbClr val="7030A0"/>
              </a:fgClr>
              <a:bgClr>
                <a:schemeClr val="bg1"/>
              </a:bgClr>
            </a:pattFill>
            <a:ln w="12700">
              <a:solidFill>
                <a:schemeClr val="tx1"/>
              </a:solidFill>
            </a:ln>
            <a:effectLst/>
          </c:spPr>
          <c:invertIfNegative val="0"/>
          <c:dPt>
            <c:idx val="0"/>
            <c:invertIfNegative val="0"/>
            <c:bubble3D val="0"/>
            <c:spPr>
              <a:solidFill>
                <a:srgbClr val="7030A0"/>
              </a:solidFill>
              <a:ln w="12700">
                <a:solidFill>
                  <a:schemeClr val="tx1"/>
                </a:solidFill>
              </a:ln>
              <a:effectLst/>
            </c:spPr>
            <c:extLst>
              <c:ext xmlns:c16="http://schemas.microsoft.com/office/drawing/2014/chart" uri="{C3380CC4-5D6E-409C-BE32-E72D297353CC}">
                <c16:uniqueId val="{0000000D-D725-4569-AD08-AAC81910A983}"/>
              </c:ext>
            </c:extLst>
          </c:dPt>
          <c:dPt>
            <c:idx val="1"/>
            <c:invertIfNegative val="0"/>
            <c:bubble3D val="0"/>
            <c:spPr>
              <a:solidFill>
                <a:srgbClr val="7030A0"/>
              </a:solidFill>
              <a:ln w="12700">
                <a:solidFill>
                  <a:schemeClr val="tx1"/>
                </a:solidFill>
              </a:ln>
              <a:effectLst/>
            </c:spPr>
            <c:extLst>
              <c:ext xmlns:c16="http://schemas.microsoft.com/office/drawing/2014/chart" uri="{C3380CC4-5D6E-409C-BE32-E72D297353CC}">
                <c16:uniqueId val="{0000000E-D725-4569-AD08-AAC81910A983}"/>
              </c:ext>
            </c:extLst>
          </c:dPt>
          <c:dPt>
            <c:idx val="2"/>
            <c:invertIfNegative val="0"/>
            <c:bubble3D val="0"/>
            <c:spPr>
              <a:solidFill>
                <a:srgbClr val="7030A0"/>
              </a:solidFill>
              <a:ln w="12700">
                <a:solidFill>
                  <a:schemeClr val="tx1"/>
                </a:solidFill>
              </a:ln>
              <a:effectLst/>
            </c:spPr>
            <c:extLst>
              <c:ext xmlns:c16="http://schemas.microsoft.com/office/drawing/2014/chart" uri="{C3380CC4-5D6E-409C-BE32-E72D297353CC}">
                <c16:uniqueId val="{0000000F-D725-4569-AD08-AAC81910A983}"/>
              </c:ext>
            </c:extLst>
          </c:dPt>
          <c:cat>
            <c:strRef>
              <c:extLst>
                <c:ext xmlns:c15="http://schemas.microsoft.com/office/drawing/2012/chart" uri="{02D57815-91ED-43cb-92C2-25804820EDAC}">
                  <c15:fullRef>
                    <c15:sqref>Sheet1!$B$74:$E$85</c15:sqref>
                  </c15:fullRef>
                  <c15:levelRef>
                    <c15:sqref>Sheet1!$C$74:$C$85</c15:sqref>
                  </c15:levelRef>
                </c:ext>
              </c:extLst>
              <c:f>(Sheet1!$C$75:$C$77,Sheet1!$C$79:$C$85)</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Sheet1!$I$74:$I$85</c15:sqref>
                  </c15:fullRef>
                </c:ext>
              </c:extLst>
              <c:f>(Sheet1!$I$75:$I$77,Sheet1!$I$79:$I$85)</c:f>
              <c:numCache>
                <c:formatCode>0.000</c:formatCode>
                <c:ptCount val="10"/>
                <c:pt idx="0">
                  <c:v>311.9001915094932</c:v>
                </c:pt>
                <c:pt idx="1">
                  <c:v>178.24078810107949</c:v>
                </c:pt>
                <c:pt idx="2">
                  <c:v>149.43271688793175</c:v>
                </c:pt>
                <c:pt idx="3">
                  <c:v>535.31709000000001</c:v>
                </c:pt>
                <c:pt idx="4">
                  <c:v>485.38589000000002</c:v>
                </c:pt>
                <c:pt idx="5">
                  <c:v>413.69378</c:v>
                </c:pt>
                <c:pt idx="6">
                  <c:v>390.89343000000002</c:v>
                </c:pt>
                <c:pt idx="7">
                  <c:v>370.22349000000003</c:v>
                </c:pt>
                <c:pt idx="8">
                  <c:v>357.21325999999999</c:v>
                </c:pt>
                <c:pt idx="9">
                  <c:v>338.90615000000003</c:v>
                </c:pt>
              </c:numCache>
            </c:numRef>
          </c:val>
          <c:extLst>
            <c:ext xmlns:c16="http://schemas.microsoft.com/office/drawing/2014/chart" uri="{C3380CC4-5D6E-409C-BE32-E72D297353CC}">
              <c16:uniqueId val="{00000003-D725-4569-AD08-AAC81910A983}"/>
            </c:ext>
          </c:extLst>
        </c:ser>
        <c:ser>
          <c:idx val="4"/>
          <c:order val="4"/>
          <c:tx>
            <c:strRef>
              <c:f>Sheet1!$J$2</c:f>
              <c:strCache>
                <c:ptCount val="1"/>
                <c:pt idx="0">
                  <c:v>Biomass(renewable)</c:v>
                </c:pt>
              </c:strCache>
            </c:strRef>
          </c:tx>
          <c:spPr>
            <a:pattFill prst="pct90">
              <a:fgClr>
                <a:srgbClr val="CFD700"/>
              </a:fgClr>
              <a:bgClr>
                <a:schemeClr val="bg1"/>
              </a:bgClr>
            </a:pattFill>
            <a:ln w="12700">
              <a:solidFill>
                <a:schemeClr val="tx1"/>
              </a:solidFill>
            </a:ln>
            <a:effectLst/>
          </c:spPr>
          <c:invertIfNegative val="0"/>
          <c:dPt>
            <c:idx val="0"/>
            <c:invertIfNegative val="0"/>
            <c:bubble3D val="0"/>
            <c:spPr>
              <a:solidFill>
                <a:srgbClr val="CFD700"/>
              </a:solidFill>
              <a:ln w="12700">
                <a:solidFill>
                  <a:schemeClr val="tx1"/>
                </a:solidFill>
              </a:ln>
              <a:effectLst/>
            </c:spPr>
            <c:extLst>
              <c:ext xmlns:c16="http://schemas.microsoft.com/office/drawing/2014/chart" uri="{C3380CC4-5D6E-409C-BE32-E72D297353CC}">
                <c16:uniqueId val="{00000012-D725-4569-AD08-AAC81910A983}"/>
              </c:ext>
            </c:extLst>
          </c:dPt>
          <c:dPt>
            <c:idx val="1"/>
            <c:invertIfNegative val="0"/>
            <c:bubble3D val="0"/>
            <c:spPr>
              <a:solidFill>
                <a:srgbClr val="CFD700"/>
              </a:solidFill>
              <a:ln w="12700">
                <a:solidFill>
                  <a:schemeClr val="tx1"/>
                </a:solidFill>
              </a:ln>
              <a:effectLst/>
            </c:spPr>
            <c:extLst>
              <c:ext xmlns:c16="http://schemas.microsoft.com/office/drawing/2014/chart" uri="{C3380CC4-5D6E-409C-BE32-E72D297353CC}">
                <c16:uniqueId val="{00000011-D725-4569-AD08-AAC81910A983}"/>
              </c:ext>
            </c:extLst>
          </c:dPt>
          <c:dPt>
            <c:idx val="2"/>
            <c:invertIfNegative val="0"/>
            <c:bubble3D val="0"/>
            <c:spPr>
              <a:solidFill>
                <a:srgbClr val="CFD700"/>
              </a:solidFill>
              <a:ln w="12700">
                <a:solidFill>
                  <a:schemeClr val="tx1"/>
                </a:solidFill>
              </a:ln>
              <a:effectLst/>
            </c:spPr>
            <c:extLst>
              <c:ext xmlns:c16="http://schemas.microsoft.com/office/drawing/2014/chart" uri="{C3380CC4-5D6E-409C-BE32-E72D297353CC}">
                <c16:uniqueId val="{00000010-D725-4569-AD08-AAC81910A983}"/>
              </c:ext>
            </c:extLst>
          </c:dPt>
          <c:cat>
            <c:strRef>
              <c:extLst>
                <c:ext xmlns:c15="http://schemas.microsoft.com/office/drawing/2012/chart" uri="{02D57815-91ED-43cb-92C2-25804820EDAC}">
                  <c15:fullRef>
                    <c15:sqref>Sheet1!$B$74:$E$85</c15:sqref>
                  </c15:fullRef>
                  <c15:levelRef>
                    <c15:sqref>Sheet1!$C$74:$C$85</c15:sqref>
                  </c15:levelRef>
                </c:ext>
              </c:extLst>
              <c:f>(Sheet1!$C$75:$C$77,Sheet1!$C$79:$C$85)</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Sheet1!$J$74:$J$85</c15:sqref>
                  </c15:fullRef>
                </c:ext>
              </c:extLst>
              <c:f>(Sheet1!$J$75:$J$77,Sheet1!$J$79:$J$85)</c:f>
              <c:numCache>
                <c:formatCode>0.000</c:formatCode>
                <c:ptCount val="10"/>
                <c:pt idx="0">
                  <c:v>70.707052203339714</c:v>
                </c:pt>
                <c:pt idx="1">
                  <c:v>80.090902202959256</c:v>
                </c:pt>
                <c:pt idx="2">
                  <c:v>75.361919927043289</c:v>
                </c:pt>
                <c:pt idx="3">
                  <c:v>71.414510000000007</c:v>
                </c:pt>
                <c:pt idx="4">
                  <c:v>70.657769999999999</c:v>
                </c:pt>
                <c:pt idx="5">
                  <c:v>69.968959999999996</c:v>
                </c:pt>
                <c:pt idx="6">
                  <c:v>69.50573</c:v>
                </c:pt>
                <c:pt idx="7">
                  <c:v>68.533799999999999</c:v>
                </c:pt>
                <c:pt idx="8">
                  <c:v>67.744820000000004</c:v>
                </c:pt>
                <c:pt idx="9">
                  <c:v>67.12603</c:v>
                </c:pt>
              </c:numCache>
            </c:numRef>
          </c:val>
          <c:extLst>
            <c:ext xmlns:c16="http://schemas.microsoft.com/office/drawing/2014/chart" uri="{C3380CC4-5D6E-409C-BE32-E72D297353CC}">
              <c16:uniqueId val="{00000004-D725-4569-AD08-AAC81910A983}"/>
            </c:ext>
          </c:extLst>
        </c:ser>
        <c:ser>
          <c:idx val="5"/>
          <c:order val="5"/>
          <c:tx>
            <c:strRef>
              <c:f>Sheet1!$K$2</c:f>
              <c:strCache>
                <c:ptCount val="1"/>
                <c:pt idx="0">
                  <c:v>Others(wind,solar,geothermal)(renewable)</c:v>
                </c:pt>
              </c:strCache>
            </c:strRef>
          </c:tx>
          <c:spPr>
            <a:pattFill prst="pct90">
              <a:fgClr>
                <a:srgbClr val="FAA6FC"/>
              </a:fgClr>
              <a:bgClr>
                <a:schemeClr val="bg1"/>
              </a:bgClr>
            </a:pattFill>
            <a:ln w="12700">
              <a:solidFill>
                <a:schemeClr val="tx1"/>
              </a:solidFill>
            </a:ln>
            <a:effectLst/>
          </c:spPr>
          <c:invertIfNegative val="0"/>
          <c:dPt>
            <c:idx val="0"/>
            <c:invertIfNegative val="0"/>
            <c:bubble3D val="0"/>
            <c:spPr>
              <a:solidFill>
                <a:srgbClr val="FAA6FC"/>
              </a:solidFill>
              <a:ln w="12700">
                <a:solidFill>
                  <a:schemeClr val="tx1"/>
                </a:solidFill>
              </a:ln>
              <a:effectLst/>
            </c:spPr>
            <c:extLst>
              <c:ext xmlns:c16="http://schemas.microsoft.com/office/drawing/2014/chart" uri="{C3380CC4-5D6E-409C-BE32-E72D297353CC}">
                <c16:uniqueId val="{00000015-D725-4569-AD08-AAC81910A983}"/>
              </c:ext>
            </c:extLst>
          </c:dPt>
          <c:dPt>
            <c:idx val="1"/>
            <c:invertIfNegative val="0"/>
            <c:bubble3D val="0"/>
            <c:spPr>
              <a:solidFill>
                <a:srgbClr val="FAA6FC"/>
              </a:solidFill>
              <a:ln w="12700">
                <a:solidFill>
                  <a:schemeClr val="tx1"/>
                </a:solidFill>
              </a:ln>
              <a:effectLst/>
            </c:spPr>
            <c:extLst>
              <c:ext xmlns:c16="http://schemas.microsoft.com/office/drawing/2014/chart" uri="{C3380CC4-5D6E-409C-BE32-E72D297353CC}">
                <c16:uniqueId val="{00000014-D725-4569-AD08-AAC81910A983}"/>
              </c:ext>
            </c:extLst>
          </c:dPt>
          <c:dPt>
            <c:idx val="2"/>
            <c:invertIfNegative val="0"/>
            <c:bubble3D val="0"/>
            <c:spPr>
              <a:solidFill>
                <a:srgbClr val="FAA6FC"/>
              </a:solidFill>
              <a:ln w="12700">
                <a:solidFill>
                  <a:schemeClr val="tx1"/>
                </a:solidFill>
              </a:ln>
              <a:effectLst/>
            </c:spPr>
            <c:extLst>
              <c:ext xmlns:c16="http://schemas.microsoft.com/office/drawing/2014/chart" uri="{C3380CC4-5D6E-409C-BE32-E72D297353CC}">
                <c16:uniqueId val="{00000013-D725-4569-AD08-AAC81910A983}"/>
              </c:ext>
            </c:extLst>
          </c:dPt>
          <c:cat>
            <c:strRef>
              <c:extLst>
                <c:ext xmlns:c15="http://schemas.microsoft.com/office/drawing/2012/chart" uri="{02D57815-91ED-43cb-92C2-25804820EDAC}">
                  <c15:fullRef>
                    <c15:sqref>Sheet1!$B$74:$E$85</c15:sqref>
                  </c15:fullRef>
                  <c15:levelRef>
                    <c15:sqref>Sheet1!$C$74:$C$85</c15:sqref>
                  </c15:levelRef>
                </c:ext>
              </c:extLst>
              <c:f>(Sheet1!$C$75:$C$77,Sheet1!$C$79:$C$85)</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Sheet1!$K$74:$K$85</c15:sqref>
                  </c15:fullRef>
                </c:ext>
              </c:extLst>
              <c:f>(Sheet1!$K$75:$K$77,Sheet1!$K$79:$K$85)</c:f>
              <c:numCache>
                <c:formatCode>0.000</c:formatCode>
                <c:ptCount val="10"/>
                <c:pt idx="0">
                  <c:v>16.989331344169582</c:v>
                </c:pt>
                <c:pt idx="1">
                  <c:v>21.720635903141343</c:v>
                </c:pt>
                <c:pt idx="2">
                  <c:v>15.830371342458662</c:v>
                </c:pt>
                <c:pt idx="3">
                  <c:v>71.840519999999998</c:v>
                </c:pt>
                <c:pt idx="4">
                  <c:v>112.94468000000001</c:v>
                </c:pt>
                <c:pt idx="5">
                  <c:v>118.12038</c:v>
                </c:pt>
                <c:pt idx="6">
                  <c:v>124.14548000000001</c:v>
                </c:pt>
                <c:pt idx="7">
                  <c:v>123.29465999999999</c:v>
                </c:pt>
                <c:pt idx="8">
                  <c:v>120.47481999999999</c:v>
                </c:pt>
                <c:pt idx="9">
                  <c:v>118.62451</c:v>
                </c:pt>
              </c:numCache>
            </c:numRef>
          </c:val>
          <c:extLst>
            <c:ext xmlns:c16="http://schemas.microsoft.com/office/drawing/2014/chart" uri="{C3380CC4-5D6E-409C-BE32-E72D297353CC}">
              <c16:uniqueId val="{00000005-D725-4569-AD08-AAC81910A983}"/>
            </c:ext>
          </c:extLst>
        </c:ser>
        <c:dLbls>
          <c:showLegendKey val="0"/>
          <c:showVal val="0"/>
          <c:showCatName val="0"/>
          <c:showSerName val="0"/>
          <c:showPercent val="0"/>
          <c:showBubbleSize val="0"/>
        </c:dLbls>
        <c:gapWidth val="68"/>
        <c:overlap val="100"/>
        <c:axId val="208796239"/>
        <c:axId val="208794991"/>
      </c:barChart>
      <c:catAx>
        <c:axId val="20879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4991"/>
        <c:crosses val="autoZero"/>
        <c:auto val="1"/>
        <c:lblAlgn val="ctr"/>
        <c:lblOffset val="100"/>
        <c:noMultiLvlLbl val="0"/>
      </c:catAx>
      <c:valAx>
        <c:axId val="208794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baseline="0">
                    <a:solidFill>
                      <a:schemeClr val="tx1"/>
                    </a:solidFill>
                    <a:effectLst/>
                    <a:latin typeface="Times New Roman" panose="02020603050405020304" pitchFamily="18" charset="0"/>
                    <a:cs typeface="Times New Roman" panose="02020603050405020304" pitchFamily="18" charset="0"/>
                  </a:rPr>
                  <a:t>Cummulative Energy Demand (MJ)</a:t>
                </a:r>
                <a:endParaRPr lang="en-US" sz="1050">
                  <a:solidFill>
                    <a:schemeClr val="tx1"/>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62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Sheet1!$F$2</c:f>
              <c:strCache>
                <c:ptCount val="1"/>
                <c:pt idx="0">
                  <c:v>Biomass(non-renewable)</c:v>
                </c:pt>
              </c:strCache>
            </c:strRef>
          </c:tx>
          <c:spPr>
            <a:solidFill>
              <a:schemeClr val="accent1"/>
            </a:solidFill>
            <a:ln>
              <a:noFill/>
            </a:ln>
            <a:effectLst/>
          </c:spPr>
          <c:invertIfNegative val="0"/>
          <c:cat>
            <c:strRef>
              <c:extLst>
                <c:ext xmlns:c15="http://schemas.microsoft.com/office/drawing/2012/chart" uri="{02D57815-91ED-43cb-92C2-25804820EDAC}">
                  <c15:fullRef>
                    <c15:sqref>Sheet1!$B$117:$E$128</c15:sqref>
                  </c15:fullRef>
                  <c15:levelRef>
                    <c15:sqref>Sheet1!$C$117:$C$128</c15:sqref>
                  </c15:levelRef>
                </c:ext>
              </c:extLst>
              <c:f>(Sheet1!$C$118:$C$120,Sheet1!$C$122:$C$128)</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Sheet1!$F$117:$F$128</c15:sqref>
                  </c15:fullRef>
                </c:ext>
              </c:extLst>
              <c:f>(Sheet1!$F$118:$F$120,Sheet1!$F$122:$F$128)</c:f>
              <c:numCache>
                <c:formatCode>0.000</c:formatCode>
                <c:ptCount val="10"/>
                <c:pt idx="0">
                  <c:v>5.1958727069599642E-2</c:v>
                </c:pt>
                <c:pt idx="1">
                  <c:v>5.2248880857470217E-2</c:v>
                </c:pt>
                <c:pt idx="2">
                  <c:v>5.1015691323015797E-2</c:v>
                </c:pt>
                <c:pt idx="3">
                  <c:v>4.8930000000000001E-2</c:v>
                </c:pt>
                <c:pt idx="4">
                  <c:v>4.8840000000000001E-2</c:v>
                </c:pt>
                <c:pt idx="5">
                  <c:v>4.888E-2</c:v>
                </c:pt>
                <c:pt idx="6">
                  <c:v>4.8860000000000001E-2</c:v>
                </c:pt>
                <c:pt idx="7">
                  <c:v>4.8809999999999999E-2</c:v>
                </c:pt>
                <c:pt idx="8">
                  <c:v>4.8770000000000001E-2</c:v>
                </c:pt>
                <c:pt idx="9">
                  <c:v>4.8770000000000001E-2</c:v>
                </c:pt>
              </c:numCache>
            </c:numRef>
          </c:val>
          <c:extLst>
            <c:ext xmlns:c16="http://schemas.microsoft.com/office/drawing/2014/chart" uri="{C3380CC4-5D6E-409C-BE32-E72D297353CC}">
              <c16:uniqueId val="{00000000-BF4F-4247-A58D-3E37489BE14C}"/>
            </c:ext>
          </c:extLst>
        </c:ser>
        <c:ser>
          <c:idx val="1"/>
          <c:order val="1"/>
          <c:tx>
            <c:strRef>
              <c:f>Sheet1!$G$2</c:f>
              <c:strCache>
                <c:ptCount val="1"/>
                <c:pt idx="0">
                  <c:v>Fossil(non-renewable)</c:v>
                </c:pt>
              </c:strCache>
            </c:strRef>
          </c:tx>
          <c:spPr>
            <a:pattFill prst="pct90">
              <a:fgClr>
                <a:srgbClr val="663300"/>
              </a:fgClr>
              <a:bgClr>
                <a:schemeClr val="bg1"/>
              </a:bgClr>
            </a:pattFill>
            <a:ln w="12700">
              <a:solidFill>
                <a:schemeClr val="tx1"/>
              </a:solidFill>
            </a:ln>
            <a:effectLst/>
          </c:spPr>
          <c:invertIfNegative val="0"/>
          <c:dPt>
            <c:idx val="0"/>
            <c:invertIfNegative val="0"/>
            <c:bubble3D val="0"/>
            <c:spPr>
              <a:solidFill>
                <a:srgbClr val="663300"/>
              </a:solidFill>
              <a:ln w="12700">
                <a:solidFill>
                  <a:schemeClr val="tx1"/>
                </a:solidFill>
              </a:ln>
              <a:effectLst/>
            </c:spPr>
            <c:extLst>
              <c:ext xmlns:c16="http://schemas.microsoft.com/office/drawing/2014/chart" uri="{C3380CC4-5D6E-409C-BE32-E72D297353CC}">
                <c16:uniqueId val="{00000009-BF4F-4247-A58D-3E37489BE14C}"/>
              </c:ext>
            </c:extLst>
          </c:dPt>
          <c:dPt>
            <c:idx val="1"/>
            <c:invertIfNegative val="0"/>
            <c:bubble3D val="0"/>
            <c:spPr>
              <a:solidFill>
                <a:srgbClr val="663300"/>
              </a:solidFill>
              <a:ln w="12700">
                <a:solidFill>
                  <a:schemeClr val="tx1"/>
                </a:solidFill>
              </a:ln>
              <a:effectLst/>
            </c:spPr>
            <c:extLst>
              <c:ext xmlns:c16="http://schemas.microsoft.com/office/drawing/2014/chart" uri="{C3380CC4-5D6E-409C-BE32-E72D297353CC}">
                <c16:uniqueId val="{00000008-BF4F-4247-A58D-3E37489BE14C}"/>
              </c:ext>
            </c:extLst>
          </c:dPt>
          <c:dPt>
            <c:idx val="2"/>
            <c:invertIfNegative val="0"/>
            <c:bubble3D val="0"/>
            <c:spPr>
              <a:solidFill>
                <a:srgbClr val="663300"/>
              </a:solidFill>
              <a:ln w="12700">
                <a:solidFill>
                  <a:schemeClr val="tx1"/>
                </a:solidFill>
              </a:ln>
              <a:effectLst/>
            </c:spPr>
            <c:extLst>
              <c:ext xmlns:c16="http://schemas.microsoft.com/office/drawing/2014/chart" uri="{C3380CC4-5D6E-409C-BE32-E72D297353CC}">
                <c16:uniqueId val="{00000007-BF4F-4247-A58D-3E37489BE14C}"/>
              </c:ext>
            </c:extLst>
          </c:dPt>
          <c:cat>
            <c:strRef>
              <c:extLst>
                <c:ext xmlns:c15="http://schemas.microsoft.com/office/drawing/2012/chart" uri="{02D57815-91ED-43cb-92C2-25804820EDAC}">
                  <c15:fullRef>
                    <c15:sqref>Sheet1!$B$117:$E$128</c15:sqref>
                  </c15:fullRef>
                  <c15:levelRef>
                    <c15:sqref>Sheet1!$C$117:$C$128</c15:sqref>
                  </c15:levelRef>
                </c:ext>
              </c:extLst>
              <c:f>(Sheet1!$C$118:$C$120,Sheet1!$C$122:$C$128)</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Sheet1!$G$117:$G$128</c15:sqref>
                  </c15:fullRef>
                </c:ext>
              </c:extLst>
              <c:f>(Sheet1!$G$118:$G$120,Sheet1!$G$122:$G$128)</c:f>
              <c:numCache>
                <c:formatCode>0.000</c:formatCode>
                <c:ptCount val="10"/>
                <c:pt idx="0">
                  <c:v>3502.7484920050592</c:v>
                </c:pt>
                <c:pt idx="1">
                  <c:v>3467.2013082623689</c:v>
                </c:pt>
                <c:pt idx="2">
                  <c:v>3351.3824323942063</c:v>
                </c:pt>
                <c:pt idx="3">
                  <c:v>2732.0732200000002</c:v>
                </c:pt>
                <c:pt idx="4">
                  <c:v>2576.1116499999998</c:v>
                </c:pt>
                <c:pt idx="5">
                  <c:v>2545.0936299999998</c:v>
                </c:pt>
                <c:pt idx="6">
                  <c:v>2493.2341999999999</c:v>
                </c:pt>
                <c:pt idx="7">
                  <c:v>2476.4509400000002</c:v>
                </c:pt>
                <c:pt idx="8">
                  <c:v>2458.5765099999999</c:v>
                </c:pt>
                <c:pt idx="9">
                  <c:v>2443.3075600000002</c:v>
                </c:pt>
              </c:numCache>
            </c:numRef>
          </c:val>
          <c:extLst>
            <c:ext xmlns:c16="http://schemas.microsoft.com/office/drawing/2014/chart" uri="{C3380CC4-5D6E-409C-BE32-E72D297353CC}">
              <c16:uniqueId val="{00000001-BF4F-4247-A58D-3E37489BE14C}"/>
            </c:ext>
          </c:extLst>
        </c:ser>
        <c:ser>
          <c:idx val="2"/>
          <c:order val="2"/>
          <c:tx>
            <c:strRef>
              <c:f>Sheet1!$H$2</c:f>
              <c:strCache>
                <c:ptCount val="1"/>
                <c:pt idx="0">
                  <c:v>Water(renewable)</c:v>
                </c:pt>
              </c:strCache>
            </c:strRef>
          </c:tx>
          <c:spPr>
            <a:pattFill prst="pct90">
              <a:fgClr>
                <a:srgbClr val="B3E2F5"/>
              </a:fgClr>
              <a:bgClr>
                <a:schemeClr val="bg1"/>
              </a:bgClr>
            </a:pattFill>
            <a:ln w="12700">
              <a:solidFill>
                <a:schemeClr val="tx1"/>
              </a:solidFill>
            </a:ln>
            <a:effectLst/>
          </c:spPr>
          <c:invertIfNegative val="0"/>
          <c:dPt>
            <c:idx val="0"/>
            <c:invertIfNegative val="0"/>
            <c:bubble3D val="0"/>
            <c:spPr>
              <a:solidFill>
                <a:srgbClr val="B3E2F5"/>
              </a:solidFill>
              <a:ln w="12700">
                <a:solidFill>
                  <a:schemeClr val="tx1"/>
                </a:solidFill>
              </a:ln>
              <a:effectLst/>
            </c:spPr>
            <c:extLst>
              <c:ext xmlns:c16="http://schemas.microsoft.com/office/drawing/2014/chart" uri="{C3380CC4-5D6E-409C-BE32-E72D297353CC}">
                <c16:uniqueId val="{0000000C-BF4F-4247-A58D-3E37489BE14C}"/>
              </c:ext>
            </c:extLst>
          </c:dPt>
          <c:dPt>
            <c:idx val="1"/>
            <c:invertIfNegative val="0"/>
            <c:bubble3D val="0"/>
            <c:spPr>
              <a:solidFill>
                <a:srgbClr val="B3E2F5"/>
              </a:solidFill>
              <a:ln w="12700">
                <a:solidFill>
                  <a:schemeClr val="tx1"/>
                </a:solidFill>
              </a:ln>
              <a:effectLst/>
            </c:spPr>
            <c:extLst>
              <c:ext xmlns:c16="http://schemas.microsoft.com/office/drawing/2014/chart" uri="{C3380CC4-5D6E-409C-BE32-E72D297353CC}">
                <c16:uniqueId val="{0000000B-BF4F-4247-A58D-3E37489BE14C}"/>
              </c:ext>
            </c:extLst>
          </c:dPt>
          <c:dPt>
            <c:idx val="2"/>
            <c:invertIfNegative val="0"/>
            <c:bubble3D val="0"/>
            <c:spPr>
              <a:solidFill>
                <a:srgbClr val="B3E2F5"/>
              </a:solidFill>
              <a:ln w="12700">
                <a:solidFill>
                  <a:schemeClr val="tx1"/>
                </a:solidFill>
              </a:ln>
              <a:effectLst/>
            </c:spPr>
            <c:extLst>
              <c:ext xmlns:c16="http://schemas.microsoft.com/office/drawing/2014/chart" uri="{C3380CC4-5D6E-409C-BE32-E72D297353CC}">
                <c16:uniqueId val="{0000000A-BF4F-4247-A58D-3E37489BE14C}"/>
              </c:ext>
            </c:extLst>
          </c:dPt>
          <c:cat>
            <c:strRef>
              <c:extLst>
                <c:ext xmlns:c15="http://schemas.microsoft.com/office/drawing/2012/chart" uri="{02D57815-91ED-43cb-92C2-25804820EDAC}">
                  <c15:fullRef>
                    <c15:sqref>Sheet1!$B$117:$E$128</c15:sqref>
                  </c15:fullRef>
                  <c15:levelRef>
                    <c15:sqref>Sheet1!$C$117:$C$128</c15:sqref>
                  </c15:levelRef>
                </c:ext>
              </c:extLst>
              <c:f>(Sheet1!$C$118:$C$120,Sheet1!$C$122:$C$128)</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Sheet1!$H$117:$H$128</c15:sqref>
                  </c15:fullRef>
                </c:ext>
              </c:extLst>
              <c:f>(Sheet1!$H$118:$H$120,Sheet1!$H$122:$H$128)</c:f>
              <c:numCache>
                <c:formatCode>0.000</c:formatCode>
                <c:ptCount val="10"/>
                <c:pt idx="0">
                  <c:v>108.26012424715704</c:v>
                </c:pt>
                <c:pt idx="1">
                  <c:v>161.13346200700053</c:v>
                </c:pt>
                <c:pt idx="2">
                  <c:v>179.11478001380931</c:v>
                </c:pt>
                <c:pt idx="3">
                  <c:v>117.90004999999999</c:v>
                </c:pt>
                <c:pt idx="4">
                  <c:v>116.44686</c:v>
                </c:pt>
                <c:pt idx="5">
                  <c:v>114.61763000000001</c:v>
                </c:pt>
                <c:pt idx="6">
                  <c:v>112.27901</c:v>
                </c:pt>
                <c:pt idx="7">
                  <c:v>109.71138999999999</c:v>
                </c:pt>
                <c:pt idx="8">
                  <c:v>106.66818000000001</c:v>
                </c:pt>
                <c:pt idx="9">
                  <c:v>103.70668000000001</c:v>
                </c:pt>
              </c:numCache>
            </c:numRef>
          </c:val>
          <c:extLst>
            <c:ext xmlns:c16="http://schemas.microsoft.com/office/drawing/2014/chart" uri="{C3380CC4-5D6E-409C-BE32-E72D297353CC}">
              <c16:uniqueId val="{00000002-BF4F-4247-A58D-3E37489BE14C}"/>
            </c:ext>
          </c:extLst>
        </c:ser>
        <c:ser>
          <c:idx val="3"/>
          <c:order val="3"/>
          <c:tx>
            <c:strRef>
              <c:f>Sheet1!$I$2</c:f>
              <c:strCache>
                <c:ptCount val="1"/>
                <c:pt idx="0">
                  <c:v>Nuclear(non-renewable)</c:v>
                </c:pt>
              </c:strCache>
            </c:strRef>
          </c:tx>
          <c:spPr>
            <a:pattFill prst="pct90">
              <a:fgClr>
                <a:srgbClr val="7030A0"/>
              </a:fgClr>
              <a:bgClr>
                <a:schemeClr val="bg1"/>
              </a:bgClr>
            </a:pattFill>
            <a:ln w="12700">
              <a:solidFill>
                <a:schemeClr val="tx1"/>
              </a:solidFill>
            </a:ln>
            <a:effectLst/>
          </c:spPr>
          <c:invertIfNegative val="0"/>
          <c:dPt>
            <c:idx val="0"/>
            <c:invertIfNegative val="0"/>
            <c:bubble3D val="0"/>
            <c:spPr>
              <a:solidFill>
                <a:srgbClr val="7030A0"/>
              </a:solidFill>
              <a:ln w="12700">
                <a:solidFill>
                  <a:schemeClr val="tx1"/>
                </a:solidFill>
              </a:ln>
              <a:effectLst/>
            </c:spPr>
            <c:extLst>
              <c:ext xmlns:c16="http://schemas.microsoft.com/office/drawing/2014/chart" uri="{C3380CC4-5D6E-409C-BE32-E72D297353CC}">
                <c16:uniqueId val="{0000000F-BF4F-4247-A58D-3E37489BE14C}"/>
              </c:ext>
            </c:extLst>
          </c:dPt>
          <c:dPt>
            <c:idx val="1"/>
            <c:invertIfNegative val="0"/>
            <c:bubble3D val="0"/>
            <c:spPr>
              <a:solidFill>
                <a:srgbClr val="7030A0"/>
              </a:solidFill>
              <a:ln w="12700">
                <a:solidFill>
                  <a:schemeClr val="tx1"/>
                </a:solidFill>
              </a:ln>
              <a:effectLst/>
            </c:spPr>
            <c:extLst>
              <c:ext xmlns:c16="http://schemas.microsoft.com/office/drawing/2014/chart" uri="{C3380CC4-5D6E-409C-BE32-E72D297353CC}">
                <c16:uniqueId val="{0000000E-BF4F-4247-A58D-3E37489BE14C}"/>
              </c:ext>
            </c:extLst>
          </c:dPt>
          <c:dPt>
            <c:idx val="2"/>
            <c:invertIfNegative val="0"/>
            <c:bubble3D val="0"/>
            <c:spPr>
              <a:solidFill>
                <a:srgbClr val="7030A0"/>
              </a:solidFill>
              <a:ln w="12700">
                <a:solidFill>
                  <a:schemeClr val="tx1"/>
                </a:solidFill>
              </a:ln>
              <a:effectLst/>
            </c:spPr>
            <c:extLst>
              <c:ext xmlns:c16="http://schemas.microsoft.com/office/drawing/2014/chart" uri="{C3380CC4-5D6E-409C-BE32-E72D297353CC}">
                <c16:uniqueId val="{0000000D-BF4F-4247-A58D-3E37489BE14C}"/>
              </c:ext>
            </c:extLst>
          </c:dPt>
          <c:cat>
            <c:strRef>
              <c:extLst>
                <c:ext xmlns:c15="http://schemas.microsoft.com/office/drawing/2012/chart" uri="{02D57815-91ED-43cb-92C2-25804820EDAC}">
                  <c15:fullRef>
                    <c15:sqref>Sheet1!$B$117:$E$128</c15:sqref>
                  </c15:fullRef>
                  <c15:levelRef>
                    <c15:sqref>Sheet1!$C$117:$C$128</c15:sqref>
                  </c15:levelRef>
                </c:ext>
              </c:extLst>
              <c:f>(Sheet1!$C$118:$C$120,Sheet1!$C$122:$C$128)</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Sheet1!$I$117:$I$128</c15:sqref>
                  </c15:fullRef>
                </c:ext>
              </c:extLst>
              <c:f>(Sheet1!$I$118:$I$120,Sheet1!$I$122:$I$128)</c:f>
              <c:numCache>
                <c:formatCode>0.000</c:formatCode>
                <c:ptCount val="10"/>
                <c:pt idx="0">
                  <c:v>409.5755135525028</c:v>
                </c:pt>
                <c:pt idx="1">
                  <c:v>234.90924343238942</c:v>
                </c:pt>
                <c:pt idx="2">
                  <c:v>196.69911972590532</c:v>
                </c:pt>
                <c:pt idx="3">
                  <c:v>708.20600999999999</c:v>
                </c:pt>
                <c:pt idx="4">
                  <c:v>642.08975999999996</c:v>
                </c:pt>
                <c:pt idx="5">
                  <c:v>547.12072000000001</c:v>
                </c:pt>
                <c:pt idx="6">
                  <c:v>516.96056999999996</c:v>
                </c:pt>
                <c:pt idx="7">
                  <c:v>489.59237999999999</c:v>
                </c:pt>
                <c:pt idx="8">
                  <c:v>472.36644999999999</c:v>
                </c:pt>
                <c:pt idx="9">
                  <c:v>448.09649000000002</c:v>
                </c:pt>
              </c:numCache>
            </c:numRef>
          </c:val>
          <c:extLst>
            <c:ext xmlns:c16="http://schemas.microsoft.com/office/drawing/2014/chart" uri="{C3380CC4-5D6E-409C-BE32-E72D297353CC}">
              <c16:uniqueId val="{00000003-BF4F-4247-A58D-3E37489BE14C}"/>
            </c:ext>
          </c:extLst>
        </c:ser>
        <c:ser>
          <c:idx val="4"/>
          <c:order val="4"/>
          <c:tx>
            <c:strRef>
              <c:f>Sheet1!$J$2</c:f>
              <c:strCache>
                <c:ptCount val="1"/>
                <c:pt idx="0">
                  <c:v>Biomass(renewable)</c:v>
                </c:pt>
              </c:strCache>
            </c:strRef>
          </c:tx>
          <c:spPr>
            <a:pattFill prst="pct90">
              <a:fgClr>
                <a:srgbClr val="CFD700"/>
              </a:fgClr>
              <a:bgClr>
                <a:schemeClr val="bg1"/>
              </a:bgClr>
            </a:pattFill>
            <a:ln w="12700">
              <a:solidFill>
                <a:schemeClr val="tx1"/>
              </a:solidFill>
            </a:ln>
            <a:effectLst/>
          </c:spPr>
          <c:invertIfNegative val="0"/>
          <c:dPt>
            <c:idx val="0"/>
            <c:invertIfNegative val="0"/>
            <c:bubble3D val="0"/>
            <c:spPr>
              <a:solidFill>
                <a:srgbClr val="CFD700"/>
              </a:solidFill>
              <a:ln w="12700">
                <a:solidFill>
                  <a:schemeClr val="tx1"/>
                </a:solidFill>
              </a:ln>
              <a:effectLst/>
            </c:spPr>
            <c:extLst>
              <c:ext xmlns:c16="http://schemas.microsoft.com/office/drawing/2014/chart" uri="{C3380CC4-5D6E-409C-BE32-E72D297353CC}">
                <c16:uniqueId val="{00000012-BF4F-4247-A58D-3E37489BE14C}"/>
              </c:ext>
            </c:extLst>
          </c:dPt>
          <c:dPt>
            <c:idx val="1"/>
            <c:invertIfNegative val="0"/>
            <c:bubble3D val="0"/>
            <c:spPr>
              <a:solidFill>
                <a:srgbClr val="CFD700"/>
              </a:solidFill>
              <a:ln w="12700">
                <a:solidFill>
                  <a:schemeClr val="tx1"/>
                </a:solidFill>
              </a:ln>
              <a:effectLst/>
            </c:spPr>
            <c:extLst>
              <c:ext xmlns:c16="http://schemas.microsoft.com/office/drawing/2014/chart" uri="{C3380CC4-5D6E-409C-BE32-E72D297353CC}">
                <c16:uniqueId val="{00000011-BF4F-4247-A58D-3E37489BE14C}"/>
              </c:ext>
            </c:extLst>
          </c:dPt>
          <c:dPt>
            <c:idx val="2"/>
            <c:invertIfNegative val="0"/>
            <c:bubble3D val="0"/>
            <c:spPr>
              <a:solidFill>
                <a:srgbClr val="CFD700"/>
              </a:solidFill>
              <a:ln w="12700">
                <a:solidFill>
                  <a:schemeClr val="tx1"/>
                </a:solidFill>
              </a:ln>
              <a:effectLst/>
            </c:spPr>
            <c:extLst>
              <c:ext xmlns:c16="http://schemas.microsoft.com/office/drawing/2014/chart" uri="{C3380CC4-5D6E-409C-BE32-E72D297353CC}">
                <c16:uniqueId val="{00000010-BF4F-4247-A58D-3E37489BE14C}"/>
              </c:ext>
            </c:extLst>
          </c:dPt>
          <c:cat>
            <c:strRef>
              <c:extLst>
                <c:ext xmlns:c15="http://schemas.microsoft.com/office/drawing/2012/chart" uri="{02D57815-91ED-43cb-92C2-25804820EDAC}">
                  <c15:fullRef>
                    <c15:sqref>Sheet1!$B$117:$E$128</c15:sqref>
                  </c15:fullRef>
                  <c15:levelRef>
                    <c15:sqref>Sheet1!$C$117:$C$128</c15:sqref>
                  </c15:levelRef>
                </c:ext>
              </c:extLst>
              <c:f>(Sheet1!$C$118:$C$120,Sheet1!$C$122:$C$128)</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Sheet1!$J$117:$J$128</c15:sqref>
                  </c15:fullRef>
                </c:ext>
              </c:extLst>
              <c:f>(Sheet1!$J$118:$J$120,Sheet1!$J$122:$J$128)</c:f>
              <c:numCache>
                <c:formatCode>0.000</c:formatCode>
                <c:ptCount val="10"/>
                <c:pt idx="0">
                  <c:v>94.11216901988513</c:v>
                </c:pt>
                <c:pt idx="1">
                  <c:v>106.62558890049753</c:v>
                </c:pt>
                <c:pt idx="2">
                  <c:v>100.34937507977321</c:v>
                </c:pt>
                <c:pt idx="3">
                  <c:v>95.146420000000006</c:v>
                </c:pt>
                <c:pt idx="4">
                  <c:v>94.146780000000007</c:v>
                </c:pt>
                <c:pt idx="5">
                  <c:v>93.237610000000004</c:v>
                </c:pt>
                <c:pt idx="6">
                  <c:v>92.627769999999998</c:v>
                </c:pt>
                <c:pt idx="7">
                  <c:v>91.341530000000006</c:v>
                </c:pt>
                <c:pt idx="8">
                  <c:v>90.297020000000003</c:v>
                </c:pt>
                <c:pt idx="9">
                  <c:v>89.476950000000002</c:v>
                </c:pt>
              </c:numCache>
            </c:numRef>
          </c:val>
          <c:extLst>
            <c:ext xmlns:c16="http://schemas.microsoft.com/office/drawing/2014/chart" uri="{C3380CC4-5D6E-409C-BE32-E72D297353CC}">
              <c16:uniqueId val="{00000004-BF4F-4247-A58D-3E37489BE14C}"/>
            </c:ext>
          </c:extLst>
        </c:ser>
        <c:ser>
          <c:idx val="5"/>
          <c:order val="5"/>
          <c:tx>
            <c:strRef>
              <c:f>Sheet1!$K$2</c:f>
              <c:strCache>
                <c:ptCount val="1"/>
                <c:pt idx="0">
                  <c:v>Others(wind,solar,geothermal)(renewable)</c:v>
                </c:pt>
              </c:strCache>
            </c:strRef>
          </c:tx>
          <c:spPr>
            <a:pattFill prst="pct90">
              <a:fgClr>
                <a:srgbClr val="FAA6FC"/>
              </a:fgClr>
              <a:bgClr>
                <a:schemeClr val="bg1"/>
              </a:bgClr>
            </a:pattFill>
            <a:ln w="12700">
              <a:solidFill>
                <a:schemeClr val="tx1"/>
              </a:solidFill>
            </a:ln>
            <a:effectLst/>
          </c:spPr>
          <c:invertIfNegative val="0"/>
          <c:dPt>
            <c:idx val="0"/>
            <c:invertIfNegative val="0"/>
            <c:bubble3D val="0"/>
            <c:spPr>
              <a:solidFill>
                <a:srgbClr val="FAA6FC"/>
              </a:solidFill>
              <a:ln w="12700">
                <a:solidFill>
                  <a:schemeClr val="tx1"/>
                </a:solidFill>
              </a:ln>
              <a:effectLst/>
            </c:spPr>
            <c:extLst>
              <c:ext xmlns:c16="http://schemas.microsoft.com/office/drawing/2014/chart" uri="{C3380CC4-5D6E-409C-BE32-E72D297353CC}">
                <c16:uniqueId val="{00000015-BF4F-4247-A58D-3E37489BE14C}"/>
              </c:ext>
            </c:extLst>
          </c:dPt>
          <c:dPt>
            <c:idx val="1"/>
            <c:invertIfNegative val="0"/>
            <c:bubble3D val="0"/>
            <c:spPr>
              <a:solidFill>
                <a:srgbClr val="FAA6FC"/>
              </a:solidFill>
              <a:ln w="12700">
                <a:solidFill>
                  <a:schemeClr val="tx1"/>
                </a:solidFill>
              </a:ln>
              <a:effectLst/>
            </c:spPr>
            <c:extLst>
              <c:ext xmlns:c16="http://schemas.microsoft.com/office/drawing/2014/chart" uri="{C3380CC4-5D6E-409C-BE32-E72D297353CC}">
                <c16:uniqueId val="{00000014-BF4F-4247-A58D-3E37489BE14C}"/>
              </c:ext>
            </c:extLst>
          </c:dPt>
          <c:dPt>
            <c:idx val="2"/>
            <c:invertIfNegative val="0"/>
            <c:bubble3D val="0"/>
            <c:spPr>
              <a:solidFill>
                <a:srgbClr val="FAA6FC"/>
              </a:solidFill>
              <a:ln w="12700">
                <a:solidFill>
                  <a:schemeClr val="tx1"/>
                </a:solidFill>
              </a:ln>
              <a:effectLst/>
            </c:spPr>
            <c:extLst>
              <c:ext xmlns:c16="http://schemas.microsoft.com/office/drawing/2014/chart" uri="{C3380CC4-5D6E-409C-BE32-E72D297353CC}">
                <c16:uniqueId val="{00000013-BF4F-4247-A58D-3E37489BE14C}"/>
              </c:ext>
            </c:extLst>
          </c:dPt>
          <c:cat>
            <c:strRef>
              <c:extLst>
                <c:ext xmlns:c15="http://schemas.microsoft.com/office/drawing/2012/chart" uri="{02D57815-91ED-43cb-92C2-25804820EDAC}">
                  <c15:fullRef>
                    <c15:sqref>Sheet1!$B$117:$E$128</c15:sqref>
                  </c15:fullRef>
                  <c15:levelRef>
                    <c15:sqref>Sheet1!$C$117:$C$128</c15:sqref>
                  </c15:levelRef>
                </c:ext>
              </c:extLst>
              <c:f>(Sheet1!$C$118:$C$120,Sheet1!$C$122:$C$128)</c:f>
              <c:strCache>
                <c:ptCount val="10"/>
                <c:pt idx="0">
                  <c:v>2010</c:v>
                </c:pt>
                <c:pt idx="1">
                  <c:v>2015</c:v>
                </c:pt>
                <c:pt idx="2">
                  <c:v>2020</c:v>
                </c:pt>
                <c:pt idx="3">
                  <c:v>2020</c:v>
                </c:pt>
                <c:pt idx="4">
                  <c:v>2025</c:v>
                </c:pt>
                <c:pt idx="5">
                  <c:v>2030</c:v>
                </c:pt>
                <c:pt idx="6">
                  <c:v>2035</c:v>
                </c:pt>
                <c:pt idx="7">
                  <c:v>2040</c:v>
                </c:pt>
                <c:pt idx="8">
                  <c:v>2045</c:v>
                </c:pt>
                <c:pt idx="9">
                  <c:v>2050</c:v>
                </c:pt>
              </c:strCache>
            </c:strRef>
          </c:cat>
          <c:val>
            <c:numRef>
              <c:extLst>
                <c:ext xmlns:c15="http://schemas.microsoft.com/office/drawing/2012/chart" uri="{02D57815-91ED-43cb-92C2-25804820EDAC}">
                  <c15:fullRef>
                    <c15:sqref>Sheet1!$K$117:$K$128</c15:sqref>
                  </c15:fullRef>
                </c:ext>
              </c:extLst>
              <c:f>(Sheet1!$K$118:$K$120,Sheet1!$K$122:$K$128)</c:f>
              <c:numCache>
                <c:formatCode>0.000</c:formatCode>
                <c:ptCount val="10"/>
                <c:pt idx="0">
                  <c:v>21.811119584142478</c:v>
                </c:pt>
                <c:pt idx="1">
                  <c:v>28.369912350427889</c:v>
                </c:pt>
                <c:pt idx="2">
                  <c:v>20.571245288019064</c:v>
                </c:pt>
                <c:pt idx="3">
                  <c:v>94.817459999999997</c:v>
                </c:pt>
                <c:pt idx="4">
                  <c:v>149.31589</c:v>
                </c:pt>
                <c:pt idx="5">
                  <c:v>156.19871000000001</c:v>
                </c:pt>
                <c:pt idx="6">
                  <c:v>164.21232000000001</c:v>
                </c:pt>
                <c:pt idx="7">
                  <c:v>163.10019</c:v>
                </c:pt>
                <c:pt idx="8">
                  <c:v>159.37173999999999</c:v>
                </c:pt>
                <c:pt idx="9">
                  <c:v>156.92204000000001</c:v>
                </c:pt>
              </c:numCache>
            </c:numRef>
          </c:val>
          <c:extLst>
            <c:ext xmlns:c16="http://schemas.microsoft.com/office/drawing/2014/chart" uri="{C3380CC4-5D6E-409C-BE32-E72D297353CC}">
              <c16:uniqueId val="{00000005-BF4F-4247-A58D-3E37489BE14C}"/>
            </c:ext>
          </c:extLst>
        </c:ser>
        <c:dLbls>
          <c:showLegendKey val="0"/>
          <c:showVal val="0"/>
          <c:showCatName val="0"/>
          <c:showSerName val="0"/>
          <c:showPercent val="0"/>
          <c:showBubbleSize val="0"/>
        </c:dLbls>
        <c:gapWidth val="68"/>
        <c:overlap val="100"/>
        <c:axId val="208796239"/>
        <c:axId val="208794991"/>
      </c:barChart>
      <c:catAx>
        <c:axId val="20879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4991"/>
        <c:crosses val="autoZero"/>
        <c:auto val="1"/>
        <c:lblAlgn val="ctr"/>
        <c:lblOffset val="100"/>
        <c:noMultiLvlLbl val="0"/>
      </c:catAx>
      <c:valAx>
        <c:axId val="208794991"/>
        <c:scaling>
          <c:orientation val="minMax"/>
          <c:max val="5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baseline="0">
                    <a:solidFill>
                      <a:schemeClr val="tx1"/>
                    </a:solidFill>
                    <a:effectLst/>
                    <a:latin typeface="Times New Roman" panose="02020603050405020304" pitchFamily="18" charset="0"/>
                    <a:cs typeface="Times New Roman" panose="02020603050405020304" pitchFamily="18" charset="0"/>
                  </a:rPr>
                  <a:t>Cummulative Energy Demand (MJ)</a:t>
                </a:r>
                <a:endParaRPr lang="en-US" sz="1050">
                  <a:solidFill>
                    <a:schemeClr val="tx1"/>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87962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Sheet1!$L$31</c:f>
              <c:strCache>
                <c:ptCount val="1"/>
                <c:pt idx="0">
                  <c:v> Single Crystalline Silicon </c:v>
                </c:pt>
              </c:strCache>
            </c:strRef>
          </c:tx>
          <c:spPr>
            <a:solidFill>
              <a:srgbClr val="4472C4"/>
            </a:solidFill>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B-7D81-454C-8919-92AB01D65D9A}"/>
                </c:ext>
              </c:extLst>
            </c:dLbl>
            <c:spPr>
              <a:noFill/>
              <a:ln>
                <a:noFill/>
              </a:ln>
              <a:effectLst/>
            </c:spPr>
            <c:txPr>
              <a:bodyPr/>
              <a:lstStyle/>
              <a:p>
                <a:pPr>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Sheet1!$C$32:$C$42</c:f>
              <c:numCache>
                <c:formatCode>General</c:formatCode>
                <c:ptCount val="11"/>
                <c:pt idx="0">
                  <c:v>2010</c:v>
                </c:pt>
                <c:pt idx="1">
                  <c:v>2015</c:v>
                </c:pt>
                <c:pt idx="2">
                  <c:v>2020</c:v>
                </c:pt>
                <c:pt idx="4">
                  <c:v>2020</c:v>
                </c:pt>
                <c:pt idx="5">
                  <c:v>2025</c:v>
                </c:pt>
                <c:pt idx="6">
                  <c:v>2030</c:v>
                </c:pt>
                <c:pt idx="7">
                  <c:v>2035</c:v>
                </c:pt>
                <c:pt idx="8">
                  <c:v>2040</c:v>
                </c:pt>
                <c:pt idx="9">
                  <c:v>2045</c:v>
                </c:pt>
                <c:pt idx="10">
                  <c:v>2050</c:v>
                </c:pt>
              </c:numCache>
            </c:numRef>
          </c:cat>
          <c:val>
            <c:numRef>
              <c:f>Sheet1!$L$32:$L$42</c:f>
              <c:numCache>
                <c:formatCode>_(* #,##0_);_(* \(#,##0\);_(* "-"??_);_(@_)</c:formatCode>
                <c:ptCount val="11"/>
                <c:pt idx="0">
                  <c:v>4957.362715484097</c:v>
                </c:pt>
                <c:pt idx="1">
                  <c:v>4790.7085979772191</c:v>
                </c:pt>
                <c:pt idx="2">
                  <c:v>4606.7687514430727</c:v>
                </c:pt>
                <c:pt idx="3">
                  <c:v>0</c:v>
                </c:pt>
                <c:pt idx="4">
                  <c:v>4479.2494999999999</c:v>
                </c:pt>
                <c:pt idx="5">
                  <c:v>4269.8269299999993</c:v>
                </c:pt>
                <c:pt idx="6">
                  <c:v>4119.6247700000004</c:v>
                </c:pt>
                <c:pt idx="7">
                  <c:v>4024.6108500000005</c:v>
                </c:pt>
                <c:pt idx="8">
                  <c:v>3963.9875099999999</c:v>
                </c:pt>
                <c:pt idx="9">
                  <c:v>3911.0700499999998</c:v>
                </c:pt>
                <c:pt idx="10">
                  <c:v>3854.7597700000001</c:v>
                </c:pt>
              </c:numCache>
            </c:numRef>
          </c:val>
          <c:extLst>
            <c:ext xmlns:c16="http://schemas.microsoft.com/office/drawing/2014/chart" uri="{C3380CC4-5D6E-409C-BE32-E72D297353CC}">
              <c16:uniqueId val="{00000007-7D81-454C-8919-92AB01D65D9A}"/>
            </c:ext>
          </c:extLst>
        </c:ser>
        <c:ser>
          <c:idx val="2"/>
          <c:order val="1"/>
          <c:tx>
            <c:strRef>
              <c:f>Sheet1!$L$74</c:f>
              <c:strCache>
                <c:ptCount val="1"/>
                <c:pt idx="0">
                  <c:v> Ribbon Silicon </c:v>
                </c:pt>
              </c:strCache>
            </c:strRef>
          </c:tx>
          <c:spPr>
            <a:solidFill>
              <a:srgbClr val="7030A0"/>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A-7D81-454C-8919-92AB01D65D9A}"/>
                </c:ext>
              </c:extLst>
            </c:dLbl>
            <c:spPr>
              <a:noFill/>
              <a:ln>
                <a:noFill/>
              </a:ln>
              <a:effectLst/>
            </c:spPr>
            <c:txPr>
              <a:bodyPr/>
              <a:lstStyle/>
              <a:p>
                <a:pPr>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Sheet1!$B$75:$B$85</c:f>
              <c:strCache>
                <c:ptCount val="11"/>
                <c:pt idx="0">
                  <c:v>2010</c:v>
                </c:pt>
                <c:pt idx="1">
                  <c:v>2015</c:v>
                </c:pt>
                <c:pt idx="2">
                  <c:v>2020</c:v>
                </c:pt>
                <c:pt idx="3">
                  <c:v>Year</c:v>
                </c:pt>
                <c:pt idx="4">
                  <c:v>2020</c:v>
                </c:pt>
                <c:pt idx="5">
                  <c:v>2025</c:v>
                </c:pt>
                <c:pt idx="6">
                  <c:v>2030</c:v>
                </c:pt>
                <c:pt idx="7">
                  <c:v>2035</c:v>
                </c:pt>
                <c:pt idx="8">
                  <c:v>2040</c:v>
                </c:pt>
                <c:pt idx="9">
                  <c:v>2045</c:v>
                </c:pt>
                <c:pt idx="10">
                  <c:v>2050</c:v>
                </c:pt>
              </c:strCache>
            </c:strRef>
          </c:cat>
          <c:val>
            <c:numRef>
              <c:f>Sheet1!$L$75:$L$85</c:f>
              <c:numCache>
                <c:formatCode>_(* #,##0_);_(* \(#,##0\);_(* "-"??_);_(@_)</c:formatCode>
                <c:ptCount val="11"/>
                <c:pt idx="0">
                  <c:v>3026.4244551836473</c:v>
                </c:pt>
                <c:pt idx="1">
                  <c:v>2922.0685243099383</c:v>
                </c:pt>
                <c:pt idx="2">
                  <c:v>2809.1588706611542</c:v>
                </c:pt>
                <c:pt idx="3">
                  <c:v>0</c:v>
                </c:pt>
                <c:pt idx="4">
                  <c:v>2732.61454</c:v>
                </c:pt>
                <c:pt idx="5">
                  <c:v>2604.1613599999996</c:v>
                </c:pt>
                <c:pt idx="6">
                  <c:v>2512.0454599999998</c:v>
                </c:pt>
                <c:pt idx="7">
                  <c:v>2453.7902100000001</c:v>
                </c:pt>
                <c:pt idx="8">
                  <c:v>2416.6185300000002</c:v>
                </c:pt>
                <c:pt idx="9">
                  <c:v>2384.1665199999998</c:v>
                </c:pt>
                <c:pt idx="10">
                  <c:v>2349.6212299999997</c:v>
                </c:pt>
              </c:numCache>
            </c:numRef>
          </c:val>
          <c:extLst>
            <c:ext xmlns:c16="http://schemas.microsoft.com/office/drawing/2014/chart" uri="{C3380CC4-5D6E-409C-BE32-E72D297353CC}">
              <c16:uniqueId val="{00000008-7D81-454C-8919-92AB01D65D9A}"/>
            </c:ext>
          </c:extLst>
        </c:ser>
        <c:ser>
          <c:idx val="0"/>
          <c:order val="2"/>
          <c:tx>
            <c:strRef>
              <c:f>Sheet1!$L$117</c:f>
              <c:strCache>
                <c:ptCount val="1"/>
                <c:pt idx="0">
                  <c:v> Multi Crystalline Silicon </c:v>
                </c:pt>
              </c:strCache>
            </c:strRef>
          </c:tx>
          <c:spPr>
            <a:solidFill>
              <a:srgbClr val="C00000"/>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9-7D81-454C-8919-92AB01D65D9A}"/>
                </c:ext>
              </c:extLst>
            </c:dLbl>
            <c:spPr>
              <a:noFill/>
              <a:ln>
                <a:noFill/>
              </a:ln>
              <a:effectLst/>
            </c:spPr>
            <c:txPr>
              <a:bodyPr/>
              <a:lstStyle/>
              <a:p>
                <a:pPr>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Sheet1!$C$118:$C$128</c:f>
              <c:numCache>
                <c:formatCode>General</c:formatCode>
                <c:ptCount val="11"/>
                <c:pt idx="0">
                  <c:v>2010</c:v>
                </c:pt>
                <c:pt idx="1">
                  <c:v>2015</c:v>
                </c:pt>
                <c:pt idx="2">
                  <c:v>2020</c:v>
                </c:pt>
                <c:pt idx="4">
                  <c:v>2020</c:v>
                </c:pt>
                <c:pt idx="5">
                  <c:v>2025</c:v>
                </c:pt>
                <c:pt idx="6">
                  <c:v>2030</c:v>
                </c:pt>
                <c:pt idx="7">
                  <c:v>2035</c:v>
                </c:pt>
                <c:pt idx="8">
                  <c:v>2040</c:v>
                </c:pt>
                <c:pt idx="9">
                  <c:v>2045</c:v>
                </c:pt>
                <c:pt idx="10">
                  <c:v>2050</c:v>
                </c:pt>
              </c:numCache>
            </c:numRef>
          </c:cat>
          <c:val>
            <c:numRef>
              <c:f>Sheet1!$L$118:$L$128</c:f>
              <c:numCache>
                <c:formatCode>_(* #,##0_);_(* \(#,##0\);_(* "-"??_);_(@_)</c:formatCode>
                <c:ptCount val="11"/>
                <c:pt idx="0">
                  <c:v>4136.5593771358162</c:v>
                </c:pt>
                <c:pt idx="1">
                  <c:v>3998.2917638335416</c:v>
                </c:pt>
                <c:pt idx="2">
                  <c:v>3848.1679681930364</c:v>
                </c:pt>
                <c:pt idx="3">
                  <c:v>0</c:v>
                </c:pt>
                <c:pt idx="4">
                  <c:v>3748.1920900000005</c:v>
                </c:pt>
                <c:pt idx="5">
                  <c:v>3578.1597799999995</c:v>
                </c:pt>
                <c:pt idx="6">
                  <c:v>3456.31718</c:v>
                </c:pt>
                <c:pt idx="7">
                  <c:v>3379.3627300000003</c:v>
                </c:pt>
                <c:pt idx="8">
                  <c:v>3330.2452400000002</c:v>
                </c:pt>
                <c:pt idx="9">
                  <c:v>3287.3286699999999</c:v>
                </c:pt>
                <c:pt idx="10">
                  <c:v>3241.5584899999999</c:v>
                </c:pt>
              </c:numCache>
            </c:numRef>
          </c:val>
          <c:extLst>
            <c:ext xmlns:c16="http://schemas.microsoft.com/office/drawing/2014/chart" uri="{C3380CC4-5D6E-409C-BE32-E72D297353CC}">
              <c16:uniqueId val="{00000006-7D81-454C-8919-92AB01D65D9A}"/>
            </c:ext>
          </c:extLst>
        </c:ser>
        <c:dLbls>
          <c:showLegendKey val="0"/>
          <c:showVal val="1"/>
          <c:showCatName val="0"/>
          <c:showSerName val="0"/>
          <c:showPercent val="0"/>
          <c:showBubbleSize val="0"/>
        </c:dLbls>
        <c:gapWidth val="75"/>
        <c:axId val="918720367"/>
        <c:axId val="918718287"/>
      </c:barChart>
      <c:catAx>
        <c:axId val="9187203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vert="horz"/>
          <a:lstStyle/>
          <a:p>
            <a:pPr>
              <a:defRPr sz="2000"/>
            </a:pPr>
            <a:endParaRPr lang="en-US"/>
          </a:p>
        </c:txPr>
        <c:crossAx val="918718287"/>
        <c:crosses val="autoZero"/>
        <c:auto val="1"/>
        <c:lblAlgn val="ctr"/>
        <c:lblOffset val="100"/>
        <c:noMultiLvlLbl val="0"/>
      </c:catAx>
      <c:valAx>
        <c:axId val="918718287"/>
        <c:scaling>
          <c:orientation val="minMax"/>
        </c:scaling>
        <c:delete val="0"/>
        <c:axPos val="l"/>
        <c:title>
          <c:tx>
            <c:rich>
              <a:bodyPr/>
              <a:lstStyle/>
              <a:p>
                <a:pPr>
                  <a:defRPr sz="2000"/>
                </a:pPr>
                <a:r>
                  <a:rPr lang="en-US" sz="2000"/>
                  <a:t>Cumulative Energy Demand (MJ)</a:t>
                </a:r>
              </a:p>
            </c:rich>
          </c:tx>
          <c:overlay val="0"/>
        </c:title>
        <c:numFmt formatCode="_(* #,##0_);_(* \(#,##0\);_(* &quot;-&quot;??_);_(@_)" sourceLinked="1"/>
        <c:majorTickMark val="none"/>
        <c:minorTickMark val="none"/>
        <c:tickLblPos val="nextTo"/>
        <c:spPr>
          <a:noFill/>
          <a:ln>
            <a:noFill/>
          </a:ln>
          <a:effectLst/>
        </c:spPr>
        <c:txPr>
          <a:bodyPr rot="-60000000" vert="horz"/>
          <a:lstStyle/>
          <a:p>
            <a:pPr>
              <a:defRPr sz="2000"/>
            </a:pPr>
            <a:endParaRPr lang="en-US"/>
          </a:p>
        </c:txPr>
        <c:crossAx val="918720367"/>
        <c:crosses val="autoZero"/>
        <c:crossBetween val="between"/>
      </c:valAx>
      <c:spPr>
        <a:noFill/>
      </c:spPr>
    </c:plotArea>
    <c:legend>
      <c:legendPos val="b"/>
      <c:overlay val="0"/>
      <c:txPr>
        <a:bodyPr/>
        <a:lstStyle/>
        <a:p>
          <a:pPr>
            <a:defRPr sz="1800"/>
          </a:pPr>
          <a:endParaRPr lang="en-US"/>
        </a:p>
      </c:txPr>
    </c:legend>
    <c:plotVisOnly val="1"/>
    <c:dispBlanksAs val="gap"/>
    <c:showDLblsOverMax val="0"/>
  </c:chart>
  <c:spPr>
    <a:noFill/>
    <a:ln>
      <a:noFill/>
    </a:ln>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Sheet1!$L$74</c:f>
              <c:strCache>
                <c:ptCount val="1"/>
                <c:pt idx="0">
                  <c:v> Ribbon Silicon </c:v>
                </c:pt>
              </c:strCache>
            </c:strRef>
          </c:tx>
          <c:spPr>
            <a:solidFill>
              <a:srgbClr val="7030A0"/>
            </a:solidFill>
            <a:ln>
              <a:noFill/>
            </a:ln>
            <a:effectLst/>
          </c:spPr>
          <c:invertIfNegative val="0"/>
          <c:cat>
            <c:strRef>
              <c:f>Sheet1!$B$75:$B$85</c:f>
              <c:strCache>
                <c:ptCount val="11"/>
                <c:pt idx="0">
                  <c:v>2010</c:v>
                </c:pt>
                <c:pt idx="1">
                  <c:v>2015</c:v>
                </c:pt>
                <c:pt idx="2">
                  <c:v>2020</c:v>
                </c:pt>
                <c:pt idx="3">
                  <c:v>Year</c:v>
                </c:pt>
                <c:pt idx="4">
                  <c:v>2020</c:v>
                </c:pt>
                <c:pt idx="5">
                  <c:v>2025</c:v>
                </c:pt>
                <c:pt idx="6">
                  <c:v>2030</c:v>
                </c:pt>
                <c:pt idx="7">
                  <c:v>2035</c:v>
                </c:pt>
                <c:pt idx="8">
                  <c:v>2040</c:v>
                </c:pt>
                <c:pt idx="9">
                  <c:v>2045</c:v>
                </c:pt>
                <c:pt idx="10">
                  <c:v>2050</c:v>
                </c:pt>
              </c:strCache>
            </c:strRef>
          </c:cat>
          <c:val>
            <c:numRef>
              <c:f>Sheet1!$L$75:$L$85</c:f>
              <c:numCache>
                <c:formatCode>_(* #,##0_);_(* \(#,##0\);_(* "-"??_);_(@_)</c:formatCode>
                <c:ptCount val="11"/>
                <c:pt idx="0">
                  <c:v>3026.4244551836473</c:v>
                </c:pt>
                <c:pt idx="1">
                  <c:v>2922.0685243099383</c:v>
                </c:pt>
                <c:pt idx="2">
                  <c:v>2809.1588706611542</c:v>
                </c:pt>
                <c:pt idx="3">
                  <c:v>0</c:v>
                </c:pt>
                <c:pt idx="4">
                  <c:v>2732.61454</c:v>
                </c:pt>
                <c:pt idx="5">
                  <c:v>2604.1613599999996</c:v>
                </c:pt>
                <c:pt idx="6">
                  <c:v>2512.0454599999998</c:v>
                </c:pt>
                <c:pt idx="7">
                  <c:v>2453.7902100000001</c:v>
                </c:pt>
                <c:pt idx="8">
                  <c:v>2416.6185300000002</c:v>
                </c:pt>
                <c:pt idx="9">
                  <c:v>2384.1665199999998</c:v>
                </c:pt>
                <c:pt idx="10">
                  <c:v>2349.6212299999997</c:v>
                </c:pt>
              </c:numCache>
            </c:numRef>
          </c:val>
          <c:extLst>
            <c:ext xmlns:c16="http://schemas.microsoft.com/office/drawing/2014/chart" uri="{C3380CC4-5D6E-409C-BE32-E72D297353CC}">
              <c16:uniqueId val="{00000000-4BEF-4B17-AFD7-EC72034A74BA}"/>
            </c:ext>
          </c:extLst>
        </c:ser>
        <c:dLbls>
          <c:showLegendKey val="0"/>
          <c:showVal val="0"/>
          <c:showCatName val="0"/>
          <c:showSerName val="0"/>
          <c:showPercent val="0"/>
          <c:showBubbleSize val="0"/>
        </c:dLbls>
        <c:gapWidth val="219"/>
        <c:overlap val="-27"/>
        <c:axId val="982653679"/>
        <c:axId val="982663247"/>
      </c:barChart>
      <c:catAx>
        <c:axId val="98265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663247"/>
        <c:crosses val="autoZero"/>
        <c:auto val="1"/>
        <c:lblAlgn val="ctr"/>
        <c:lblOffset val="100"/>
        <c:noMultiLvlLbl val="0"/>
      </c:catAx>
      <c:valAx>
        <c:axId val="982663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653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Sheet1!$L$117</c:f>
              <c:strCache>
                <c:ptCount val="1"/>
                <c:pt idx="0">
                  <c:v> Multi Crystalline Silicon </c:v>
                </c:pt>
              </c:strCache>
            </c:strRef>
          </c:tx>
          <c:spPr>
            <a:solidFill>
              <a:schemeClr val="accent1"/>
            </a:solidFill>
            <a:ln>
              <a:noFill/>
            </a:ln>
            <a:effectLst/>
          </c:spPr>
          <c:invertIfNegative val="0"/>
          <c:cat>
            <c:numRef>
              <c:f>Sheet1!$C$118:$C$128</c:f>
              <c:numCache>
                <c:formatCode>General</c:formatCode>
                <c:ptCount val="11"/>
                <c:pt idx="0">
                  <c:v>2010</c:v>
                </c:pt>
                <c:pt idx="1">
                  <c:v>2015</c:v>
                </c:pt>
                <c:pt idx="2">
                  <c:v>2020</c:v>
                </c:pt>
                <c:pt idx="4">
                  <c:v>2020</c:v>
                </c:pt>
                <c:pt idx="5">
                  <c:v>2025</c:v>
                </c:pt>
                <c:pt idx="6">
                  <c:v>2030</c:v>
                </c:pt>
                <c:pt idx="7">
                  <c:v>2035</c:v>
                </c:pt>
                <c:pt idx="8">
                  <c:v>2040</c:v>
                </c:pt>
                <c:pt idx="9">
                  <c:v>2045</c:v>
                </c:pt>
                <c:pt idx="10">
                  <c:v>2050</c:v>
                </c:pt>
              </c:numCache>
            </c:numRef>
          </c:cat>
          <c:val>
            <c:numRef>
              <c:f>Sheet1!$L$118:$L$128</c:f>
              <c:numCache>
                <c:formatCode>_(* #,##0_);_(* \(#,##0\);_(* "-"??_);_(@_)</c:formatCode>
                <c:ptCount val="11"/>
                <c:pt idx="0">
                  <c:v>4136.5593771358162</c:v>
                </c:pt>
                <c:pt idx="1">
                  <c:v>3998.2917638335416</c:v>
                </c:pt>
                <c:pt idx="2">
                  <c:v>3848.1679681930364</c:v>
                </c:pt>
                <c:pt idx="3">
                  <c:v>0</c:v>
                </c:pt>
                <c:pt idx="4">
                  <c:v>3748.1920900000005</c:v>
                </c:pt>
                <c:pt idx="5">
                  <c:v>3578.1597799999995</c:v>
                </c:pt>
                <c:pt idx="6">
                  <c:v>3456.31718</c:v>
                </c:pt>
                <c:pt idx="7">
                  <c:v>3379.3627300000003</c:v>
                </c:pt>
                <c:pt idx="8">
                  <c:v>3330.2452400000002</c:v>
                </c:pt>
                <c:pt idx="9">
                  <c:v>3287.3286699999999</c:v>
                </c:pt>
                <c:pt idx="10">
                  <c:v>3241.5584899999999</c:v>
                </c:pt>
              </c:numCache>
            </c:numRef>
          </c:val>
          <c:extLst>
            <c:ext xmlns:c16="http://schemas.microsoft.com/office/drawing/2014/chart" uri="{C3380CC4-5D6E-409C-BE32-E72D297353CC}">
              <c16:uniqueId val="{00000000-864C-4F3D-9E96-3876484B3A62}"/>
            </c:ext>
          </c:extLst>
        </c:ser>
        <c:dLbls>
          <c:showLegendKey val="0"/>
          <c:showVal val="0"/>
          <c:showCatName val="0"/>
          <c:showSerName val="0"/>
          <c:showPercent val="0"/>
          <c:showBubbleSize val="0"/>
        </c:dLbls>
        <c:gapWidth val="219"/>
        <c:overlap val="-27"/>
        <c:axId val="918720367"/>
        <c:axId val="918718287"/>
      </c:barChart>
      <c:catAx>
        <c:axId val="91872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718287"/>
        <c:crosses val="autoZero"/>
        <c:auto val="1"/>
        <c:lblAlgn val="ctr"/>
        <c:lblOffset val="100"/>
        <c:noMultiLvlLbl val="0"/>
      </c:catAx>
      <c:valAx>
        <c:axId val="9187182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720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81</xdr:col>
      <xdr:colOff>454600</xdr:colOff>
      <xdr:row>5</xdr:row>
      <xdr:rowOff>27709</xdr:rowOff>
    </xdr:from>
    <xdr:to>
      <xdr:col>98</xdr:col>
      <xdr:colOff>359351</xdr:colOff>
      <xdr:row>34</xdr:row>
      <xdr:rowOff>152399</xdr:rowOff>
    </xdr:to>
    <xdr:graphicFrame macro="">
      <xdr:nvGraphicFramePr>
        <xdr:cNvPr id="2" name="Chart 1">
          <a:extLst>
            <a:ext uri="{FF2B5EF4-FFF2-40B4-BE49-F238E27FC236}">
              <a16:creationId xmlns:a16="http://schemas.microsoft.com/office/drawing/2014/main" id="{9B94D92A-E655-4143-91F7-AEBED2ABB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69</xdr:col>
      <xdr:colOff>557892</xdr:colOff>
      <xdr:row>5</xdr:row>
      <xdr:rowOff>45027</xdr:rowOff>
    </xdr:from>
    <xdr:to>
      <xdr:col>81</xdr:col>
      <xdr:colOff>114236</xdr:colOff>
      <xdr:row>34</xdr:row>
      <xdr:rowOff>149926</xdr:rowOff>
    </xdr:to>
    <xdr:graphicFrame macro="">
      <xdr:nvGraphicFramePr>
        <xdr:cNvPr id="4" name="Chart 3">
          <a:extLst>
            <a:ext uri="{FF2B5EF4-FFF2-40B4-BE49-F238E27FC236}">
              <a16:creationId xmlns:a16="http://schemas.microsoft.com/office/drawing/2014/main" id="{A70B8277-F2D3-4ED1-BA5D-25AA5A1C2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81</xdr:col>
      <xdr:colOff>454600</xdr:colOff>
      <xdr:row>35</xdr:row>
      <xdr:rowOff>150854</xdr:rowOff>
    </xdr:from>
    <xdr:to>
      <xdr:col>98</xdr:col>
      <xdr:colOff>357447</xdr:colOff>
      <xdr:row>65</xdr:row>
      <xdr:rowOff>44036</xdr:rowOff>
    </xdr:to>
    <xdr:graphicFrame macro="">
      <xdr:nvGraphicFramePr>
        <xdr:cNvPr id="6" name="Chart 5">
          <a:extLst>
            <a:ext uri="{FF2B5EF4-FFF2-40B4-BE49-F238E27FC236}">
              <a16:creationId xmlns:a16="http://schemas.microsoft.com/office/drawing/2014/main" id="{5AF77F12-8E7F-4FBD-8A0C-5E1B95F97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81</xdr:col>
      <xdr:colOff>454600</xdr:colOff>
      <xdr:row>66</xdr:row>
      <xdr:rowOff>125186</xdr:rowOff>
    </xdr:from>
    <xdr:to>
      <xdr:col>98</xdr:col>
      <xdr:colOff>359766</xdr:colOff>
      <xdr:row>96</xdr:row>
      <xdr:rowOff>1049</xdr:rowOff>
    </xdr:to>
    <xdr:graphicFrame macro="">
      <xdr:nvGraphicFramePr>
        <xdr:cNvPr id="7" name="Chart 6">
          <a:extLst>
            <a:ext uri="{FF2B5EF4-FFF2-40B4-BE49-F238E27FC236}">
              <a16:creationId xmlns:a16="http://schemas.microsoft.com/office/drawing/2014/main" id="{386DB960-2542-4874-A1D9-5B1862F2B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69</xdr:col>
      <xdr:colOff>557892</xdr:colOff>
      <xdr:row>35</xdr:row>
      <xdr:rowOff>170956</xdr:rowOff>
    </xdr:from>
    <xdr:to>
      <xdr:col>81</xdr:col>
      <xdr:colOff>115724</xdr:colOff>
      <xdr:row>65</xdr:row>
      <xdr:rowOff>45850</xdr:rowOff>
    </xdr:to>
    <xdr:graphicFrame macro="">
      <xdr:nvGraphicFramePr>
        <xdr:cNvPr id="8" name="Chart 7">
          <a:extLst>
            <a:ext uri="{FF2B5EF4-FFF2-40B4-BE49-F238E27FC236}">
              <a16:creationId xmlns:a16="http://schemas.microsoft.com/office/drawing/2014/main" id="{70950F50-A406-4537-BF05-9AFAA2AD7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557892</xdr:colOff>
      <xdr:row>66</xdr:row>
      <xdr:rowOff>116526</xdr:rowOff>
    </xdr:from>
    <xdr:to>
      <xdr:col>81</xdr:col>
      <xdr:colOff>115724</xdr:colOff>
      <xdr:row>95</xdr:row>
      <xdr:rowOff>164601</xdr:rowOff>
    </xdr:to>
    <xdr:graphicFrame macro="">
      <xdr:nvGraphicFramePr>
        <xdr:cNvPr id="9" name="Chart 8">
          <a:extLst>
            <a:ext uri="{FF2B5EF4-FFF2-40B4-BE49-F238E27FC236}">
              <a16:creationId xmlns:a16="http://schemas.microsoft.com/office/drawing/2014/main" id="{068DBE84-4BC8-4DF6-A35F-7630C4937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102</xdr:col>
      <xdr:colOff>66675</xdr:colOff>
      <xdr:row>0</xdr:row>
      <xdr:rowOff>833437</xdr:rowOff>
    </xdr:from>
    <xdr:to>
      <xdr:col>120</xdr:col>
      <xdr:colOff>276225</xdr:colOff>
      <xdr:row>30</xdr:row>
      <xdr:rowOff>104775</xdr:rowOff>
    </xdr:to>
    <xdr:graphicFrame macro="">
      <xdr:nvGraphicFramePr>
        <xdr:cNvPr id="3" name="Chart 2">
          <a:extLst>
            <a:ext uri="{FF2B5EF4-FFF2-40B4-BE49-F238E27FC236}">
              <a16:creationId xmlns:a16="http://schemas.microsoft.com/office/drawing/2014/main" id="{639A4C72-A111-4FE9-B661-5D095081A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102</xdr:col>
      <xdr:colOff>261937</xdr:colOff>
      <xdr:row>41</xdr:row>
      <xdr:rowOff>128588</xdr:rowOff>
    </xdr:from>
    <xdr:to>
      <xdr:col>109</xdr:col>
      <xdr:colOff>500062</xdr:colOff>
      <xdr:row>56</xdr:row>
      <xdr:rowOff>14288</xdr:rowOff>
    </xdr:to>
    <xdr:graphicFrame macro="">
      <xdr:nvGraphicFramePr>
        <xdr:cNvPr id="5" name="Chart 4">
          <a:extLst>
            <a:ext uri="{FF2B5EF4-FFF2-40B4-BE49-F238E27FC236}">
              <a16:creationId xmlns:a16="http://schemas.microsoft.com/office/drawing/2014/main" id="{45091984-9A9B-4CDB-A679-481C69BCE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102</xdr:col>
      <xdr:colOff>495300</xdr:colOff>
      <xdr:row>62</xdr:row>
      <xdr:rowOff>95248</xdr:rowOff>
    </xdr:from>
    <xdr:to>
      <xdr:col>110</xdr:col>
      <xdr:colOff>190500</xdr:colOff>
      <xdr:row>76</xdr:row>
      <xdr:rowOff>171448</xdr:rowOff>
    </xdr:to>
    <xdr:graphicFrame macro="">
      <xdr:nvGraphicFramePr>
        <xdr:cNvPr id="10" name="Chart 9">
          <a:extLst>
            <a:ext uri="{FF2B5EF4-FFF2-40B4-BE49-F238E27FC236}">
              <a16:creationId xmlns:a16="http://schemas.microsoft.com/office/drawing/2014/main" id="{C1EA073B-761E-43D5-8E7B-9C5D94731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111</xdr:col>
      <xdr:colOff>69273</xdr:colOff>
      <xdr:row>35</xdr:row>
      <xdr:rowOff>13607</xdr:rowOff>
    </xdr:from>
    <xdr:to>
      <xdr:col>129</xdr:col>
      <xdr:colOff>278823</xdr:colOff>
      <xdr:row>70</xdr:row>
      <xdr:rowOff>67975</xdr:rowOff>
    </xdr:to>
    <xdr:graphicFrame macro="">
      <xdr:nvGraphicFramePr>
        <xdr:cNvPr id="11" name="Chart 10">
          <a:extLst>
            <a:ext uri="{FF2B5EF4-FFF2-40B4-BE49-F238E27FC236}">
              <a16:creationId xmlns:a16="http://schemas.microsoft.com/office/drawing/2014/main" id="{0FEC47FC-BA33-42C5-BFDA-29C9C8A05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129265</xdr:colOff>
      <xdr:row>0</xdr:row>
      <xdr:rowOff>390524</xdr:rowOff>
    </xdr:from>
    <xdr:to>
      <xdr:col>32</xdr:col>
      <xdr:colOff>562635</xdr:colOff>
      <xdr:row>26</xdr:row>
      <xdr:rowOff>75887</xdr:rowOff>
    </xdr:to>
    <xdr:graphicFrame macro="">
      <xdr:nvGraphicFramePr>
        <xdr:cNvPr id="2" name="Chart 1">
          <a:extLst>
            <a:ext uri="{FF2B5EF4-FFF2-40B4-BE49-F238E27FC236}">
              <a16:creationId xmlns:a16="http://schemas.microsoft.com/office/drawing/2014/main" id="{6E701658-C044-4360-8665-D79ADA73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117516</xdr:colOff>
      <xdr:row>27</xdr:row>
      <xdr:rowOff>122215</xdr:rowOff>
    </xdr:from>
    <xdr:to>
      <xdr:col>32</xdr:col>
      <xdr:colOff>550886</xdr:colOff>
      <xdr:row>57</xdr:row>
      <xdr:rowOff>50033</xdr:rowOff>
    </xdr:to>
    <xdr:graphicFrame macro="">
      <xdr:nvGraphicFramePr>
        <xdr:cNvPr id="4" name="Chart 3">
          <a:extLst>
            <a:ext uri="{FF2B5EF4-FFF2-40B4-BE49-F238E27FC236}">
              <a16:creationId xmlns:a16="http://schemas.microsoft.com/office/drawing/2014/main" id="{BD744058-5285-4ADE-9570-871CAD376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142255</xdr:colOff>
      <xdr:row>58</xdr:row>
      <xdr:rowOff>165760</xdr:rowOff>
    </xdr:from>
    <xdr:to>
      <xdr:col>32</xdr:col>
      <xdr:colOff>575625</xdr:colOff>
      <xdr:row>86</xdr:row>
      <xdr:rowOff>422623</xdr:rowOff>
    </xdr:to>
    <xdr:graphicFrame macro="">
      <xdr:nvGraphicFramePr>
        <xdr:cNvPr id="5" name="Chart 4">
          <a:extLst>
            <a:ext uri="{FF2B5EF4-FFF2-40B4-BE49-F238E27FC236}">
              <a16:creationId xmlns:a16="http://schemas.microsoft.com/office/drawing/2014/main" id="{C78D657B-876A-42DB-B174-E6EE9A80F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160193</xdr:colOff>
      <xdr:row>0</xdr:row>
      <xdr:rowOff>390524</xdr:rowOff>
    </xdr:from>
    <xdr:to>
      <xdr:col>43</xdr:col>
      <xdr:colOff>554493</xdr:colOff>
      <xdr:row>26</xdr:row>
      <xdr:rowOff>75887</xdr:rowOff>
    </xdr:to>
    <xdr:graphicFrame macro="">
      <xdr:nvGraphicFramePr>
        <xdr:cNvPr id="6" name="Chart 5">
          <a:extLst>
            <a:ext uri="{FF2B5EF4-FFF2-40B4-BE49-F238E27FC236}">
              <a16:creationId xmlns:a16="http://schemas.microsoft.com/office/drawing/2014/main" id="{2058EFFE-93C4-48E9-95B2-4110507E1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177511</xdr:colOff>
      <xdr:row>27</xdr:row>
      <xdr:rowOff>122215</xdr:rowOff>
    </xdr:from>
    <xdr:to>
      <xdr:col>43</xdr:col>
      <xdr:colOff>571811</xdr:colOff>
      <xdr:row>57</xdr:row>
      <xdr:rowOff>50033</xdr:rowOff>
    </xdr:to>
    <xdr:graphicFrame macro="">
      <xdr:nvGraphicFramePr>
        <xdr:cNvPr id="9" name="Chart 8">
          <a:extLst>
            <a:ext uri="{FF2B5EF4-FFF2-40B4-BE49-F238E27FC236}">
              <a16:creationId xmlns:a16="http://schemas.microsoft.com/office/drawing/2014/main" id="{6DC41705-FD86-40BA-A840-FF4052607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194829</xdr:colOff>
      <xdr:row>58</xdr:row>
      <xdr:rowOff>155864</xdr:rowOff>
    </xdr:from>
    <xdr:to>
      <xdr:col>43</xdr:col>
      <xdr:colOff>589129</xdr:colOff>
      <xdr:row>86</xdr:row>
      <xdr:rowOff>412727</xdr:rowOff>
    </xdr:to>
    <xdr:graphicFrame macro="">
      <xdr:nvGraphicFramePr>
        <xdr:cNvPr id="10" name="Chart 9">
          <a:extLst>
            <a:ext uri="{FF2B5EF4-FFF2-40B4-BE49-F238E27FC236}">
              <a16:creationId xmlns:a16="http://schemas.microsoft.com/office/drawing/2014/main" id="{7AB54F7B-917B-4BB5-B4B3-27AAFF150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142255</xdr:colOff>
      <xdr:row>87</xdr:row>
      <xdr:rowOff>158832</xdr:rowOff>
    </xdr:from>
    <xdr:to>
      <xdr:col>32</xdr:col>
      <xdr:colOff>575625</xdr:colOff>
      <xdr:row>117</xdr:row>
      <xdr:rowOff>34696</xdr:rowOff>
    </xdr:to>
    <xdr:graphicFrame macro="">
      <xdr:nvGraphicFramePr>
        <xdr:cNvPr id="12" name="Chart 11">
          <a:extLst>
            <a:ext uri="{FF2B5EF4-FFF2-40B4-BE49-F238E27FC236}">
              <a16:creationId xmlns:a16="http://schemas.microsoft.com/office/drawing/2014/main" id="{689FDEF4-3A68-4A58-A896-87326B7CB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142255</xdr:colOff>
      <xdr:row>118</xdr:row>
      <xdr:rowOff>2969</xdr:rowOff>
    </xdr:from>
    <xdr:to>
      <xdr:col>32</xdr:col>
      <xdr:colOff>575625</xdr:colOff>
      <xdr:row>147</xdr:row>
      <xdr:rowOff>69332</xdr:rowOff>
    </xdr:to>
    <xdr:graphicFrame macro="">
      <xdr:nvGraphicFramePr>
        <xdr:cNvPr id="13" name="Chart 12">
          <a:extLst>
            <a:ext uri="{FF2B5EF4-FFF2-40B4-BE49-F238E27FC236}">
              <a16:creationId xmlns:a16="http://schemas.microsoft.com/office/drawing/2014/main" id="{A90021F0-5DB1-4C73-BF16-4678EBF76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142255</xdr:colOff>
      <xdr:row>148</xdr:row>
      <xdr:rowOff>124196</xdr:rowOff>
    </xdr:from>
    <xdr:to>
      <xdr:col>32</xdr:col>
      <xdr:colOff>575625</xdr:colOff>
      <xdr:row>178</xdr:row>
      <xdr:rowOff>60</xdr:rowOff>
    </xdr:to>
    <xdr:graphicFrame macro="">
      <xdr:nvGraphicFramePr>
        <xdr:cNvPr id="14" name="Chart 13">
          <a:extLst>
            <a:ext uri="{FF2B5EF4-FFF2-40B4-BE49-F238E27FC236}">
              <a16:creationId xmlns:a16="http://schemas.microsoft.com/office/drawing/2014/main" id="{CD3186DD-7E75-4A94-AC39-528A6D1AD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194829</xdr:colOff>
      <xdr:row>87</xdr:row>
      <xdr:rowOff>138546</xdr:rowOff>
    </xdr:from>
    <xdr:to>
      <xdr:col>43</xdr:col>
      <xdr:colOff>589129</xdr:colOff>
      <xdr:row>117</xdr:row>
      <xdr:rowOff>49046</xdr:rowOff>
    </xdr:to>
    <xdr:graphicFrame macro="">
      <xdr:nvGraphicFramePr>
        <xdr:cNvPr id="15" name="Chart 14">
          <a:extLst>
            <a:ext uri="{FF2B5EF4-FFF2-40B4-BE49-F238E27FC236}">
              <a16:creationId xmlns:a16="http://schemas.microsoft.com/office/drawing/2014/main" id="{96AB4283-656A-4DF8-9DE7-E79958A1B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33</xdr:col>
      <xdr:colOff>194829</xdr:colOff>
      <xdr:row>117</xdr:row>
      <xdr:rowOff>173183</xdr:rowOff>
    </xdr:from>
    <xdr:to>
      <xdr:col>43</xdr:col>
      <xdr:colOff>589129</xdr:colOff>
      <xdr:row>147</xdr:row>
      <xdr:rowOff>83682</xdr:rowOff>
    </xdr:to>
    <xdr:graphicFrame macro="">
      <xdr:nvGraphicFramePr>
        <xdr:cNvPr id="16" name="Chart 15">
          <a:extLst>
            <a:ext uri="{FF2B5EF4-FFF2-40B4-BE49-F238E27FC236}">
              <a16:creationId xmlns:a16="http://schemas.microsoft.com/office/drawing/2014/main" id="{9EB649FA-C805-46A9-BAD8-97E0840CF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194829</xdr:colOff>
      <xdr:row>148</xdr:row>
      <xdr:rowOff>121228</xdr:rowOff>
    </xdr:from>
    <xdr:to>
      <xdr:col>43</xdr:col>
      <xdr:colOff>589129</xdr:colOff>
      <xdr:row>178</xdr:row>
      <xdr:rowOff>31728</xdr:rowOff>
    </xdr:to>
    <xdr:graphicFrame macro="">
      <xdr:nvGraphicFramePr>
        <xdr:cNvPr id="17" name="Chart 16">
          <a:extLst>
            <a:ext uri="{FF2B5EF4-FFF2-40B4-BE49-F238E27FC236}">
              <a16:creationId xmlns:a16="http://schemas.microsoft.com/office/drawing/2014/main" id="{044C620C-14D3-4FA5-8853-591188495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27212</xdr:colOff>
      <xdr:row>100</xdr:row>
      <xdr:rowOff>122464</xdr:rowOff>
    </xdr:from>
    <xdr:to>
      <xdr:col>51</xdr:col>
      <xdr:colOff>27212</xdr:colOff>
      <xdr:row>124</xdr:row>
      <xdr:rowOff>174171</xdr:rowOff>
    </xdr:to>
    <xdr:graphicFrame macro="">
      <xdr:nvGraphicFramePr>
        <xdr:cNvPr id="5" name="Chart 4">
          <a:extLst>
            <a:ext uri="{FF2B5EF4-FFF2-40B4-BE49-F238E27FC236}">
              <a16:creationId xmlns:a16="http://schemas.microsoft.com/office/drawing/2014/main" id="{E1B01846-0FB8-4DCA-A77F-B1CEED9DD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88DD9-1EC4-4631-BF5F-9981D81C93C0}">
  <dimension ref="A1:Y302"/>
  <sheetViews>
    <sheetView topLeftCell="H1" zoomScale="55" zoomScaleNormal="55" workbookViewId="0">
      <selection activeCell="O95" sqref="O95"/>
    </sheetView>
  </sheetViews>
  <sheetFormatPr defaultRowHeight="15" x14ac:dyDescent="0.25"/>
  <cols>
    <col min="1" max="1" width="12.42578125" style="1" customWidth="1"/>
    <col min="2" max="2" width="6.85546875" style="1" bestFit="1" customWidth="1"/>
    <col min="3" max="3" width="19.140625" style="1" bestFit="1" customWidth="1"/>
    <col min="4" max="4" width="11.28515625" style="1" bestFit="1" customWidth="1"/>
    <col min="5" max="5" width="16" style="1" bestFit="1" customWidth="1"/>
    <col min="6" max="6" width="25.28515625" style="1" bestFit="1" customWidth="1"/>
    <col min="7" max="7" width="23" style="1" bestFit="1" customWidth="1"/>
    <col min="8" max="8" width="18.5703125" style="1" bestFit="1" customWidth="1"/>
    <col min="9" max="9" width="24.28515625" style="1" bestFit="1" customWidth="1"/>
    <col min="10" max="10" width="20.85546875" style="1" bestFit="1" customWidth="1"/>
    <col min="11" max="11" width="42.28515625" style="1" bestFit="1" customWidth="1"/>
    <col min="12" max="12" width="11.28515625" style="44" bestFit="1" customWidth="1"/>
    <col min="13" max="13" width="17" style="44" bestFit="1" customWidth="1"/>
    <col min="14" max="14" width="27.42578125" style="53" customWidth="1"/>
    <col min="15" max="16" width="27.42578125" style="1" customWidth="1"/>
    <col min="17" max="17" width="4.5703125" style="1" bestFit="1" customWidth="1"/>
    <col min="18" max="18" width="9.28515625" style="1" bestFit="1" customWidth="1"/>
    <col min="19" max="19" width="8.140625" style="1" bestFit="1" customWidth="1"/>
    <col min="20" max="20" width="14.7109375" style="1" bestFit="1" customWidth="1"/>
    <col min="21" max="21" width="16" style="1" bestFit="1" customWidth="1"/>
    <col min="22" max="22" width="7.42578125" style="1" bestFit="1" customWidth="1"/>
    <col min="23" max="23" width="8.7109375" style="1" bestFit="1" customWidth="1"/>
    <col min="24" max="25" width="8.140625" style="1" bestFit="1" customWidth="1"/>
    <col min="26" max="26" width="10" style="1" bestFit="1" customWidth="1"/>
    <col min="27" max="32" width="9.140625" style="1"/>
    <col min="33" max="33" width="15.5703125" style="1" bestFit="1" customWidth="1"/>
    <col min="34" max="16384" width="9.140625" style="1"/>
  </cols>
  <sheetData>
    <row r="1" spans="2:21" ht="93" thickBot="1" x14ac:dyDescent="1.4">
      <c r="B1" s="49" t="s">
        <v>38</v>
      </c>
      <c r="C1" s="49"/>
      <c r="D1" s="49"/>
      <c r="E1" s="49"/>
      <c r="F1" s="49"/>
      <c r="G1" s="49"/>
      <c r="H1" s="49"/>
      <c r="I1" s="49"/>
      <c r="J1" s="49"/>
      <c r="K1" s="49"/>
      <c r="L1" s="49"/>
      <c r="M1" s="49"/>
    </row>
    <row r="2" spans="2:21" x14ac:dyDescent="0.25">
      <c r="B2" s="4" t="s">
        <v>0</v>
      </c>
      <c r="C2" s="5"/>
      <c r="D2" s="5" t="s">
        <v>2</v>
      </c>
      <c r="E2" s="5" t="s">
        <v>3</v>
      </c>
      <c r="F2" s="5" t="s">
        <v>4</v>
      </c>
      <c r="G2" s="5" t="s">
        <v>5</v>
      </c>
      <c r="H2" s="5" t="s">
        <v>6</v>
      </c>
      <c r="I2" s="5" t="s">
        <v>7</v>
      </c>
      <c r="J2" s="5" t="s">
        <v>8</v>
      </c>
      <c r="K2" s="5" t="s">
        <v>9</v>
      </c>
      <c r="L2" s="41" t="s">
        <v>10</v>
      </c>
      <c r="M2" s="45" t="s">
        <v>11</v>
      </c>
      <c r="N2" s="53">
        <f>MAX(L3:L25)</f>
        <v>5207.2978300000004</v>
      </c>
      <c r="O2" s="2"/>
      <c r="P2" s="2"/>
    </row>
    <row r="3" spans="2:21" x14ac:dyDescent="0.25">
      <c r="B3" s="7">
        <v>2010</v>
      </c>
      <c r="C3" s="8" t="s">
        <v>20</v>
      </c>
      <c r="D3" s="8" t="s">
        <v>13</v>
      </c>
      <c r="E3" s="8" t="s">
        <v>14</v>
      </c>
      <c r="F3" s="9">
        <v>5.7870411975305222E-2</v>
      </c>
      <c r="G3" s="9">
        <v>4176.6953570807882</v>
      </c>
      <c r="H3" s="9">
        <v>135.00792652861315</v>
      </c>
      <c r="I3" s="9">
        <v>516.10125467417333</v>
      </c>
      <c r="J3" s="9">
        <v>100.56950100721293</v>
      </c>
      <c r="K3" s="9">
        <v>28.930805781334904</v>
      </c>
      <c r="L3" s="42">
        <v>4957.362715484097</v>
      </c>
      <c r="M3" s="46">
        <v>344.45315887102851</v>
      </c>
      <c r="R3" s="48">
        <f>G3/L3</f>
        <v>0.84252365557901787</v>
      </c>
      <c r="S3" s="48">
        <f>I3/L3</f>
        <v>0.10410802765392868</v>
      </c>
      <c r="T3" s="48">
        <f>H3/L3</f>
        <v>2.7233820536657936E-2</v>
      </c>
      <c r="U3" s="48">
        <f>J3/L3</f>
        <v>2.0286895831343684E-2</v>
      </c>
    </row>
    <row r="4" spans="2:21" x14ac:dyDescent="0.25">
      <c r="B4" s="7">
        <v>2010</v>
      </c>
      <c r="C4" s="8" t="s">
        <v>12</v>
      </c>
      <c r="D4" s="8" t="s">
        <v>13</v>
      </c>
      <c r="E4" s="8" t="s">
        <v>14</v>
      </c>
      <c r="F4" s="9">
        <v>5.8409999999999997E-2</v>
      </c>
      <c r="G4" s="9">
        <v>4066.84123</v>
      </c>
      <c r="H4" s="9">
        <v>259.89454999999998</v>
      </c>
      <c r="I4" s="9">
        <v>213.54406</v>
      </c>
      <c r="J4" s="9">
        <v>128.11435</v>
      </c>
      <c r="K4" s="9">
        <v>30.233730000000001</v>
      </c>
      <c r="L4" s="42">
        <v>4698.6863300000005</v>
      </c>
      <c r="M4" s="46">
        <v>392.82645000000002</v>
      </c>
      <c r="R4" s="48">
        <f t="shared" ref="R4:R67" si="0">G4/L4</f>
        <v>0.86552728664481837</v>
      </c>
      <c r="S4" s="48">
        <f t="shared" ref="S4:S67" si="1">I4/L4</f>
        <v>4.544760918313949E-2</v>
      </c>
      <c r="T4" s="48">
        <f t="shared" ref="T4:T67" si="2">H4/L4</f>
        <v>5.5312172753613019E-2</v>
      </c>
      <c r="U4" s="48">
        <f t="shared" ref="U4:U67" si="3">J4/L4</f>
        <v>2.7265993301578823E-2</v>
      </c>
    </row>
    <row r="5" spans="2:21" x14ac:dyDescent="0.25">
      <c r="B5" s="7">
        <v>2010</v>
      </c>
      <c r="C5" s="8" t="s">
        <v>15</v>
      </c>
      <c r="D5" s="8" t="s">
        <v>13</v>
      </c>
      <c r="E5" s="8" t="s">
        <v>14</v>
      </c>
      <c r="F5" s="9">
        <v>4.9950000000000001E-2</v>
      </c>
      <c r="G5" s="9">
        <v>3558.1849900000002</v>
      </c>
      <c r="H5" s="9">
        <v>109.35952</v>
      </c>
      <c r="I5" s="9">
        <v>988.95104000000003</v>
      </c>
      <c r="J5" s="9">
        <v>96.158460000000005</v>
      </c>
      <c r="K5" s="9">
        <v>100.11436</v>
      </c>
      <c r="L5" s="42">
        <v>4852.8183199999994</v>
      </c>
      <c r="M5" s="46">
        <v>291.16856000000001</v>
      </c>
      <c r="R5" s="48">
        <f t="shared" si="0"/>
        <v>0.73322031763183759</v>
      </c>
      <c r="S5" s="48">
        <f t="shared" si="1"/>
        <v>0.20378900976453621</v>
      </c>
      <c r="T5" s="48">
        <f t="shared" si="2"/>
        <v>2.2535259469594157E-2</v>
      </c>
      <c r="U5" s="48">
        <f t="shared" si="3"/>
        <v>1.9814972178888415E-2</v>
      </c>
    </row>
    <row r="6" spans="2:21" x14ac:dyDescent="0.25">
      <c r="B6" s="7">
        <v>2010</v>
      </c>
      <c r="C6" s="8" t="s">
        <v>16</v>
      </c>
      <c r="D6" s="8" t="s">
        <v>13</v>
      </c>
      <c r="E6" s="8" t="s">
        <v>14</v>
      </c>
      <c r="F6" s="9">
        <v>6.1339999999999999E-2</v>
      </c>
      <c r="G6" s="9">
        <v>3499.04837</v>
      </c>
      <c r="H6" s="9">
        <v>152.26888</v>
      </c>
      <c r="I6" s="9">
        <v>1096.8752500000001</v>
      </c>
      <c r="J6" s="9">
        <v>116.26357</v>
      </c>
      <c r="K6" s="9">
        <v>27.87116</v>
      </c>
      <c r="L6" s="42">
        <v>4892.3885700000001</v>
      </c>
      <c r="M6" s="46">
        <v>274.45458000000002</v>
      </c>
      <c r="R6" s="48">
        <f t="shared" si="0"/>
        <v>0.71520246602162263</v>
      </c>
      <c r="S6" s="48">
        <f t="shared" si="1"/>
        <v>0.2242003541431706</v>
      </c>
      <c r="T6" s="48">
        <f t="shared" si="2"/>
        <v>3.1123627614885054E-2</v>
      </c>
      <c r="U6" s="48">
        <f t="shared" si="3"/>
        <v>2.3764173335070971E-2</v>
      </c>
    </row>
    <row r="7" spans="2:21" x14ac:dyDescent="0.25">
      <c r="B7" s="7">
        <v>2010</v>
      </c>
      <c r="C7" s="8" t="s">
        <v>17</v>
      </c>
      <c r="D7" s="8" t="s">
        <v>13</v>
      </c>
      <c r="E7" s="8" t="s">
        <v>14</v>
      </c>
      <c r="F7" s="9">
        <v>5.4539999999999998E-2</v>
      </c>
      <c r="G7" s="9">
        <v>3955.03737</v>
      </c>
      <c r="H7" s="9">
        <v>219.80656999999999</v>
      </c>
      <c r="I7" s="9">
        <v>234.09417999999999</v>
      </c>
      <c r="J7" s="9">
        <v>80.712980000000002</v>
      </c>
      <c r="K7" s="9">
        <v>73.825540000000004</v>
      </c>
      <c r="L7" s="42">
        <v>4563.5311799999999</v>
      </c>
      <c r="M7" s="46">
        <v>289.48750999999999</v>
      </c>
      <c r="R7" s="48">
        <f t="shared" si="0"/>
        <v>0.86666162977766703</v>
      </c>
      <c r="S7" s="48">
        <f t="shared" si="1"/>
        <v>5.1296719747623155E-2</v>
      </c>
      <c r="T7" s="48">
        <f t="shared" si="2"/>
        <v>4.8165896392538723E-2</v>
      </c>
      <c r="U7" s="48">
        <f t="shared" si="3"/>
        <v>1.7686518797927882E-2</v>
      </c>
    </row>
    <row r="8" spans="2:21" x14ac:dyDescent="0.25">
      <c r="B8" s="7">
        <v>2010</v>
      </c>
      <c r="C8" s="8" t="s">
        <v>18</v>
      </c>
      <c r="D8" s="8" t="s">
        <v>13</v>
      </c>
      <c r="E8" s="8" t="s">
        <v>14</v>
      </c>
      <c r="F8" s="9">
        <v>5.7750000000000003E-2</v>
      </c>
      <c r="G8" s="9">
        <v>4600.9893599999996</v>
      </c>
      <c r="H8" s="9">
        <v>130.14622</v>
      </c>
      <c r="I8" s="9">
        <v>145.58473000000001</v>
      </c>
      <c r="J8" s="9">
        <v>116.75314</v>
      </c>
      <c r="K8" s="9">
        <v>18.505949999999999</v>
      </c>
      <c r="L8" s="42">
        <v>5012.0371499999983</v>
      </c>
      <c r="M8" s="46">
        <v>349.73594000000003</v>
      </c>
      <c r="R8" s="48">
        <f t="shared" si="0"/>
        <v>0.91798788043699975</v>
      </c>
      <c r="S8" s="48">
        <f t="shared" si="1"/>
        <v>2.9047017339047469E-2</v>
      </c>
      <c r="T8" s="48">
        <f t="shared" si="2"/>
        <v>2.5966730912998129E-2</v>
      </c>
      <c r="U8" s="48">
        <f t="shared" si="3"/>
        <v>2.3294548006293218E-2</v>
      </c>
    </row>
    <row r="9" spans="2:21" x14ac:dyDescent="0.25">
      <c r="B9" s="7">
        <v>2010</v>
      </c>
      <c r="C9" s="8" t="s">
        <v>19</v>
      </c>
      <c r="D9" s="8" t="s">
        <v>13</v>
      </c>
      <c r="E9" s="8" t="s">
        <v>14</v>
      </c>
      <c r="F9" s="9">
        <v>5.8599999999999999E-2</v>
      </c>
      <c r="G9" s="9">
        <v>4107.2536300000002</v>
      </c>
      <c r="H9" s="9">
        <v>92.645650000000003</v>
      </c>
      <c r="I9" s="9">
        <v>747.83835999999997</v>
      </c>
      <c r="J9" s="9">
        <v>79.034289999999999</v>
      </c>
      <c r="K9" s="9">
        <v>23.596609999999998</v>
      </c>
      <c r="L9" s="42">
        <v>5050.4271399999998</v>
      </c>
      <c r="M9" s="46">
        <v>343.63934</v>
      </c>
      <c r="R9" s="48">
        <f t="shared" si="0"/>
        <v>0.8132487641431454</v>
      </c>
      <c r="S9" s="48">
        <f t="shared" si="1"/>
        <v>0.14807427951529661</v>
      </c>
      <c r="T9" s="48">
        <f t="shared" si="2"/>
        <v>1.8344121681557416E-2</v>
      </c>
      <c r="U9" s="48">
        <f t="shared" si="3"/>
        <v>1.5649030826331255E-2</v>
      </c>
    </row>
    <row r="10" spans="2:21" x14ac:dyDescent="0.25">
      <c r="B10" s="7" t="s">
        <v>0</v>
      </c>
      <c r="C10" s="8"/>
      <c r="D10" s="8" t="s">
        <v>2</v>
      </c>
      <c r="E10" s="8" t="s">
        <v>3</v>
      </c>
      <c r="F10" s="8" t="s">
        <v>4</v>
      </c>
      <c r="G10" s="8" t="s">
        <v>5</v>
      </c>
      <c r="H10" s="8" t="s">
        <v>6</v>
      </c>
      <c r="I10" s="8" t="s">
        <v>7</v>
      </c>
      <c r="J10" s="8" t="s">
        <v>8</v>
      </c>
      <c r="K10" s="8" t="s">
        <v>9</v>
      </c>
      <c r="L10" s="42" t="s">
        <v>10</v>
      </c>
      <c r="M10" s="46" t="s">
        <v>11</v>
      </c>
      <c r="R10" s="48" t="e">
        <f t="shared" si="0"/>
        <v>#VALUE!</v>
      </c>
      <c r="S10" s="48" t="e">
        <f t="shared" si="1"/>
        <v>#VALUE!</v>
      </c>
      <c r="T10" s="48" t="e">
        <f t="shared" si="2"/>
        <v>#VALUE!</v>
      </c>
      <c r="U10" s="48" t="e">
        <f t="shared" si="3"/>
        <v>#VALUE!</v>
      </c>
    </row>
    <row r="11" spans="2:21" x14ac:dyDescent="0.25">
      <c r="B11" s="7">
        <v>2015</v>
      </c>
      <c r="C11" s="8" t="s">
        <v>20</v>
      </c>
      <c r="D11" s="8" t="s">
        <v>13</v>
      </c>
      <c r="E11" s="8" t="s">
        <v>14</v>
      </c>
      <c r="F11" s="9">
        <v>5.8471510466807687E-2</v>
      </c>
      <c r="G11" s="9">
        <v>4138.5058879310254</v>
      </c>
      <c r="H11" s="9">
        <v>200.10138597108093</v>
      </c>
      <c r="I11" s="9">
        <v>299.37386189874411</v>
      </c>
      <c r="J11" s="9">
        <v>115.9144991390809</v>
      </c>
      <c r="K11" s="9">
        <v>36.754491526821468</v>
      </c>
      <c r="L11" s="42">
        <v>4790.7085979772191</v>
      </c>
      <c r="M11" s="46">
        <v>349.39353518597119</v>
      </c>
      <c r="R11" s="48">
        <f t="shared" si="0"/>
        <v>0.8638609097782376</v>
      </c>
      <c r="S11" s="48">
        <f t="shared" si="1"/>
        <v>6.2490518005029305E-2</v>
      </c>
      <c r="T11" s="48">
        <f t="shared" si="2"/>
        <v>4.1768640667388897E-2</v>
      </c>
      <c r="U11" s="48">
        <f t="shared" si="3"/>
        <v>2.4195689795873512E-2</v>
      </c>
    </row>
    <row r="12" spans="2:21" x14ac:dyDescent="0.25">
      <c r="B12" s="7">
        <v>2015</v>
      </c>
      <c r="C12" s="8" t="s">
        <v>12</v>
      </c>
      <c r="D12" s="8" t="s">
        <v>13</v>
      </c>
      <c r="E12" s="8" t="s">
        <v>14</v>
      </c>
      <c r="F12" s="9">
        <v>5.8790000000000002E-2</v>
      </c>
      <c r="G12" s="9">
        <v>3880.7720800000002</v>
      </c>
      <c r="H12" s="9">
        <v>281.87065000000001</v>
      </c>
      <c r="I12" s="9">
        <v>255.17092</v>
      </c>
      <c r="J12" s="9">
        <v>139.25362999999999</v>
      </c>
      <c r="K12" s="9">
        <v>52.60239</v>
      </c>
      <c r="L12" s="42">
        <v>4609.7284600000003</v>
      </c>
      <c r="M12" s="46">
        <v>371.18619000000001</v>
      </c>
      <c r="R12" s="48">
        <f t="shared" si="0"/>
        <v>0.84186565731032237</v>
      </c>
      <c r="S12" s="48">
        <f t="shared" si="1"/>
        <v>5.5354870078399364E-2</v>
      </c>
      <c r="T12" s="48">
        <f t="shared" si="2"/>
        <v>6.1146909724916855E-2</v>
      </c>
      <c r="U12" s="48">
        <f t="shared" si="3"/>
        <v>3.0208640532375302E-2</v>
      </c>
    </row>
    <row r="13" spans="2:21" x14ac:dyDescent="0.25">
      <c r="B13" s="7">
        <v>2015</v>
      </c>
      <c r="C13" s="8" t="s">
        <v>16</v>
      </c>
      <c r="D13" s="8" t="s">
        <v>13</v>
      </c>
      <c r="E13" s="8" t="s">
        <v>14</v>
      </c>
      <c r="F13" s="9">
        <v>6.4640000000000003E-2</v>
      </c>
      <c r="G13" s="9">
        <v>4028.4366799999998</v>
      </c>
      <c r="H13" s="9">
        <v>161.63699</v>
      </c>
      <c r="I13" s="9">
        <v>214.21938</v>
      </c>
      <c r="J13" s="9">
        <v>135.92276000000001</v>
      </c>
      <c r="K13" s="9">
        <v>30.492660000000001</v>
      </c>
      <c r="L13" s="42">
        <v>4570.773110000001</v>
      </c>
      <c r="M13" s="46">
        <v>314.11727999999999</v>
      </c>
      <c r="R13" s="48">
        <f t="shared" si="0"/>
        <v>0.88134689319549242</v>
      </c>
      <c r="S13" s="48">
        <f t="shared" si="1"/>
        <v>4.6867209297991159E-2</v>
      </c>
      <c r="T13" s="48">
        <f t="shared" si="2"/>
        <v>3.5363162010025907E-2</v>
      </c>
      <c r="U13" s="48">
        <f t="shared" si="3"/>
        <v>2.9737367558811071E-2</v>
      </c>
    </row>
    <row r="14" spans="2:21" x14ac:dyDescent="0.25">
      <c r="B14" s="7">
        <v>2015</v>
      </c>
      <c r="C14" s="8" t="s">
        <v>21</v>
      </c>
      <c r="D14" s="8" t="s">
        <v>13</v>
      </c>
      <c r="E14" s="8" t="s">
        <v>14</v>
      </c>
      <c r="F14" s="9">
        <v>5.7500000000000002E-2</v>
      </c>
      <c r="G14" s="9">
        <v>3803.5190299999999</v>
      </c>
      <c r="H14" s="9">
        <v>76.955730000000003</v>
      </c>
      <c r="I14" s="9">
        <v>1212.6307400000001</v>
      </c>
      <c r="J14" s="9">
        <v>92.452449999999999</v>
      </c>
      <c r="K14" s="9">
        <v>21.682379999999998</v>
      </c>
      <c r="L14" s="42">
        <v>5207.2978300000004</v>
      </c>
      <c r="M14" s="46">
        <v>304.61905999999999</v>
      </c>
      <c r="N14" s="53">
        <f>L14/L33-1</f>
        <v>8.6957748212587616E-2</v>
      </c>
      <c r="R14" s="48">
        <f t="shared" si="0"/>
        <v>0.73042087358387175</v>
      </c>
      <c r="S14" s="48">
        <f t="shared" si="1"/>
        <v>0.23287140078945703</v>
      </c>
      <c r="T14" s="48">
        <f t="shared" si="2"/>
        <v>1.4778438359459073E-2</v>
      </c>
      <c r="U14" s="48">
        <f t="shared" si="3"/>
        <v>1.7754400270206937E-2</v>
      </c>
    </row>
    <row r="15" spans="2:21" x14ac:dyDescent="0.25">
      <c r="B15" s="7">
        <v>2015</v>
      </c>
      <c r="C15" s="8" t="s">
        <v>17</v>
      </c>
      <c r="D15" s="8" t="s">
        <v>13</v>
      </c>
      <c r="E15" s="8" t="s">
        <v>14</v>
      </c>
      <c r="F15" s="9">
        <v>5.4469999999999998E-2</v>
      </c>
      <c r="G15" s="9">
        <v>3869.82341</v>
      </c>
      <c r="H15" s="9">
        <v>182.36439999999999</v>
      </c>
      <c r="I15" s="9">
        <v>292.37119000000001</v>
      </c>
      <c r="J15" s="9">
        <v>88.205650000000006</v>
      </c>
      <c r="K15" s="9">
        <v>91.824929999999995</v>
      </c>
      <c r="L15" s="42">
        <v>4524.6440499999999</v>
      </c>
      <c r="M15" s="46">
        <v>279.85559000000001</v>
      </c>
      <c r="R15" s="48">
        <f t="shared" si="0"/>
        <v>0.85527687200057212</v>
      </c>
      <c r="S15" s="48">
        <f t="shared" si="1"/>
        <v>6.4617500684943388E-2</v>
      </c>
      <c r="T15" s="48">
        <f t="shared" si="2"/>
        <v>4.0304695349460691E-2</v>
      </c>
      <c r="U15" s="48">
        <f t="shared" si="3"/>
        <v>1.949449482108985E-2</v>
      </c>
    </row>
    <row r="16" spans="2:21" x14ac:dyDescent="0.25">
      <c r="B16" s="7">
        <v>2015</v>
      </c>
      <c r="C16" s="8" t="s">
        <v>18</v>
      </c>
      <c r="D16" s="8" t="s">
        <v>13</v>
      </c>
      <c r="E16" s="8" t="s">
        <v>14</v>
      </c>
      <c r="F16" s="9">
        <v>5.7869999999999998E-2</v>
      </c>
      <c r="G16" s="9">
        <v>4506.3908300000003</v>
      </c>
      <c r="H16" s="9">
        <v>172.64132000000001</v>
      </c>
      <c r="I16" s="9">
        <v>145.46707000000001</v>
      </c>
      <c r="J16" s="9">
        <v>105.72792</v>
      </c>
      <c r="K16" s="9">
        <v>18.535080000000001</v>
      </c>
      <c r="L16" s="42">
        <v>4948.8200899999993</v>
      </c>
      <c r="M16" s="46">
        <v>354.68988999999999</v>
      </c>
      <c r="R16" s="48">
        <f t="shared" si="0"/>
        <v>0.91059904139695669</v>
      </c>
      <c r="S16" s="48">
        <f t="shared" si="1"/>
        <v>2.9394293458746452E-2</v>
      </c>
      <c r="T16" s="48">
        <f t="shared" si="2"/>
        <v>3.4885349812746991E-2</v>
      </c>
      <c r="U16" s="48">
        <f t="shared" si="3"/>
        <v>2.1364268265407889E-2</v>
      </c>
    </row>
    <row r="17" spans="1:21" x14ac:dyDescent="0.25">
      <c r="B17" s="7">
        <v>2015</v>
      </c>
      <c r="C17" s="8" t="s">
        <v>19</v>
      </c>
      <c r="D17" s="8" t="s">
        <v>13</v>
      </c>
      <c r="E17" s="8" t="s">
        <v>14</v>
      </c>
      <c r="F17" s="9">
        <v>5.8110000000000002E-2</v>
      </c>
      <c r="G17" s="9">
        <v>4119.8466099999996</v>
      </c>
      <c r="H17" s="9">
        <v>92.239930000000001</v>
      </c>
      <c r="I17" s="9">
        <v>652.61551999999995</v>
      </c>
      <c r="J17" s="9">
        <v>78.135090000000005</v>
      </c>
      <c r="K17" s="9">
        <v>25.410150000000002</v>
      </c>
      <c r="L17" s="42">
        <v>4968.305409999999</v>
      </c>
      <c r="M17" s="46">
        <v>338.68722000000002</v>
      </c>
      <c r="R17" s="48">
        <f t="shared" si="0"/>
        <v>0.82922571581604931</v>
      </c>
      <c r="S17" s="48">
        <f t="shared" si="1"/>
        <v>0.13135575737482694</v>
      </c>
      <c r="T17" s="48">
        <f t="shared" si="2"/>
        <v>1.8565672274160783E-2</v>
      </c>
      <c r="U17" s="48">
        <f t="shared" si="3"/>
        <v>1.5726708314415E-2</v>
      </c>
    </row>
    <row r="18" spans="1:21" x14ac:dyDescent="0.25">
      <c r="B18" s="7" t="s">
        <v>0</v>
      </c>
      <c r="C18" s="8"/>
      <c r="D18" s="8" t="s">
        <v>2</v>
      </c>
      <c r="E18" s="8" t="s">
        <v>3</v>
      </c>
      <c r="F18" s="8" t="s">
        <v>4</v>
      </c>
      <c r="G18" s="8" t="s">
        <v>5</v>
      </c>
      <c r="H18" s="8" t="s">
        <v>6</v>
      </c>
      <c r="I18" s="8" t="s">
        <v>7</v>
      </c>
      <c r="J18" s="8" t="s">
        <v>8</v>
      </c>
      <c r="K18" s="8" t="s">
        <v>9</v>
      </c>
      <c r="L18" s="42" t="s">
        <v>10</v>
      </c>
      <c r="M18" s="46" t="s">
        <v>11</v>
      </c>
      <c r="R18" s="48" t="e">
        <f t="shared" si="0"/>
        <v>#VALUE!</v>
      </c>
      <c r="S18" s="48" t="e">
        <f t="shared" si="1"/>
        <v>#VALUE!</v>
      </c>
      <c r="T18" s="48" t="e">
        <f t="shared" si="2"/>
        <v>#VALUE!</v>
      </c>
      <c r="U18" s="48" t="e">
        <f t="shared" si="3"/>
        <v>#VALUE!</v>
      </c>
    </row>
    <row r="19" spans="1:21" x14ac:dyDescent="0.25">
      <c r="B19" s="7">
        <v>2020</v>
      </c>
      <c r="C19" s="8" t="s">
        <v>20</v>
      </c>
      <c r="D19" s="8" t="s">
        <v>13</v>
      </c>
      <c r="E19" s="8" t="s">
        <v>14</v>
      </c>
      <c r="F19" s="9">
        <v>5.6952624307305022E-2</v>
      </c>
      <c r="G19" s="9">
        <v>3996.620659171519</v>
      </c>
      <c r="H19" s="9">
        <v>222.30371173001976</v>
      </c>
      <c r="I19" s="9">
        <v>252.4259192056972</v>
      </c>
      <c r="J19" s="9">
        <v>108.20966225084786</v>
      </c>
      <c r="K19" s="9">
        <v>27.151846460681821</v>
      </c>
      <c r="L19" s="42">
        <v>4606.7687514430727</v>
      </c>
      <c r="M19" s="46">
        <v>320.79776487435441</v>
      </c>
      <c r="R19" s="48">
        <f t="shared" si="0"/>
        <v>0.8675540003868385</v>
      </c>
      <c r="S19" s="48">
        <f t="shared" si="1"/>
        <v>5.4794571385122087E-2</v>
      </c>
      <c r="T19" s="48">
        <f t="shared" si="2"/>
        <v>4.825588687523831E-2</v>
      </c>
      <c r="U19" s="48">
        <f t="shared" si="3"/>
        <v>2.3489275908835476E-2</v>
      </c>
    </row>
    <row r="20" spans="1:21" x14ac:dyDescent="0.25">
      <c r="B20" s="7">
        <v>2020</v>
      </c>
      <c r="C20" s="8" t="s">
        <v>12</v>
      </c>
      <c r="D20" s="8" t="s">
        <v>13</v>
      </c>
      <c r="E20" s="8" t="s">
        <v>14</v>
      </c>
      <c r="F20" s="9">
        <v>5.987E-2</v>
      </c>
      <c r="G20" s="9">
        <v>3716.5315099999998</v>
      </c>
      <c r="H20" s="9">
        <v>259.13022999999998</v>
      </c>
      <c r="I20" s="9">
        <v>319.16816999999998</v>
      </c>
      <c r="J20" s="9">
        <v>162.05928</v>
      </c>
      <c r="K20" s="9">
        <v>82.970410000000001</v>
      </c>
      <c r="L20" s="42">
        <v>4539.9194699999998</v>
      </c>
      <c r="M20" s="46">
        <v>352.09296999999998</v>
      </c>
      <c r="R20" s="48">
        <f t="shared" si="0"/>
        <v>0.81863379616290854</v>
      </c>
      <c r="S20" s="48">
        <f t="shared" si="1"/>
        <v>7.0302606050410846E-2</v>
      </c>
      <c r="T20" s="48">
        <f t="shared" si="2"/>
        <v>5.7078155617592927E-2</v>
      </c>
      <c r="U20" s="48">
        <f t="shared" si="3"/>
        <v>3.5696509832585203E-2</v>
      </c>
    </row>
    <row r="21" spans="1:21" x14ac:dyDescent="0.25">
      <c r="B21" s="7">
        <v>2020</v>
      </c>
      <c r="C21" s="8" t="s">
        <v>21</v>
      </c>
      <c r="D21" s="8" t="s">
        <v>13</v>
      </c>
      <c r="E21" s="8" t="s">
        <v>14</v>
      </c>
      <c r="F21" s="9">
        <v>5.8279999999999998E-2</v>
      </c>
      <c r="G21" s="9">
        <v>3738.0464900000002</v>
      </c>
      <c r="H21" s="9">
        <v>77.507660000000001</v>
      </c>
      <c r="I21" s="9">
        <v>1128.6229499999999</v>
      </c>
      <c r="J21" s="9">
        <v>120.02972</v>
      </c>
      <c r="K21" s="9">
        <v>25.522770000000001</v>
      </c>
      <c r="L21" s="42">
        <v>5089.7878700000001</v>
      </c>
      <c r="M21" s="46">
        <v>295.68022999999999</v>
      </c>
      <c r="N21" s="53">
        <f>L21/L34-1</f>
        <v>0.10484987300602433</v>
      </c>
      <c r="R21" s="48">
        <f t="shared" si="0"/>
        <v>0.7344208806879019</v>
      </c>
      <c r="S21" s="48">
        <f t="shared" si="1"/>
        <v>0.22174263030730196</v>
      </c>
      <c r="T21" s="48">
        <f t="shared" si="2"/>
        <v>1.5228072756596043E-2</v>
      </c>
      <c r="U21" s="48">
        <f t="shared" si="3"/>
        <v>2.3582460225400316E-2</v>
      </c>
    </row>
    <row r="22" spans="1:21" x14ac:dyDescent="0.25">
      <c r="B22" s="7">
        <v>2020</v>
      </c>
      <c r="C22" s="8" t="s">
        <v>18</v>
      </c>
      <c r="D22" s="8" t="s">
        <v>13</v>
      </c>
      <c r="E22" s="8" t="s">
        <v>14</v>
      </c>
      <c r="F22" s="9">
        <v>5.8729999999999997E-2</v>
      </c>
      <c r="G22" s="9">
        <v>4329.3264099999997</v>
      </c>
      <c r="H22" s="9">
        <v>233.84025</v>
      </c>
      <c r="I22" s="9">
        <v>145.28572</v>
      </c>
      <c r="J22" s="9">
        <v>120.59805</v>
      </c>
      <c r="K22" s="9">
        <v>18.531980000000001</v>
      </c>
      <c r="L22" s="42">
        <v>4847.6411399999988</v>
      </c>
      <c r="M22" s="46">
        <v>350.08384999999998</v>
      </c>
      <c r="R22" s="48">
        <f t="shared" si="0"/>
        <v>0.89307898108975958</v>
      </c>
      <c r="S22" s="48">
        <f t="shared" si="1"/>
        <v>2.9970395044547384E-2</v>
      </c>
      <c r="T22" s="48">
        <f t="shared" si="2"/>
        <v>4.8237945682588226E-2</v>
      </c>
      <c r="U22" s="48">
        <f t="shared" si="3"/>
        <v>2.4877676898335761E-2</v>
      </c>
    </row>
    <row r="23" spans="1:21" x14ac:dyDescent="0.25">
      <c r="B23" s="7">
        <v>2020</v>
      </c>
      <c r="C23" s="8" t="s">
        <v>22</v>
      </c>
      <c r="D23" s="8" t="s">
        <v>13</v>
      </c>
      <c r="E23" s="8" t="s">
        <v>14</v>
      </c>
      <c r="F23" s="9">
        <v>5.2159999999999998E-2</v>
      </c>
      <c r="G23" s="9">
        <v>4048.8644599999998</v>
      </c>
      <c r="H23" s="9">
        <v>69.854860000000002</v>
      </c>
      <c r="I23" s="9">
        <v>143.51444000000001</v>
      </c>
      <c r="J23" s="9">
        <v>73.045410000000004</v>
      </c>
      <c r="K23" s="9">
        <v>18.06399</v>
      </c>
      <c r="L23" s="42">
        <v>4353.3953199999996</v>
      </c>
      <c r="M23" s="46">
        <v>251.42037999999999</v>
      </c>
      <c r="R23" s="48">
        <f t="shared" si="0"/>
        <v>0.93004750600044295</v>
      </c>
      <c r="S23" s="48">
        <f t="shared" si="1"/>
        <v>3.2966094152000885E-2</v>
      </c>
      <c r="T23" s="48">
        <f t="shared" si="2"/>
        <v>1.6046064017912347E-2</v>
      </c>
      <c r="U23" s="48">
        <f t="shared" si="3"/>
        <v>1.6778951744726919E-2</v>
      </c>
    </row>
    <row r="24" spans="1:21" x14ac:dyDescent="0.25">
      <c r="B24" s="7">
        <v>2020</v>
      </c>
      <c r="C24" s="8" t="s">
        <v>23</v>
      </c>
      <c r="D24" s="8" t="s">
        <v>13</v>
      </c>
      <c r="E24" s="8" t="s">
        <v>14</v>
      </c>
      <c r="F24" s="9">
        <v>5.4989999999999997E-2</v>
      </c>
      <c r="G24" s="9">
        <v>4012.6309000000001</v>
      </c>
      <c r="H24" s="9">
        <v>100.10984999999999</v>
      </c>
      <c r="I24" s="9">
        <v>148.17061000000001</v>
      </c>
      <c r="J24" s="9">
        <v>74.500799999999998</v>
      </c>
      <c r="K24" s="9">
        <v>36.561509999999998</v>
      </c>
      <c r="L24" s="42">
        <v>4372.0286599999999</v>
      </c>
      <c r="M24" s="46">
        <v>301.23624000000001</v>
      </c>
      <c r="R24" s="48">
        <f t="shared" si="0"/>
        <v>0.9177961106961271</v>
      </c>
      <c r="S24" s="48">
        <f t="shared" si="1"/>
        <v>3.3890585246072018E-2</v>
      </c>
      <c r="T24" s="48">
        <f t="shared" si="2"/>
        <v>2.2897802778813439E-2</v>
      </c>
      <c r="U24" s="48">
        <f t="shared" si="3"/>
        <v>1.7040327452931197E-2</v>
      </c>
    </row>
    <row r="25" spans="1:21" ht="15.75" thickBot="1" x14ac:dyDescent="0.3">
      <c r="B25" s="12">
        <v>2020</v>
      </c>
      <c r="C25" s="13" t="s">
        <v>24</v>
      </c>
      <c r="D25" s="13" t="s">
        <v>13</v>
      </c>
      <c r="E25" s="13" t="s">
        <v>14</v>
      </c>
      <c r="F25" s="14">
        <v>5.4469999999999998E-2</v>
      </c>
      <c r="G25" s="14">
        <v>3555.98344</v>
      </c>
      <c r="H25" s="14">
        <v>373.25913000000003</v>
      </c>
      <c r="I25" s="14">
        <v>143.39087000000001</v>
      </c>
      <c r="J25" s="14">
        <v>96.496359999999996</v>
      </c>
      <c r="K25" s="14">
        <v>21.42765</v>
      </c>
      <c r="L25" s="43">
        <v>4190.6119199999994</v>
      </c>
      <c r="M25" s="47">
        <v>293.86599000000001</v>
      </c>
      <c r="R25" s="48">
        <f t="shared" si="0"/>
        <v>0.84855947243141538</v>
      </c>
      <c r="S25" s="48">
        <f t="shared" si="1"/>
        <v>3.4217167501399179E-2</v>
      </c>
      <c r="T25" s="48">
        <f t="shared" si="2"/>
        <v>8.9070316489721649E-2</v>
      </c>
      <c r="U25" s="48">
        <f t="shared" si="3"/>
        <v>2.3026794616667824E-2</v>
      </c>
    </row>
    <row r="26" spans="1:21" x14ac:dyDescent="0.25">
      <c r="R26" s="48" t="e">
        <f t="shared" si="0"/>
        <v>#DIV/0!</v>
      </c>
      <c r="S26" s="48" t="e">
        <f t="shared" si="1"/>
        <v>#DIV/0!</v>
      </c>
      <c r="T26" s="48" t="e">
        <f t="shared" si="2"/>
        <v>#DIV/0!</v>
      </c>
      <c r="U26" s="48" t="e">
        <f t="shared" si="3"/>
        <v>#DIV/0!</v>
      </c>
    </row>
    <row r="27" spans="1:21" x14ac:dyDescent="0.25">
      <c r="A27" s="8"/>
      <c r="B27" s="8"/>
      <c r="C27" s="8"/>
      <c r="D27" s="8"/>
      <c r="E27" s="8"/>
      <c r="F27" s="8"/>
      <c r="G27" s="8"/>
      <c r="H27" s="8"/>
      <c r="I27" s="8"/>
      <c r="J27" s="8"/>
      <c r="K27" s="8"/>
      <c r="L27" s="42"/>
      <c r="M27" s="42"/>
      <c r="N27" s="54"/>
      <c r="O27" s="8"/>
      <c r="P27" s="8"/>
      <c r="Q27" s="8"/>
      <c r="R27" s="48" t="e">
        <f t="shared" si="0"/>
        <v>#DIV/0!</v>
      </c>
      <c r="S27" s="48" t="e">
        <f t="shared" si="1"/>
        <v>#DIV/0!</v>
      </c>
      <c r="T27" s="48" t="e">
        <f t="shared" si="2"/>
        <v>#DIV/0!</v>
      </c>
      <c r="U27" s="48" t="e">
        <f t="shared" si="3"/>
        <v>#DIV/0!</v>
      </c>
    </row>
    <row r="28" spans="1:21" x14ac:dyDescent="0.25">
      <c r="R28" s="48" t="e">
        <f t="shared" si="0"/>
        <v>#DIV/0!</v>
      </c>
      <c r="S28" s="48" t="e">
        <f t="shared" si="1"/>
        <v>#DIV/0!</v>
      </c>
      <c r="T28" s="48" t="e">
        <f t="shared" si="2"/>
        <v>#DIV/0!</v>
      </c>
      <c r="U28" s="48" t="e">
        <f t="shared" si="3"/>
        <v>#DIV/0!</v>
      </c>
    </row>
    <row r="29" spans="1:21" x14ac:dyDescent="0.25">
      <c r="R29" s="48" t="e">
        <f t="shared" si="0"/>
        <v>#DIV/0!</v>
      </c>
      <c r="S29" s="48" t="e">
        <f t="shared" si="1"/>
        <v>#DIV/0!</v>
      </c>
      <c r="T29" s="48" t="e">
        <f t="shared" si="2"/>
        <v>#DIV/0!</v>
      </c>
      <c r="U29" s="48" t="e">
        <f t="shared" si="3"/>
        <v>#DIV/0!</v>
      </c>
    </row>
    <row r="30" spans="1:21" ht="15.75" thickBot="1" x14ac:dyDescent="0.3">
      <c r="R30" s="48" t="e">
        <f t="shared" si="0"/>
        <v>#DIV/0!</v>
      </c>
      <c r="S30" s="48" t="e">
        <f t="shared" si="1"/>
        <v>#DIV/0!</v>
      </c>
      <c r="T30" s="48" t="e">
        <f t="shared" si="2"/>
        <v>#DIV/0!</v>
      </c>
      <c r="U30" s="48" t="e">
        <f t="shared" si="3"/>
        <v>#DIV/0!</v>
      </c>
    </row>
    <row r="31" spans="1:21" x14ac:dyDescent="0.25">
      <c r="B31" s="4" t="s">
        <v>0</v>
      </c>
      <c r="C31" s="5"/>
      <c r="D31" s="5" t="s">
        <v>2</v>
      </c>
      <c r="E31" s="5" t="s">
        <v>3</v>
      </c>
      <c r="F31" s="5" t="s">
        <v>4</v>
      </c>
      <c r="G31" s="5" t="s">
        <v>5</v>
      </c>
      <c r="H31" s="5" t="s">
        <v>6</v>
      </c>
      <c r="I31" s="5" t="s">
        <v>7</v>
      </c>
      <c r="J31" s="5" t="s">
        <v>8</v>
      </c>
      <c r="K31" s="5" t="s">
        <v>9</v>
      </c>
      <c r="L31" s="41" t="s">
        <v>69</v>
      </c>
      <c r="M31" s="45" t="s">
        <v>11</v>
      </c>
      <c r="P31" s="53"/>
      <c r="R31" s="48" t="e">
        <f t="shared" si="0"/>
        <v>#VALUE!</v>
      </c>
      <c r="S31" s="48" t="e">
        <f t="shared" si="1"/>
        <v>#VALUE!</v>
      </c>
      <c r="T31" s="48" t="e">
        <f t="shared" si="2"/>
        <v>#VALUE!</v>
      </c>
      <c r="U31" s="48" t="e">
        <f t="shared" si="3"/>
        <v>#VALUE!</v>
      </c>
    </row>
    <row r="32" spans="1:21" x14ac:dyDescent="0.25">
      <c r="A32" s="8" t="s">
        <v>20</v>
      </c>
      <c r="B32" s="7">
        <v>2010</v>
      </c>
      <c r="C32" s="7">
        <v>2010</v>
      </c>
      <c r="D32" s="8" t="s">
        <v>13</v>
      </c>
      <c r="E32" s="8" t="s">
        <v>14</v>
      </c>
      <c r="F32" s="9">
        <v>5.7870411975305222E-2</v>
      </c>
      <c r="G32" s="9">
        <v>4176.6953570807882</v>
      </c>
      <c r="H32" s="9">
        <v>135.00792652861315</v>
      </c>
      <c r="I32" s="9">
        <v>516.10125467417333</v>
      </c>
      <c r="J32" s="9">
        <v>100.56950100721293</v>
      </c>
      <c r="K32" s="9">
        <v>28.930805781334904</v>
      </c>
      <c r="L32" s="42">
        <v>4957.362715484097</v>
      </c>
      <c r="M32" s="46">
        <v>344.45315887102851</v>
      </c>
      <c r="P32" s="53">
        <f>1-L75/L32</f>
        <v>0.38950917476126001</v>
      </c>
      <c r="R32" s="48">
        <f t="shared" si="0"/>
        <v>0.84252365557901787</v>
      </c>
      <c r="S32" s="48">
        <f t="shared" si="1"/>
        <v>0.10410802765392868</v>
      </c>
      <c r="T32" s="48">
        <f t="shared" si="2"/>
        <v>2.7233820536657936E-2</v>
      </c>
      <c r="U32" s="48">
        <f t="shared" si="3"/>
        <v>2.0286895831343684E-2</v>
      </c>
    </row>
    <row r="33" spans="1:21" x14ac:dyDescent="0.25">
      <c r="A33" s="8" t="s">
        <v>20</v>
      </c>
      <c r="B33" s="7">
        <v>2015</v>
      </c>
      <c r="C33" s="7">
        <v>2015</v>
      </c>
      <c r="D33" s="8" t="s">
        <v>13</v>
      </c>
      <c r="E33" s="8" t="s">
        <v>14</v>
      </c>
      <c r="F33" s="9">
        <v>5.8471510466807687E-2</v>
      </c>
      <c r="G33" s="9">
        <v>4138.5058879310254</v>
      </c>
      <c r="H33" s="9">
        <v>200.10138597108093</v>
      </c>
      <c r="I33" s="9">
        <v>299.37386189874411</v>
      </c>
      <c r="J33" s="9">
        <v>115.9144991390809</v>
      </c>
      <c r="K33" s="9">
        <v>36.754491526821468</v>
      </c>
      <c r="L33" s="42">
        <v>4790.7085979772191</v>
      </c>
      <c r="M33" s="46">
        <v>349.39353518597119</v>
      </c>
      <c r="N33" s="53">
        <f>1-L33/L32</f>
        <v>3.3617495243255302E-2</v>
      </c>
      <c r="P33" s="53">
        <f t="shared" ref="P33:P34" si="4">1-L76/L33</f>
        <v>0.39005504831921456</v>
      </c>
      <c r="R33" s="48">
        <f t="shared" si="0"/>
        <v>0.8638609097782376</v>
      </c>
      <c r="S33" s="48">
        <f t="shared" si="1"/>
        <v>6.2490518005029305E-2</v>
      </c>
      <c r="T33" s="48">
        <f t="shared" si="2"/>
        <v>4.1768640667388897E-2</v>
      </c>
      <c r="U33" s="48">
        <f t="shared" si="3"/>
        <v>2.4195689795873512E-2</v>
      </c>
    </row>
    <row r="34" spans="1:21" x14ac:dyDescent="0.25">
      <c r="A34" s="8" t="s">
        <v>20</v>
      </c>
      <c r="B34" s="7">
        <v>2020</v>
      </c>
      <c r="C34" s="7">
        <v>2020</v>
      </c>
      <c r="D34" s="8" t="s">
        <v>13</v>
      </c>
      <c r="E34" s="8" t="s">
        <v>14</v>
      </c>
      <c r="F34" s="9">
        <v>5.6952624307305022E-2</v>
      </c>
      <c r="G34" s="9">
        <v>3996.620659171519</v>
      </c>
      <c r="H34" s="9">
        <v>222.30371173001976</v>
      </c>
      <c r="I34" s="9">
        <v>252.4259192056972</v>
      </c>
      <c r="J34" s="9">
        <v>108.20966225084786</v>
      </c>
      <c r="K34" s="9">
        <v>27.151846460681821</v>
      </c>
      <c r="L34" s="42">
        <v>4606.7687514430727</v>
      </c>
      <c r="M34" s="46">
        <v>320.79776487435441</v>
      </c>
      <c r="N34" s="53">
        <f>1-L34/L33</f>
        <v>3.8395123137276888E-2</v>
      </c>
      <c r="O34" s="53">
        <f>1-L34/L32</f>
        <v>7.0721870511100571E-2</v>
      </c>
      <c r="P34" s="53">
        <f t="shared" si="4"/>
        <v>0.39021057443328722</v>
      </c>
      <c r="R34" s="48">
        <f t="shared" si="0"/>
        <v>0.8675540003868385</v>
      </c>
      <c r="S34" s="48">
        <f t="shared" si="1"/>
        <v>5.4794571385122087E-2</v>
      </c>
      <c r="T34" s="48">
        <f t="shared" si="2"/>
        <v>4.825588687523831E-2</v>
      </c>
      <c r="U34" s="48">
        <f t="shared" si="3"/>
        <v>2.3489275908835476E-2</v>
      </c>
    </row>
    <row r="35" spans="1:21" x14ac:dyDescent="0.25">
      <c r="B35" s="7" t="s">
        <v>0</v>
      </c>
      <c r="C35" s="8"/>
      <c r="D35" s="8" t="s">
        <v>2</v>
      </c>
      <c r="E35" s="8" t="s">
        <v>3</v>
      </c>
      <c r="F35" s="8" t="s">
        <v>4</v>
      </c>
      <c r="G35" s="8" t="s">
        <v>5</v>
      </c>
      <c r="H35" s="8" t="s">
        <v>6</v>
      </c>
      <c r="I35" s="8" t="s">
        <v>7</v>
      </c>
      <c r="J35" s="8" t="s">
        <v>8</v>
      </c>
      <c r="K35" s="8" t="s">
        <v>9</v>
      </c>
      <c r="L35" s="42" t="s">
        <v>10</v>
      </c>
      <c r="M35" s="46" t="s">
        <v>11</v>
      </c>
      <c r="R35" s="48" t="e">
        <f t="shared" si="0"/>
        <v>#VALUE!</v>
      </c>
      <c r="S35" s="48" t="e">
        <f t="shared" si="1"/>
        <v>#VALUE!</v>
      </c>
      <c r="T35" s="48" t="e">
        <f t="shared" si="2"/>
        <v>#VALUE!</v>
      </c>
      <c r="U35" s="48" t="e">
        <f t="shared" si="3"/>
        <v>#VALUE!</v>
      </c>
    </row>
    <row r="36" spans="1:21" x14ac:dyDescent="0.25">
      <c r="A36" s="8" t="s">
        <v>25</v>
      </c>
      <c r="B36" s="7">
        <v>2020</v>
      </c>
      <c r="C36" s="7">
        <v>2020</v>
      </c>
      <c r="D36" s="8" t="s">
        <v>13</v>
      </c>
      <c r="E36" s="8" t="s">
        <v>14</v>
      </c>
      <c r="F36" s="9">
        <v>5.423E-2</v>
      </c>
      <c r="G36" s="9">
        <v>3230.0633200000002</v>
      </c>
      <c r="H36" s="9">
        <v>146.59220999999999</v>
      </c>
      <c r="I36" s="9">
        <v>882.23969999999997</v>
      </c>
      <c r="J36" s="9">
        <v>101.79944999999999</v>
      </c>
      <c r="K36" s="9">
        <v>118.50059</v>
      </c>
      <c r="L36" s="42">
        <v>4479.2494999999999</v>
      </c>
      <c r="M36" s="46">
        <v>248.50627</v>
      </c>
      <c r="O36" s="53">
        <f>(H36+J36+K36)/L36</f>
        <v>8.1909313156143679E-2</v>
      </c>
      <c r="P36" s="53">
        <f>1-L79/L36</f>
        <v>0.38993919851975201</v>
      </c>
      <c r="R36" s="48">
        <f t="shared" si="0"/>
        <v>0.72111707999297658</v>
      </c>
      <c r="S36" s="48">
        <f t="shared" si="1"/>
        <v>0.19696149991198303</v>
      </c>
      <c r="T36" s="48">
        <f t="shared" si="2"/>
        <v>3.2726957942396377E-2</v>
      </c>
      <c r="U36" s="48">
        <f t="shared" si="3"/>
        <v>2.2726898780699757E-2</v>
      </c>
    </row>
    <row r="37" spans="1:21" x14ac:dyDescent="0.25">
      <c r="A37" s="8" t="s">
        <v>25</v>
      </c>
      <c r="B37" s="7">
        <v>2025</v>
      </c>
      <c r="C37" s="7">
        <v>2025</v>
      </c>
      <c r="D37" s="8" t="s">
        <v>13</v>
      </c>
      <c r="E37" s="8" t="s">
        <v>14</v>
      </c>
      <c r="F37" s="9">
        <v>5.4100000000000002E-2</v>
      </c>
      <c r="G37" s="9">
        <v>3038.0803799999999</v>
      </c>
      <c r="H37" s="9">
        <v>144.79402999999999</v>
      </c>
      <c r="I37" s="9">
        <v>800.84028000000001</v>
      </c>
      <c r="J37" s="9">
        <v>100.56522</v>
      </c>
      <c r="K37" s="9">
        <v>185.49292</v>
      </c>
      <c r="L37" s="42">
        <v>4269.8269299999993</v>
      </c>
      <c r="M37" s="46">
        <v>233.23093</v>
      </c>
      <c r="N37" s="53">
        <f t="shared" ref="N37:N41" si="5">1-L37/$L$36</f>
        <v>4.6753941703850277E-2</v>
      </c>
      <c r="O37" s="53">
        <f>(H37+J37+K37)/L37</f>
        <v>0.10090623743384373</v>
      </c>
      <c r="P37" s="53">
        <f t="shared" ref="P37:P42" si="6">1-L80/L37</f>
        <v>0.39010142502426903</v>
      </c>
      <c r="R37" s="48">
        <f t="shared" si="0"/>
        <v>0.71152307337196929</v>
      </c>
      <c r="S37" s="48">
        <f t="shared" si="1"/>
        <v>0.1875580188914121</v>
      </c>
      <c r="T37" s="48">
        <f t="shared" si="2"/>
        <v>3.3910983366250869E-2</v>
      </c>
      <c r="U37" s="48">
        <f t="shared" si="3"/>
        <v>2.3552528392526677E-2</v>
      </c>
    </row>
    <row r="38" spans="1:21" x14ac:dyDescent="0.25">
      <c r="A38" s="8" t="s">
        <v>25</v>
      </c>
      <c r="B38" s="7">
        <v>2030</v>
      </c>
      <c r="C38" s="7">
        <v>2030</v>
      </c>
      <c r="D38" s="8" t="s">
        <v>13</v>
      </c>
      <c r="E38" s="8" t="s">
        <v>14</v>
      </c>
      <c r="F38" s="9">
        <v>5.4149999999999997E-2</v>
      </c>
      <c r="G38" s="9">
        <v>2999.6995299999999</v>
      </c>
      <c r="H38" s="9">
        <v>142.53137000000001</v>
      </c>
      <c r="I38" s="9">
        <v>683.97472000000005</v>
      </c>
      <c r="J38" s="9">
        <v>99.441580000000002</v>
      </c>
      <c r="K38" s="9">
        <v>193.92341999999999</v>
      </c>
      <c r="L38" s="42">
        <v>4119.6247700000004</v>
      </c>
      <c r="M38" s="46">
        <v>229.94698</v>
      </c>
      <c r="N38" s="53">
        <f t="shared" si="5"/>
        <v>8.0286827067793332E-2</v>
      </c>
      <c r="O38" s="53">
        <f>(H38+J38+K38)/L38</f>
        <v>0.10580972645234386</v>
      </c>
      <c r="P38" s="53">
        <f t="shared" si="6"/>
        <v>0.39022469272122573</v>
      </c>
      <c r="R38" s="48">
        <f t="shared" si="0"/>
        <v>0.72814872651617724</v>
      </c>
      <c r="S38" s="48">
        <f t="shared" si="1"/>
        <v>0.16602840263046578</v>
      </c>
      <c r="T38" s="48">
        <f t="shared" si="2"/>
        <v>3.4598143752786491E-2</v>
      </c>
      <c r="U38" s="48">
        <f t="shared" si="3"/>
        <v>2.4138504245375725E-2</v>
      </c>
    </row>
    <row r="39" spans="1:21" x14ac:dyDescent="0.25">
      <c r="A39" s="8" t="s">
        <v>25</v>
      </c>
      <c r="B39" s="7">
        <v>2035</v>
      </c>
      <c r="C39" s="7">
        <v>2035</v>
      </c>
      <c r="D39" s="8" t="s">
        <v>13</v>
      </c>
      <c r="E39" s="8" t="s">
        <v>14</v>
      </c>
      <c r="F39" s="9">
        <v>5.4129999999999998E-2</v>
      </c>
      <c r="G39" s="9">
        <v>2935.69443</v>
      </c>
      <c r="H39" s="9">
        <v>139.64214999999999</v>
      </c>
      <c r="I39" s="9">
        <v>646.79742999999996</v>
      </c>
      <c r="J39" s="9">
        <v>98.685550000000006</v>
      </c>
      <c r="K39" s="9">
        <v>203.73715999999999</v>
      </c>
      <c r="L39" s="42">
        <v>4024.6108500000005</v>
      </c>
      <c r="M39" s="46">
        <v>224.12483</v>
      </c>
      <c r="N39" s="53">
        <f t="shared" si="5"/>
        <v>0.10149884483996696</v>
      </c>
      <c r="O39" s="53">
        <f>(H39+J39+K39)/L39</f>
        <v>0.10984039860648885</v>
      </c>
      <c r="P39" s="53">
        <f t="shared" si="6"/>
        <v>0.39030373334107571</v>
      </c>
      <c r="R39" s="48">
        <f t="shared" si="0"/>
        <v>0.72943559996614327</v>
      </c>
      <c r="S39" s="48">
        <f t="shared" si="1"/>
        <v>0.16071055167979778</v>
      </c>
      <c r="T39" s="48">
        <f t="shared" si="2"/>
        <v>3.4697056486840204E-2</v>
      </c>
      <c r="U39" s="48">
        <f t="shared" si="3"/>
        <v>2.4520519791373121E-2</v>
      </c>
    </row>
    <row r="40" spans="1:21" x14ac:dyDescent="0.25">
      <c r="A40" s="8" t="s">
        <v>25</v>
      </c>
      <c r="B40" s="7">
        <v>2040</v>
      </c>
      <c r="C40" s="7">
        <v>2040</v>
      </c>
      <c r="D40" s="8" t="s">
        <v>13</v>
      </c>
      <c r="E40" s="8" t="s">
        <v>14</v>
      </c>
      <c r="F40" s="9">
        <v>5.407E-2</v>
      </c>
      <c r="G40" s="9">
        <v>2914.9080199999999</v>
      </c>
      <c r="H40" s="9">
        <v>136.47765999999999</v>
      </c>
      <c r="I40" s="9">
        <v>613.10019999999997</v>
      </c>
      <c r="J40" s="9">
        <v>97.100909999999999</v>
      </c>
      <c r="K40" s="9">
        <v>202.34665000000001</v>
      </c>
      <c r="L40" s="42">
        <v>3963.9875099999999</v>
      </c>
      <c r="M40" s="46">
        <v>221.05829</v>
      </c>
      <c r="N40" s="53">
        <f t="shared" si="5"/>
        <v>0.11503310766680896</v>
      </c>
      <c r="O40" s="53">
        <f>(H40+J40+K40)/L40</f>
        <v>0.10997139090380231</v>
      </c>
      <c r="P40" s="53">
        <f t="shared" si="6"/>
        <v>0.39035667395430307</v>
      </c>
      <c r="R40" s="48">
        <f t="shared" si="0"/>
        <v>0.73534742797411079</v>
      </c>
      <c r="S40" s="48">
        <f t="shared" si="1"/>
        <v>0.15466754081674691</v>
      </c>
      <c r="T40" s="48">
        <f t="shared" si="2"/>
        <v>3.44293869886588E-2</v>
      </c>
      <c r="U40" s="48">
        <f t="shared" si="3"/>
        <v>2.449576588095758E-2</v>
      </c>
    </row>
    <row r="41" spans="1:21" x14ac:dyDescent="0.25">
      <c r="A41" s="8" t="s">
        <v>25</v>
      </c>
      <c r="B41" s="7">
        <v>2045</v>
      </c>
      <c r="C41" s="7">
        <v>2045</v>
      </c>
      <c r="D41" s="8" t="s">
        <v>13</v>
      </c>
      <c r="E41" s="8" t="s">
        <v>14</v>
      </c>
      <c r="F41" s="9">
        <v>5.4030000000000002E-2</v>
      </c>
      <c r="G41" s="9">
        <v>2892.8309199999999</v>
      </c>
      <c r="H41" s="9">
        <v>132.73199</v>
      </c>
      <c r="I41" s="9">
        <v>591.89013</v>
      </c>
      <c r="J41" s="9">
        <v>95.814639999999997</v>
      </c>
      <c r="K41" s="9">
        <v>197.74834000000001</v>
      </c>
      <c r="L41" s="42">
        <v>3911.0700499999998</v>
      </c>
      <c r="M41" s="46">
        <v>218.09030999999999</v>
      </c>
      <c r="N41" s="53">
        <f t="shared" si="5"/>
        <v>0.12684701979650836</v>
      </c>
      <c r="O41" s="53">
        <f>(H41+J41+K41)/L41</f>
        <v>0.10899701732522026</v>
      </c>
      <c r="P41" s="53">
        <f t="shared" si="6"/>
        <v>0.39040556944256222</v>
      </c>
      <c r="R41" s="48">
        <f t="shared" si="0"/>
        <v>0.73965203461390316</v>
      </c>
      <c r="S41" s="48">
        <f t="shared" si="1"/>
        <v>0.1513371334272062</v>
      </c>
      <c r="T41" s="48">
        <f t="shared" si="2"/>
        <v>3.393751282976893E-2</v>
      </c>
      <c r="U41" s="48">
        <f t="shared" si="3"/>
        <v>2.4498318561182508E-2</v>
      </c>
    </row>
    <row r="42" spans="1:21" ht="15.75" thickBot="1" x14ac:dyDescent="0.3">
      <c r="A42" s="13" t="s">
        <v>25</v>
      </c>
      <c r="B42" s="12">
        <v>2050</v>
      </c>
      <c r="C42" s="12">
        <v>2050</v>
      </c>
      <c r="D42" s="13" t="s">
        <v>13</v>
      </c>
      <c r="E42" s="13" t="s">
        <v>14</v>
      </c>
      <c r="F42" s="14">
        <v>5.4019999999999999E-2</v>
      </c>
      <c r="G42" s="14">
        <v>2874.02493</v>
      </c>
      <c r="H42" s="14">
        <v>129.09075000000001</v>
      </c>
      <c r="I42" s="14">
        <v>562.05220999999995</v>
      </c>
      <c r="J42" s="14">
        <v>94.806030000000007</v>
      </c>
      <c r="K42" s="14">
        <v>194.73183</v>
      </c>
      <c r="L42" s="43">
        <v>3854.7597700000001</v>
      </c>
      <c r="M42" s="47">
        <v>216.07525000000001</v>
      </c>
      <c r="N42" s="53">
        <f>1-L42/$L$36</f>
        <v>0.13941838470931345</v>
      </c>
      <c r="O42" s="53">
        <f>(H42+J42+K42)/L42</f>
        <v>0.10860044074808844</v>
      </c>
      <c r="P42" s="53">
        <f t="shared" si="6"/>
        <v>0.3904623452060153</v>
      </c>
      <c r="R42" s="48">
        <f t="shared" si="0"/>
        <v>0.74557822055925416</v>
      </c>
      <c r="S42" s="48">
        <f t="shared" si="1"/>
        <v>0.14580732484919545</v>
      </c>
      <c r="T42" s="48">
        <f t="shared" si="2"/>
        <v>3.3488662770806081E-2</v>
      </c>
      <c r="U42" s="48">
        <f t="shared" si="3"/>
        <v>2.4594536535800779E-2</v>
      </c>
    </row>
    <row r="43" spans="1:21" x14ac:dyDescent="0.25">
      <c r="R43" s="48" t="e">
        <f t="shared" si="0"/>
        <v>#DIV/0!</v>
      </c>
      <c r="S43" s="48" t="e">
        <f t="shared" si="1"/>
        <v>#DIV/0!</v>
      </c>
      <c r="T43" s="48" t="e">
        <f t="shared" si="2"/>
        <v>#DIV/0!</v>
      </c>
      <c r="U43" s="48" t="e">
        <f t="shared" si="3"/>
        <v>#DIV/0!</v>
      </c>
    </row>
    <row r="44" spans="1:21" x14ac:dyDescent="0.25">
      <c r="R44" s="48" t="e">
        <f t="shared" si="0"/>
        <v>#DIV/0!</v>
      </c>
      <c r="S44" s="48" t="e">
        <f t="shared" si="1"/>
        <v>#DIV/0!</v>
      </c>
      <c r="T44" s="48" t="e">
        <f t="shared" si="2"/>
        <v>#DIV/0!</v>
      </c>
      <c r="U44" s="48" t="e">
        <f t="shared" si="3"/>
        <v>#DIV/0!</v>
      </c>
    </row>
    <row r="45" spans="1:21" ht="15.75" thickBot="1" x14ac:dyDescent="0.3">
      <c r="R45" s="48" t="e">
        <f t="shared" si="0"/>
        <v>#DIV/0!</v>
      </c>
      <c r="S45" s="48" t="e">
        <f t="shared" si="1"/>
        <v>#DIV/0!</v>
      </c>
      <c r="T45" s="48" t="e">
        <f t="shared" si="2"/>
        <v>#DIV/0!</v>
      </c>
      <c r="U45" s="48" t="e">
        <f t="shared" si="3"/>
        <v>#DIV/0!</v>
      </c>
    </row>
    <row r="46" spans="1:21" x14ac:dyDescent="0.25">
      <c r="B46" s="4" t="s">
        <v>0</v>
      </c>
      <c r="C46" s="5"/>
      <c r="D46" s="5" t="s">
        <v>2</v>
      </c>
      <c r="E46" s="5" t="s">
        <v>3</v>
      </c>
      <c r="F46" s="5" t="s">
        <v>4</v>
      </c>
      <c r="G46" s="5" t="s">
        <v>5</v>
      </c>
      <c r="H46" s="5" t="s">
        <v>6</v>
      </c>
      <c r="I46" s="5" t="s">
        <v>7</v>
      </c>
      <c r="J46" s="5" t="s">
        <v>8</v>
      </c>
      <c r="K46" s="5" t="s">
        <v>9</v>
      </c>
      <c r="L46" s="41" t="s">
        <v>10</v>
      </c>
      <c r="M46" s="45" t="s">
        <v>11</v>
      </c>
      <c r="N46" s="53">
        <f>MAX(L47:L69)</f>
        <v>3177.8139800000008</v>
      </c>
      <c r="O46" s="2"/>
      <c r="P46" s="2"/>
      <c r="R46" s="48" t="e">
        <f t="shared" si="0"/>
        <v>#VALUE!</v>
      </c>
      <c r="S46" s="48" t="e">
        <f t="shared" si="1"/>
        <v>#VALUE!</v>
      </c>
      <c r="T46" s="48" t="e">
        <f t="shared" si="2"/>
        <v>#VALUE!</v>
      </c>
      <c r="U46" s="48" t="e">
        <f t="shared" si="3"/>
        <v>#VALUE!</v>
      </c>
    </row>
    <row r="47" spans="1:21" x14ac:dyDescent="0.25">
      <c r="B47" s="7">
        <v>2010</v>
      </c>
      <c r="C47" s="8" t="s">
        <v>20</v>
      </c>
      <c r="D47" s="8" t="s">
        <v>27</v>
      </c>
      <c r="E47" s="8" t="s">
        <v>28</v>
      </c>
      <c r="F47" s="9">
        <v>3.0144248551596985E-2</v>
      </c>
      <c r="G47" s="9">
        <v>2540.2146549055969</v>
      </c>
      <c r="H47" s="9">
        <v>86.583080972495495</v>
      </c>
      <c r="I47" s="9">
        <v>311.9001915094932</v>
      </c>
      <c r="J47" s="9">
        <v>70.707052203339714</v>
      </c>
      <c r="K47" s="9">
        <v>16.989331344169582</v>
      </c>
      <c r="L47" s="42">
        <v>3026.4244551836473</v>
      </c>
      <c r="M47" s="46">
        <v>217.06912958781908</v>
      </c>
      <c r="R47" s="48">
        <f t="shared" si="0"/>
        <v>0.83934513896579432</v>
      </c>
      <c r="S47" s="48">
        <f t="shared" si="1"/>
        <v>0.10305897144575073</v>
      </c>
      <c r="T47" s="48">
        <f t="shared" si="2"/>
        <v>2.8609034276139405E-2</v>
      </c>
      <c r="U47" s="48">
        <f t="shared" si="3"/>
        <v>2.3363230521823524E-2</v>
      </c>
    </row>
    <row r="48" spans="1:21" x14ac:dyDescent="0.25">
      <c r="B48" s="7">
        <v>2010</v>
      </c>
      <c r="C48" s="8" t="s">
        <v>12</v>
      </c>
      <c r="D48" s="8" t="s">
        <v>27</v>
      </c>
      <c r="E48" s="8" t="s">
        <v>28</v>
      </c>
      <c r="F48" s="9">
        <v>3.0509999999999999E-2</v>
      </c>
      <c r="G48" s="9">
        <v>2471.5169299999998</v>
      </c>
      <c r="H48" s="9">
        <v>163.16127</v>
      </c>
      <c r="I48" s="9">
        <v>125.57452000000001</v>
      </c>
      <c r="J48" s="9">
        <v>87.576530000000005</v>
      </c>
      <c r="K48" s="9">
        <v>17.721319999999999</v>
      </c>
      <c r="L48" s="42">
        <v>2865.5810799999999</v>
      </c>
      <c r="M48" s="46">
        <v>246.67146</v>
      </c>
      <c r="R48" s="48">
        <f t="shared" si="0"/>
        <v>0.86248368515889273</v>
      </c>
      <c r="S48" s="48">
        <f t="shared" si="1"/>
        <v>4.3821660073216286E-2</v>
      </c>
      <c r="T48" s="48">
        <f t="shared" si="2"/>
        <v>5.6938284224015048E-2</v>
      </c>
      <c r="U48" s="48">
        <f t="shared" si="3"/>
        <v>3.0561525762167585E-2</v>
      </c>
    </row>
    <row r="49" spans="2:21" x14ac:dyDescent="0.25">
      <c r="B49" s="7">
        <v>2010</v>
      </c>
      <c r="C49" s="8" t="s">
        <v>15</v>
      </c>
      <c r="D49" s="8" t="s">
        <v>27</v>
      </c>
      <c r="E49" s="8" t="s">
        <v>28</v>
      </c>
      <c r="F49" s="9">
        <v>2.47E-2</v>
      </c>
      <c r="G49" s="9">
        <v>2176.60302</v>
      </c>
      <c r="H49" s="9">
        <v>71.372510000000005</v>
      </c>
      <c r="I49" s="9">
        <v>611.77381000000003</v>
      </c>
      <c r="J49" s="9">
        <v>68.454359999999994</v>
      </c>
      <c r="K49" s="9">
        <v>61.688749999999999</v>
      </c>
      <c r="L49" s="42">
        <v>2989.9171500000002</v>
      </c>
      <c r="M49" s="46">
        <v>184.50856999999999</v>
      </c>
      <c r="R49" s="48">
        <f t="shared" si="0"/>
        <v>0.72798104790294937</v>
      </c>
      <c r="S49" s="48">
        <f t="shared" si="1"/>
        <v>0.20461229502630199</v>
      </c>
      <c r="T49" s="48">
        <f t="shared" si="2"/>
        <v>2.3871066126364068E-2</v>
      </c>
      <c r="U49" s="48">
        <f t="shared" si="3"/>
        <v>2.2895069182769828E-2</v>
      </c>
    </row>
    <row r="50" spans="2:21" x14ac:dyDescent="0.25">
      <c r="B50" s="7">
        <v>2010</v>
      </c>
      <c r="C50" s="8" t="s">
        <v>16</v>
      </c>
      <c r="D50" s="8" t="s">
        <v>27</v>
      </c>
      <c r="E50" s="8" t="s">
        <v>28</v>
      </c>
      <c r="F50" s="9">
        <v>3.2309999999999998E-2</v>
      </c>
      <c r="G50" s="9">
        <v>2123.5641599999999</v>
      </c>
      <c r="H50" s="9">
        <v>97.151390000000006</v>
      </c>
      <c r="I50" s="9">
        <v>667.64389000000006</v>
      </c>
      <c r="J50" s="9">
        <v>80.312860000000001</v>
      </c>
      <c r="K50" s="9">
        <v>16.273630000000001</v>
      </c>
      <c r="L50" s="42">
        <v>2984.9782399999999</v>
      </c>
      <c r="M50" s="46">
        <v>174.16337999999999</v>
      </c>
      <c r="R50" s="48">
        <f t="shared" si="0"/>
        <v>0.71141696496923201</v>
      </c>
      <c r="S50" s="48">
        <f t="shared" si="1"/>
        <v>0.22366792529784071</v>
      </c>
      <c r="T50" s="48">
        <f t="shared" si="2"/>
        <v>3.2546766572073907E-2</v>
      </c>
      <c r="U50" s="48">
        <f t="shared" si="3"/>
        <v>2.6905676873543977E-2</v>
      </c>
    </row>
    <row r="51" spans="2:21" x14ac:dyDescent="0.25">
      <c r="B51" s="7">
        <v>2010</v>
      </c>
      <c r="C51" s="8" t="s">
        <v>17</v>
      </c>
      <c r="D51" s="8" t="s">
        <v>27</v>
      </c>
      <c r="E51" s="8" t="s">
        <v>28</v>
      </c>
      <c r="F51" s="9">
        <v>2.8139999999999998E-2</v>
      </c>
      <c r="G51" s="9">
        <v>2402.3449000000001</v>
      </c>
      <c r="H51" s="9">
        <v>138.52761000000001</v>
      </c>
      <c r="I51" s="9">
        <v>138.15494000000001</v>
      </c>
      <c r="J51" s="9">
        <v>58.491129999999998</v>
      </c>
      <c r="K51" s="9">
        <v>44.448279999999997</v>
      </c>
      <c r="L51" s="42">
        <v>2781.9949999999999</v>
      </c>
      <c r="M51" s="46">
        <v>183.30133000000001</v>
      </c>
      <c r="R51" s="48">
        <f t="shared" si="0"/>
        <v>0.86353314797474479</v>
      </c>
      <c r="S51" s="48">
        <f t="shared" si="1"/>
        <v>4.966038400500361E-2</v>
      </c>
      <c r="T51" s="48">
        <f t="shared" si="2"/>
        <v>4.9794341830233346E-2</v>
      </c>
      <c r="U51" s="48">
        <f t="shared" si="3"/>
        <v>2.1024886816834683E-2</v>
      </c>
    </row>
    <row r="52" spans="2:21" x14ac:dyDescent="0.25">
      <c r="B52" s="7">
        <v>2010</v>
      </c>
      <c r="C52" s="8" t="s">
        <v>18</v>
      </c>
      <c r="D52" s="8" t="s">
        <v>27</v>
      </c>
      <c r="E52" s="8" t="s">
        <v>28</v>
      </c>
      <c r="F52" s="9">
        <v>3.0110000000000001E-2</v>
      </c>
      <c r="G52" s="9">
        <v>2799.0925400000001</v>
      </c>
      <c r="H52" s="9">
        <v>83.561490000000006</v>
      </c>
      <c r="I52" s="9">
        <v>83.882019999999997</v>
      </c>
      <c r="J52" s="9">
        <v>80.601889999999997</v>
      </c>
      <c r="K52" s="9">
        <v>10.526450000000001</v>
      </c>
      <c r="L52" s="42">
        <v>3057.6945000000001</v>
      </c>
      <c r="M52" s="46">
        <v>220.27319</v>
      </c>
      <c r="R52" s="48">
        <f t="shared" si="0"/>
        <v>0.91542583472613104</v>
      </c>
      <c r="S52" s="48">
        <f t="shared" si="1"/>
        <v>2.7433093790108852E-2</v>
      </c>
      <c r="T52" s="48">
        <f t="shared" si="2"/>
        <v>2.7328266443884437E-2</v>
      </c>
      <c r="U52" s="48">
        <f t="shared" si="3"/>
        <v>2.6360347641008607E-2</v>
      </c>
    </row>
    <row r="53" spans="2:21" x14ac:dyDescent="0.25">
      <c r="B53" s="7">
        <v>2010</v>
      </c>
      <c r="C53" s="8" t="s">
        <v>19</v>
      </c>
      <c r="D53" s="8" t="s">
        <v>27</v>
      </c>
      <c r="E53" s="8" t="s">
        <v>28</v>
      </c>
      <c r="F53" s="9">
        <v>3.0630000000000001E-2</v>
      </c>
      <c r="G53" s="9">
        <v>2496.9788100000001</v>
      </c>
      <c r="H53" s="9">
        <v>60.565390000000001</v>
      </c>
      <c r="I53" s="9">
        <v>453.50367999999997</v>
      </c>
      <c r="J53" s="9">
        <v>57.467970000000001</v>
      </c>
      <c r="K53" s="9">
        <v>13.651</v>
      </c>
      <c r="L53" s="42">
        <v>3082.1974800000003</v>
      </c>
      <c r="M53" s="46">
        <v>216.59989999999999</v>
      </c>
      <c r="R53" s="48">
        <f t="shared" si="0"/>
        <v>0.8101294048167218</v>
      </c>
      <c r="S53" s="48">
        <f t="shared" si="1"/>
        <v>0.1471364774459552</v>
      </c>
      <c r="T53" s="48">
        <f t="shared" si="2"/>
        <v>1.9650067976825416E-2</v>
      </c>
      <c r="U53" s="48">
        <f t="shared" si="3"/>
        <v>1.8645129123913241E-2</v>
      </c>
    </row>
    <row r="54" spans="2:21" x14ac:dyDescent="0.25">
      <c r="B54" s="7" t="s">
        <v>0</v>
      </c>
      <c r="C54" s="8"/>
      <c r="D54" s="8" t="s">
        <v>2</v>
      </c>
      <c r="E54" s="8" t="s">
        <v>3</v>
      </c>
      <c r="F54" s="8" t="s">
        <v>4</v>
      </c>
      <c r="G54" s="8" t="s">
        <v>5</v>
      </c>
      <c r="H54" s="8" t="s">
        <v>6</v>
      </c>
      <c r="I54" s="8" t="s">
        <v>7</v>
      </c>
      <c r="J54" s="8" t="s">
        <v>8</v>
      </c>
      <c r="K54" s="8" t="s">
        <v>9</v>
      </c>
      <c r="L54" s="42" t="s">
        <v>10</v>
      </c>
      <c r="M54" s="46" t="s">
        <v>11</v>
      </c>
      <c r="R54" s="48" t="e">
        <f t="shared" si="0"/>
        <v>#VALUE!</v>
      </c>
      <c r="S54" s="48" t="e">
        <f t="shared" si="1"/>
        <v>#VALUE!</v>
      </c>
      <c r="T54" s="48" t="e">
        <f t="shared" si="2"/>
        <v>#VALUE!</v>
      </c>
      <c r="U54" s="48" t="e">
        <f t="shared" si="3"/>
        <v>#VALUE!</v>
      </c>
    </row>
    <row r="55" spans="2:21" x14ac:dyDescent="0.25">
      <c r="B55" s="7">
        <v>2015</v>
      </c>
      <c r="C55" s="8" t="s">
        <v>20</v>
      </c>
      <c r="D55" s="8" t="s">
        <v>27</v>
      </c>
      <c r="E55" s="8" t="s">
        <v>28</v>
      </c>
      <c r="F55" s="9">
        <v>3.0548291884983061E-2</v>
      </c>
      <c r="G55" s="9">
        <v>2515.5079129037058</v>
      </c>
      <c r="H55" s="9">
        <v>126.4777369071669</v>
      </c>
      <c r="I55" s="9">
        <v>178.24078810107949</v>
      </c>
      <c r="J55" s="9">
        <v>80.090902202959256</v>
      </c>
      <c r="K55" s="9">
        <v>21.720635903141343</v>
      </c>
      <c r="L55" s="42">
        <v>2922.0685243099383</v>
      </c>
      <c r="M55" s="46">
        <v>220.06337577266513</v>
      </c>
      <c r="R55" s="48">
        <f t="shared" si="0"/>
        <v>0.86086547662250879</v>
      </c>
      <c r="S55" s="48">
        <f t="shared" si="1"/>
        <v>6.0998154772284804E-2</v>
      </c>
      <c r="T55" s="48">
        <f t="shared" si="2"/>
        <v>4.3283631391579112E-2</v>
      </c>
      <c r="U55" s="48">
        <f t="shared" si="3"/>
        <v>2.7408974682369278E-2</v>
      </c>
    </row>
    <row r="56" spans="2:21" x14ac:dyDescent="0.25">
      <c r="B56" s="7">
        <v>2015</v>
      </c>
      <c r="C56" s="8" t="s">
        <v>12</v>
      </c>
      <c r="D56" s="8" t="s">
        <v>27</v>
      </c>
      <c r="E56" s="8" t="s">
        <v>28</v>
      </c>
      <c r="F56" s="9">
        <v>3.074E-2</v>
      </c>
      <c r="G56" s="9">
        <v>2357.35635</v>
      </c>
      <c r="H56" s="9">
        <v>176.64184</v>
      </c>
      <c r="I56" s="9">
        <v>151.11085</v>
      </c>
      <c r="J56" s="9">
        <v>94.409779999999998</v>
      </c>
      <c r="K56" s="9">
        <v>31.4437</v>
      </c>
      <c r="L56" s="42">
        <v>2810.9932600000002</v>
      </c>
      <c r="M56" s="46">
        <v>233.39440999999999</v>
      </c>
      <c r="R56" s="48">
        <f t="shared" si="0"/>
        <v>0.83862042059823361</v>
      </c>
      <c r="S56" s="48">
        <f t="shared" si="1"/>
        <v>5.3757101502264003E-2</v>
      </c>
      <c r="T56" s="48">
        <f t="shared" si="2"/>
        <v>6.2839652628693954E-2</v>
      </c>
      <c r="U56" s="48">
        <f t="shared" si="3"/>
        <v>3.3585914752424555E-2</v>
      </c>
    </row>
    <row r="57" spans="2:21" x14ac:dyDescent="0.25">
      <c r="B57" s="7">
        <v>2015</v>
      </c>
      <c r="C57" s="8" t="s">
        <v>16</v>
      </c>
      <c r="D57" s="8" t="s">
        <v>27</v>
      </c>
      <c r="E57" s="8" t="s">
        <v>28</v>
      </c>
      <c r="F57" s="9">
        <v>3.4340000000000002E-2</v>
      </c>
      <c r="G57" s="9">
        <v>2448.52027</v>
      </c>
      <c r="H57" s="9">
        <v>102.90393</v>
      </c>
      <c r="I57" s="9">
        <v>126.00396000000001</v>
      </c>
      <c r="J57" s="9">
        <v>92.379530000000003</v>
      </c>
      <c r="K57" s="9">
        <v>17.882840000000002</v>
      </c>
      <c r="L57" s="42">
        <v>2787.7248700000005</v>
      </c>
      <c r="M57" s="46">
        <v>198.51006000000001</v>
      </c>
      <c r="R57" s="48">
        <f t="shared" si="0"/>
        <v>0.87832206698360427</v>
      </c>
      <c r="S57" s="48">
        <f t="shared" si="1"/>
        <v>4.5199568062109369E-2</v>
      </c>
      <c r="T57" s="48">
        <f t="shared" si="2"/>
        <v>3.6913230250013869E-2</v>
      </c>
      <c r="U57" s="48">
        <f t="shared" si="3"/>
        <v>3.3137965297127758E-2</v>
      </c>
    </row>
    <row r="58" spans="2:21" x14ac:dyDescent="0.25">
      <c r="B58" s="7">
        <v>2015</v>
      </c>
      <c r="C58" s="8" t="s">
        <v>21</v>
      </c>
      <c r="D58" s="8" t="s">
        <v>27</v>
      </c>
      <c r="E58" s="8" t="s">
        <v>28</v>
      </c>
      <c r="F58" s="9">
        <v>2.9950000000000001E-2</v>
      </c>
      <c r="G58" s="9">
        <v>2310.1334000000002</v>
      </c>
      <c r="H58" s="9">
        <v>50.934269999999998</v>
      </c>
      <c r="I58" s="9">
        <v>738.54300000000001</v>
      </c>
      <c r="J58" s="9">
        <v>65.697990000000004</v>
      </c>
      <c r="K58" s="9">
        <v>12.47537</v>
      </c>
      <c r="L58" s="42">
        <v>3177.8139800000008</v>
      </c>
      <c r="M58" s="46">
        <v>192.65152</v>
      </c>
      <c r="N58" s="53">
        <f>L58/L76-1</f>
        <v>8.7522059651375939E-2</v>
      </c>
      <c r="R58" s="48">
        <f t="shared" si="0"/>
        <v>0.72695677422880478</v>
      </c>
      <c r="S58" s="48">
        <f t="shared" si="1"/>
        <v>0.23240598872310322</v>
      </c>
      <c r="T58" s="48">
        <f t="shared" si="2"/>
        <v>1.602808418635001E-2</v>
      </c>
      <c r="U58" s="48">
        <f t="shared" si="3"/>
        <v>2.0673957133261773E-2</v>
      </c>
    </row>
    <row r="59" spans="2:21" x14ac:dyDescent="0.25">
      <c r="B59" s="7">
        <v>2015</v>
      </c>
      <c r="C59" s="8" t="s">
        <v>17</v>
      </c>
      <c r="D59" s="8" t="s">
        <v>27</v>
      </c>
      <c r="E59" s="8" t="s">
        <v>28</v>
      </c>
      <c r="F59" s="9">
        <v>2.81E-2</v>
      </c>
      <c r="G59" s="9">
        <v>2350.08761</v>
      </c>
      <c r="H59" s="9">
        <v>115.56784</v>
      </c>
      <c r="I59" s="9">
        <v>173.89017999999999</v>
      </c>
      <c r="J59" s="9">
        <v>63.085610000000003</v>
      </c>
      <c r="K59" s="9">
        <v>55.485390000000002</v>
      </c>
      <c r="L59" s="42">
        <v>2758.14473</v>
      </c>
      <c r="M59" s="46">
        <v>177.39475999999999</v>
      </c>
      <c r="R59" s="48">
        <f t="shared" si="0"/>
        <v>0.85205376804138921</v>
      </c>
      <c r="S59" s="48">
        <f t="shared" si="1"/>
        <v>6.3046067926972052E-2</v>
      </c>
      <c r="T59" s="48">
        <f t="shared" si="2"/>
        <v>4.190057133078727E-2</v>
      </c>
      <c r="U59" s="48">
        <f t="shared" si="3"/>
        <v>2.2872479936903094E-2</v>
      </c>
    </row>
    <row r="60" spans="2:21" x14ac:dyDescent="0.25">
      <c r="B60" s="7">
        <v>2015</v>
      </c>
      <c r="C60" s="8" t="s">
        <v>18</v>
      </c>
      <c r="D60" s="8" t="s">
        <v>27</v>
      </c>
      <c r="E60" s="8" t="s">
        <v>28</v>
      </c>
      <c r="F60" s="9">
        <v>3.0179999999999998E-2</v>
      </c>
      <c r="G60" s="9">
        <v>2741.05863</v>
      </c>
      <c r="H60" s="9">
        <v>109.62868</v>
      </c>
      <c r="I60" s="9">
        <v>83.809830000000005</v>
      </c>
      <c r="J60" s="9">
        <v>73.838719999999995</v>
      </c>
      <c r="K60" s="9">
        <v>10.544320000000001</v>
      </c>
      <c r="L60" s="42">
        <v>3018.9103600000003</v>
      </c>
      <c r="M60" s="46">
        <v>223.31163000000001</v>
      </c>
      <c r="R60" s="48">
        <f t="shared" si="0"/>
        <v>0.90796290817989034</v>
      </c>
      <c r="S60" s="48">
        <f t="shared" si="1"/>
        <v>2.7761615949405002E-2</v>
      </c>
      <c r="T60" s="48">
        <f t="shared" si="2"/>
        <v>3.6313989793323967E-2</v>
      </c>
      <c r="U60" s="48">
        <f t="shared" si="3"/>
        <v>2.4458732189716288E-2</v>
      </c>
    </row>
    <row r="61" spans="2:21" x14ac:dyDescent="0.25">
      <c r="B61" s="7">
        <v>2015</v>
      </c>
      <c r="C61" s="8" t="s">
        <v>19</v>
      </c>
      <c r="D61" s="8" t="s">
        <v>27</v>
      </c>
      <c r="E61" s="8" t="s">
        <v>28</v>
      </c>
      <c r="F61" s="9">
        <v>3.0329999999999999E-2</v>
      </c>
      <c r="G61" s="9">
        <v>2504.7257100000002</v>
      </c>
      <c r="H61" s="9">
        <v>60.316569999999999</v>
      </c>
      <c r="I61" s="9">
        <v>395.06650999999999</v>
      </c>
      <c r="J61" s="9">
        <v>56.916179999999997</v>
      </c>
      <c r="K61" s="9">
        <v>14.76408</v>
      </c>
      <c r="L61" s="42">
        <v>3031.8193800000004</v>
      </c>
      <c r="M61" s="46">
        <v>213.56219999999999</v>
      </c>
      <c r="R61" s="48">
        <f t="shared" si="0"/>
        <v>0.82614608459953831</v>
      </c>
      <c r="S61" s="48">
        <f t="shared" si="1"/>
        <v>0.13030674340501114</v>
      </c>
      <c r="T61" s="48">
        <f t="shared" si="2"/>
        <v>1.9894512977220957E-2</v>
      </c>
      <c r="U61" s="48">
        <f t="shared" si="3"/>
        <v>1.8772945504425133E-2</v>
      </c>
    </row>
    <row r="62" spans="2:21" x14ac:dyDescent="0.25">
      <c r="B62" s="7" t="s">
        <v>0</v>
      </c>
      <c r="C62" s="8"/>
      <c r="D62" s="8" t="s">
        <v>2</v>
      </c>
      <c r="E62" s="8" t="s">
        <v>3</v>
      </c>
      <c r="F62" s="8" t="s">
        <v>4</v>
      </c>
      <c r="G62" s="8" t="s">
        <v>5</v>
      </c>
      <c r="H62" s="8" t="s">
        <v>6</v>
      </c>
      <c r="I62" s="8" t="s">
        <v>7</v>
      </c>
      <c r="J62" s="8" t="s">
        <v>8</v>
      </c>
      <c r="K62" s="8" t="s">
        <v>9</v>
      </c>
      <c r="L62" s="42" t="s">
        <v>10</v>
      </c>
      <c r="M62" s="46" t="s">
        <v>11</v>
      </c>
      <c r="R62" s="48" t="e">
        <f t="shared" si="0"/>
        <v>#VALUE!</v>
      </c>
      <c r="S62" s="48" t="e">
        <f t="shared" si="1"/>
        <v>#VALUE!</v>
      </c>
      <c r="T62" s="48" t="e">
        <f t="shared" si="2"/>
        <v>#VALUE!</v>
      </c>
      <c r="U62" s="48" t="e">
        <f t="shared" si="3"/>
        <v>#VALUE!</v>
      </c>
    </row>
    <row r="63" spans="2:21" x14ac:dyDescent="0.25">
      <c r="B63" s="7">
        <v>2020</v>
      </c>
      <c r="C63" s="8" t="s">
        <v>20</v>
      </c>
      <c r="D63" s="8" t="s">
        <v>27</v>
      </c>
      <c r="E63" s="8" t="s">
        <v>28</v>
      </c>
      <c r="F63" s="9">
        <v>2.9620832893341404E-2</v>
      </c>
      <c r="G63" s="9">
        <v>2428.4137221223427</v>
      </c>
      <c r="H63" s="9">
        <v>140.09051954848437</v>
      </c>
      <c r="I63" s="9">
        <v>149.43271688793175</v>
      </c>
      <c r="J63" s="9">
        <v>75.361919927043289</v>
      </c>
      <c r="K63" s="9">
        <v>15.830371342458662</v>
      </c>
      <c r="L63" s="42">
        <v>2809.1588706611542</v>
      </c>
      <c r="M63" s="46">
        <v>202.53034919537805</v>
      </c>
      <c r="R63" s="48">
        <f t="shared" si="0"/>
        <v>0.86446293496771842</v>
      </c>
      <c r="S63" s="48">
        <f t="shared" si="1"/>
        <v>5.319482584221439E-2</v>
      </c>
      <c r="T63" s="48">
        <f t="shared" si="2"/>
        <v>4.9869204982170741E-2</v>
      </c>
      <c r="U63" s="48">
        <f t="shared" si="3"/>
        <v>2.6827218892502995E-2</v>
      </c>
    </row>
    <row r="64" spans="2:21" x14ac:dyDescent="0.25">
      <c r="B64" s="7">
        <v>2020</v>
      </c>
      <c r="C64" s="8" t="s">
        <v>12</v>
      </c>
      <c r="D64" s="8" t="s">
        <v>27</v>
      </c>
      <c r="E64" s="8" t="s">
        <v>28</v>
      </c>
      <c r="F64" s="9">
        <v>3.141E-2</v>
      </c>
      <c r="G64" s="9">
        <v>2256.5775899999999</v>
      </c>
      <c r="H64" s="9">
        <v>162.68924000000001</v>
      </c>
      <c r="I64" s="9">
        <v>190.36913999999999</v>
      </c>
      <c r="J64" s="9">
        <v>108.39927</v>
      </c>
      <c r="K64" s="9">
        <v>50.072780000000002</v>
      </c>
      <c r="L64" s="42">
        <v>2768.1394299999997</v>
      </c>
      <c r="M64" s="46">
        <v>221.67887999999999</v>
      </c>
      <c r="R64" s="48">
        <f t="shared" si="0"/>
        <v>0.81519650547371458</v>
      </c>
      <c r="S64" s="48">
        <f t="shared" si="1"/>
        <v>6.8771514157435348E-2</v>
      </c>
      <c r="T64" s="48">
        <f t="shared" si="2"/>
        <v>5.877205397850932E-2</v>
      </c>
      <c r="U64" s="48">
        <f t="shared" si="3"/>
        <v>3.9159613430310485E-2</v>
      </c>
    </row>
    <row r="65" spans="2:21" x14ac:dyDescent="0.25">
      <c r="B65" s="7">
        <v>2020</v>
      </c>
      <c r="C65" s="8" t="s">
        <v>21</v>
      </c>
      <c r="D65" s="8" t="s">
        <v>27</v>
      </c>
      <c r="E65" s="8" t="s">
        <v>28</v>
      </c>
      <c r="F65" s="9">
        <v>3.0429999999999999E-2</v>
      </c>
      <c r="G65" s="9">
        <v>2269.9947400000001</v>
      </c>
      <c r="H65" s="9">
        <v>51.273029999999999</v>
      </c>
      <c r="I65" s="9">
        <v>687.01647000000003</v>
      </c>
      <c r="J65" s="9">
        <v>82.618129999999994</v>
      </c>
      <c r="K65" s="9">
        <v>14.831659999999999</v>
      </c>
      <c r="L65" s="42">
        <v>3105.7644599999994</v>
      </c>
      <c r="M65" s="46">
        <v>187.16979000000001</v>
      </c>
      <c r="N65" s="53">
        <f>L65/L77-1</f>
        <v>0.10558519578105496</v>
      </c>
      <c r="R65" s="48">
        <f t="shared" si="0"/>
        <v>0.73089726192565185</v>
      </c>
      <c r="S65" s="48">
        <f t="shared" si="1"/>
        <v>0.22120688121983345</v>
      </c>
      <c r="T65" s="48">
        <f t="shared" si="2"/>
        <v>1.6508988579256267E-2</v>
      </c>
      <c r="U65" s="48">
        <f t="shared" si="3"/>
        <v>2.6601544020501803E-2</v>
      </c>
    </row>
    <row r="66" spans="2:21" x14ac:dyDescent="0.25">
      <c r="B66" s="7">
        <v>2020</v>
      </c>
      <c r="C66" s="8" t="s">
        <v>18</v>
      </c>
      <c r="D66" s="8" t="s">
        <v>27</v>
      </c>
      <c r="E66" s="8" t="s">
        <v>28</v>
      </c>
      <c r="F66" s="9">
        <v>3.0710000000000001E-2</v>
      </c>
      <c r="G66" s="9">
        <v>2632.4439200000002</v>
      </c>
      <c r="H66" s="9">
        <v>147.16927999999999</v>
      </c>
      <c r="I66" s="9">
        <v>83.698589999999996</v>
      </c>
      <c r="J66" s="9">
        <v>82.960340000000002</v>
      </c>
      <c r="K66" s="9">
        <v>10.54242</v>
      </c>
      <c r="L66" s="42">
        <v>2956.8452600000005</v>
      </c>
      <c r="M66" s="46">
        <v>220.4862</v>
      </c>
      <c r="R66" s="48">
        <f t="shared" si="0"/>
        <v>0.89028802271512841</v>
      </c>
      <c r="S66" s="48">
        <f t="shared" si="1"/>
        <v>2.8306719709776083E-2</v>
      </c>
      <c r="T66" s="48">
        <f t="shared" si="2"/>
        <v>4.9772398302642309E-2</v>
      </c>
      <c r="U66" s="48">
        <f t="shared" si="3"/>
        <v>2.8057044824861748E-2</v>
      </c>
    </row>
    <row r="67" spans="2:21" x14ac:dyDescent="0.25">
      <c r="B67" s="7">
        <v>2020</v>
      </c>
      <c r="C67" s="8" t="s">
        <v>22</v>
      </c>
      <c r="D67" s="8" t="s">
        <v>27</v>
      </c>
      <c r="E67" s="8" t="s">
        <v>28</v>
      </c>
      <c r="F67" s="9">
        <v>2.6679999999999999E-2</v>
      </c>
      <c r="G67" s="9">
        <v>2461.4726000000001</v>
      </c>
      <c r="H67" s="9">
        <v>46.578249999999997</v>
      </c>
      <c r="I67" s="9">
        <v>82.61336</v>
      </c>
      <c r="J67" s="9">
        <v>53.793199999999999</v>
      </c>
      <c r="K67" s="9">
        <v>10.255520000000001</v>
      </c>
      <c r="L67" s="42">
        <v>2654.7396100000001</v>
      </c>
      <c r="M67" s="46">
        <v>160.03757999999999</v>
      </c>
      <c r="R67" s="48">
        <f t="shared" si="0"/>
        <v>0.92719925929006652</v>
      </c>
      <c r="S67" s="48">
        <f t="shared" si="1"/>
        <v>3.1119195151497362E-2</v>
      </c>
      <c r="T67" s="48">
        <f t="shared" si="2"/>
        <v>1.7545317749637974E-2</v>
      </c>
      <c r="U67" s="48">
        <f t="shared" si="3"/>
        <v>2.0263079586927923E-2</v>
      </c>
    </row>
    <row r="68" spans="2:21" x14ac:dyDescent="0.25">
      <c r="B68" s="7">
        <v>2020</v>
      </c>
      <c r="C68" s="8" t="s">
        <v>23</v>
      </c>
      <c r="D68" s="8" t="s">
        <v>27</v>
      </c>
      <c r="E68" s="8" t="s">
        <v>28</v>
      </c>
      <c r="F68" s="9">
        <v>2.8420000000000001E-2</v>
      </c>
      <c r="G68" s="9">
        <v>2438.2690899999998</v>
      </c>
      <c r="H68" s="9">
        <v>65.137739999999994</v>
      </c>
      <c r="I68" s="9">
        <v>85.468530000000001</v>
      </c>
      <c r="J68" s="9">
        <v>54.683680000000003</v>
      </c>
      <c r="K68" s="9">
        <v>21.602820000000001</v>
      </c>
      <c r="L68" s="42">
        <v>2665.1902800000003</v>
      </c>
      <c r="M68" s="46">
        <v>190.52893</v>
      </c>
      <c r="R68" s="48">
        <f t="shared" ref="R68:R128" si="7">G68/L68</f>
        <v>0.91485741498351836</v>
      </c>
      <c r="S68" s="48">
        <f t="shared" ref="S68:S128" si="8">I68/L68</f>
        <v>3.2068453288821089E-2</v>
      </c>
      <c r="T68" s="48">
        <f t="shared" ref="T68:T128" si="9">H68/L68</f>
        <v>2.4440183685496553E-2</v>
      </c>
      <c r="U68" s="48">
        <f t="shared" ref="U68:U128" si="10">J68/L68</f>
        <v>2.0517739543909785E-2</v>
      </c>
    </row>
    <row r="69" spans="2:21" ht="15.75" thickBot="1" x14ac:dyDescent="0.3">
      <c r="B69" s="12">
        <v>2020</v>
      </c>
      <c r="C69" s="13" t="s">
        <v>24</v>
      </c>
      <c r="D69" s="13" t="s">
        <v>27</v>
      </c>
      <c r="E69" s="13" t="s">
        <v>28</v>
      </c>
      <c r="F69" s="14">
        <v>2.81E-2</v>
      </c>
      <c r="G69" s="14">
        <v>2157.9814999999999</v>
      </c>
      <c r="H69" s="14">
        <v>232.67882</v>
      </c>
      <c r="I69" s="14">
        <v>82.536140000000003</v>
      </c>
      <c r="J69" s="14">
        <v>68.174689999999998</v>
      </c>
      <c r="K69" s="14">
        <v>12.318519999999999</v>
      </c>
      <c r="L69" s="43">
        <v>2553.7177699999997</v>
      </c>
      <c r="M69" s="47">
        <v>186.01221000000001</v>
      </c>
      <c r="R69" s="48">
        <f t="shared" si="7"/>
        <v>0.84503523660721525</v>
      </c>
      <c r="S69" s="48">
        <f t="shared" si="8"/>
        <v>3.2319992823639246E-2</v>
      </c>
      <c r="T69" s="48">
        <f t="shared" si="9"/>
        <v>9.111375686593591E-2</v>
      </c>
      <c r="U69" s="48">
        <f t="shared" si="10"/>
        <v>2.6696250776372991E-2</v>
      </c>
    </row>
    <row r="70" spans="2:21" x14ac:dyDescent="0.25">
      <c r="R70" s="48" t="e">
        <f t="shared" si="7"/>
        <v>#DIV/0!</v>
      </c>
      <c r="S70" s="48" t="e">
        <f t="shared" si="8"/>
        <v>#DIV/0!</v>
      </c>
      <c r="T70" s="48" t="e">
        <f t="shared" si="9"/>
        <v>#DIV/0!</v>
      </c>
      <c r="U70" s="48" t="e">
        <f t="shared" si="10"/>
        <v>#DIV/0!</v>
      </c>
    </row>
    <row r="71" spans="2:21" x14ac:dyDescent="0.25">
      <c r="R71" s="48" t="e">
        <f t="shared" si="7"/>
        <v>#DIV/0!</v>
      </c>
      <c r="S71" s="48" t="e">
        <f t="shared" si="8"/>
        <v>#DIV/0!</v>
      </c>
      <c r="T71" s="48" t="e">
        <f t="shared" si="9"/>
        <v>#DIV/0!</v>
      </c>
      <c r="U71" s="48" t="e">
        <f t="shared" si="10"/>
        <v>#DIV/0!</v>
      </c>
    </row>
    <row r="72" spans="2:21" x14ac:dyDescent="0.25">
      <c r="F72" s="2"/>
      <c r="G72" s="2"/>
      <c r="H72" s="2"/>
      <c r="I72" s="2"/>
      <c r="J72" s="2"/>
      <c r="K72" s="2"/>
      <c r="R72" s="48" t="e">
        <f t="shared" si="7"/>
        <v>#DIV/0!</v>
      </c>
      <c r="S72" s="48" t="e">
        <f t="shared" si="8"/>
        <v>#DIV/0!</v>
      </c>
      <c r="T72" s="48" t="e">
        <f t="shared" si="9"/>
        <v>#DIV/0!</v>
      </c>
      <c r="U72" s="48" t="e">
        <f t="shared" si="10"/>
        <v>#DIV/0!</v>
      </c>
    </row>
    <row r="73" spans="2:21" ht="15.75" thickBot="1" x14ac:dyDescent="0.3">
      <c r="R73" s="48" t="e">
        <f t="shared" si="7"/>
        <v>#DIV/0!</v>
      </c>
      <c r="S73" s="48" t="e">
        <f t="shared" si="8"/>
        <v>#DIV/0!</v>
      </c>
      <c r="T73" s="48" t="e">
        <f t="shared" si="9"/>
        <v>#DIV/0!</v>
      </c>
      <c r="U73" s="48" t="e">
        <f t="shared" si="10"/>
        <v>#DIV/0!</v>
      </c>
    </row>
    <row r="74" spans="2:21" x14ac:dyDescent="0.25">
      <c r="B74" s="4" t="s">
        <v>0</v>
      </c>
      <c r="C74" s="5"/>
      <c r="D74" s="5" t="s">
        <v>2</v>
      </c>
      <c r="E74" s="5" t="s">
        <v>3</v>
      </c>
      <c r="F74" s="5" t="s">
        <v>4</v>
      </c>
      <c r="G74" s="5" t="s">
        <v>5</v>
      </c>
      <c r="H74" s="5" t="s">
        <v>6</v>
      </c>
      <c r="I74" s="5" t="s">
        <v>7</v>
      </c>
      <c r="J74" s="5" t="s">
        <v>8</v>
      </c>
      <c r="K74" s="5" t="s">
        <v>9</v>
      </c>
      <c r="L74" s="41" t="s">
        <v>70</v>
      </c>
      <c r="M74" s="45" t="s">
        <v>11</v>
      </c>
      <c r="R74" s="48" t="e">
        <f t="shared" si="7"/>
        <v>#VALUE!</v>
      </c>
      <c r="S74" s="48" t="e">
        <f t="shared" si="8"/>
        <v>#VALUE!</v>
      </c>
      <c r="T74" s="48" t="e">
        <f t="shared" si="9"/>
        <v>#VALUE!</v>
      </c>
      <c r="U74" s="48" t="e">
        <f t="shared" si="10"/>
        <v>#VALUE!</v>
      </c>
    </row>
    <row r="75" spans="2:21" x14ac:dyDescent="0.25">
      <c r="B75" s="7">
        <v>2010</v>
      </c>
      <c r="C75" s="7">
        <v>2010</v>
      </c>
      <c r="D75" s="8" t="s">
        <v>27</v>
      </c>
      <c r="E75" s="8" t="s">
        <v>28</v>
      </c>
      <c r="F75" s="9">
        <v>3.0144248551596985E-2</v>
      </c>
      <c r="G75" s="9">
        <v>2540.2146549055969</v>
      </c>
      <c r="H75" s="9">
        <v>86.583080972495495</v>
      </c>
      <c r="I75" s="9">
        <v>311.9001915094932</v>
      </c>
      <c r="J75" s="9">
        <v>70.707052203339714</v>
      </c>
      <c r="K75" s="9">
        <v>16.989331344169582</v>
      </c>
      <c r="L75" s="42">
        <v>3026.4244551836473</v>
      </c>
      <c r="M75" s="46">
        <v>217.06912958781908</v>
      </c>
      <c r="R75" s="48">
        <f t="shared" si="7"/>
        <v>0.83934513896579432</v>
      </c>
      <c r="S75" s="48">
        <f t="shared" si="8"/>
        <v>0.10305897144575073</v>
      </c>
      <c r="T75" s="48">
        <f t="shared" si="9"/>
        <v>2.8609034276139405E-2</v>
      </c>
      <c r="U75" s="48">
        <f t="shared" si="10"/>
        <v>2.3363230521823524E-2</v>
      </c>
    </row>
    <row r="76" spans="2:21" x14ac:dyDescent="0.25">
      <c r="B76" s="7">
        <v>2015</v>
      </c>
      <c r="C76" s="7">
        <v>2015</v>
      </c>
      <c r="D76" s="8" t="s">
        <v>27</v>
      </c>
      <c r="E76" s="8" t="s">
        <v>28</v>
      </c>
      <c r="F76" s="9">
        <v>3.0548291884983061E-2</v>
      </c>
      <c r="G76" s="9">
        <v>2515.5079129037058</v>
      </c>
      <c r="H76" s="9">
        <v>126.4777369071669</v>
      </c>
      <c r="I76" s="9">
        <v>178.24078810107949</v>
      </c>
      <c r="J76" s="9">
        <v>80.090902202959256</v>
      </c>
      <c r="K76" s="9">
        <v>21.720635903141343</v>
      </c>
      <c r="L76" s="42">
        <v>2922.0685243099383</v>
      </c>
      <c r="M76" s="46">
        <v>220.06337577266513</v>
      </c>
      <c r="N76" s="53">
        <f>1-L76/L75</f>
        <v>3.4481591204091888E-2</v>
      </c>
      <c r="R76" s="48">
        <f t="shared" si="7"/>
        <v>0.86086547662250879</v>
      </c>
      <c r="S76" s="48">
        <f t="shared" si="8"/>
        <v>6.0998154772284804E-2</v>
      </c>
      <c r="T76" s="48">
        <f t="shared" si="9"/>
        <v>4.3283631391579112E-2</v>
      </c>
      <c r="U76" s="48">
        <f t="shared" si="10"/>
        <v>2.7408974682369278E-2</v>
      </c>
    </row>
    <row r="77" spans="2:21" x14ac:dyDescent="0.25">
      <c r="B77" s="7">
        <v>2020</v>
      </c>
      <c r="C77" s="7">
        <v>2020</v>
      </c>
      <c r="D77" s="8" t="s">
        <v>27</v>
      </c>
      <c r="E77" s="8" t="s">
        <v>28</v>
      </c>
      <c r="F77" s="9">
        <v>2.9620832893341404E-2</v>
      </c>
      <c r="G77" s="9">
        <v>2428.4137221223427</v>
      </c>
      <c r="H77" s="9">
        <v>140.09051954848437</v>
      </c>
      <c r="I77" s="9">
        <v>149.43271688793175</v>
      </c>
      <c r="J77" s="9">
        <v>75.361919927043289</v>
      </c>
      <c r="K77" s="9">
        <v>15.830371342458662</v>
      </c>
      <c r="L77" s="42">
        <v>2809.1588706611542</v>
      </c>
      <c r="M77" s="46">
        <v>202.53034919537805</v>
      </c>
      <c r="N77" s="53">
        <f>1-L77/L76</f>
        <v>3.8640316854119061E-2</v>
      </c>
      <c r="O77" s="53">
        <f>1-L77/L75</f>
        <v>7.1789528448450657E-2</v>
      </c>
      <c r="P77" s="53"/>
      <c r="R77" s="48">
        <f t="shared" si="7"/>
        <v>0.86446293496771842</v>
      </c>
      <c r="S77" s="48">
        <f t="shared" si="8"/>
        <v>5.319482584221439E-2</v>
      </c>
      <c r="T77" s="48">
        <f t="shared" si="9"/>
        <v>4.9869204982170741E-2</v>
      </c>
      <c r="U77" s="48">
        <f t="shared" si="10"/>
        <v>2.6827218892502995E-2</v>
      </c>
    </row>
    <row r="78" spans="2:21" x14ac:dyDescent="0.25">
      <c r="B78" s="7" t="s">
        <v>0</v>
      </c>
      <c r="C78" s="8"/>
      <c r="D78" s="8" t="s">
        <v>2</v>
      </c>
      <c r="E78" s="8" t="s">
        <v>3</v>
      </c>
      <c r="F78" s="8" t="s">
        <v>4</v>
      </c>
      <c r="G78" s="8" t="s">
        <v>5</v>
      </c>
      <c r="H78" s="8" t="s">
        <v>6</v>
      </c>
      <c r="I78" s="8" t="s">
        <v>7</v>
      </c>
      <c r="J78" s="8" t="s">
        <v>8</v>
      </c>
      <c r="K78" s="8" t="s">
        <v>9</v>
      </c>
      <c r="L78" s="42" t="s">
        <v>10</v>
      </c>
      <c r="M78" s="46" t="s">
        <v>11</v>
      </c>
      <c r="R78" s="48" t="e">
        <f t="shared" si="7"/>
        <v>#VALUE!</v>
      </c>
      <c r="S78" s="48" t="e">
        <f t="shared" si="8"/>
        <v>#VALUE!</v>
      </c>
      <c r="T78" s="48" t="e">
        <f t="shared" si="9"/>
        <v>#VALUE!</v>
      </c>
      <c r="U78" s="48" t="e">
        <f t="shared" si="10"/>
        <v>#VALUE!</v>
      </c>
    </row>
    <row r="79" spans="2:21" x14ac:dyDescent="0.25">
      <c r="B79" s="7">
        <v>2020</v>
      </c>
      <c r="C79" s="7">
        <v>2020</v>
      </c>
      <c r="D79" s="8" t="s">
        <v>27</v>
      </c>
      <c r="E79" s="8" t="s">
        <v>28</v>
      </c>
      <c r="F79" s="9">
        <v>2.8049999999999999E-2</v>
      </c>
      <c r="G79" s="9">
        <v>1960.1996999999999</v>
      </c>
      <c r="H79" s="9">
        <v>93.814670000000007</v>
      </c>
      <c r="I79" s="9">
        <v>535.31709000000001</v>
      </c>
      <c r="J79" s="9">
        <v>71.414510000000007</v>
      </c>
      <c r="K79" s="9">
        <v>71.840519999999998</v>
      </c>
      <c r="L79" s="42">
        <v>2732.61454</v>
      </c>
      <c r="M79" s="46">
        <v>158.32989000000001</v>
      </c>
      <c r="O79" s="53">
        <f>(H79+J79+K79)/L79</f>
        <v>8.675563147665899E-2</v>
      </c>
      <c r="P79" s="53"/>
      <c r="R79" s="48">
        <f t="shared" si="7"/>
        <v>0.71733487153296049</v>
      </c>
      <c r="S79" s="48">
        <f t="shared" si="8"/>
        <v>0.19589923209586668</v>
      </c>
      <c r="T79" s="48">
        <f t="shared" si="9"/>
        <v>3.4331468499029509E-2</v>
      </c>
      <c r="U79" s="48">
        <f t="shared" si="10"/>
        <v>2.6134132331741163E-2</v>
      </c>
    </row>
    <row r="80" spans="2:21" x14ac:dyDescent="0.25">
      <c r="B80" s="7">
        <v>2025</v>
      </c>
      <c r="C80" s="7">
        <v>2025</v>
      </c>
      <c r="D80" s="8" t="s">
        <v>27</v>
      </c>
      <c r="E80" s="8" t="s">
        <v>28</v>
      </c>
      <c r="F80" s="9">
        <v>2.7980000000000001E-2</v>
      </c>
      <c r="G80" s="9">
        <v>1842.4324799999999</v>
      </c>
      <c r="H80" s="9">
        <v>92.712559999999996</v>
      </c>
      <c r="I80" s="9">
        <v>485.38589000000002</v>
      </c>
      <c r="J80" s="9">
        <v>70.657769999999999</v>
      </c>
      <c r="K80" s="9">
        <v>112.94468000000001</v>
      </c>
      <c r="L80" s="42">
        <v>2604.1613599999996</v>
      </c>
      <c r="M80" s="46">
        <v>148.95956000000001</v>
      </c>
      <c r="N80" s="53">
        <f>1-L80/$L$79</f>
        <v>4.7007427545928349E-2</v>
      </c>
      <c r="O80" s="53">
        <f>(H80+J80+K80)/L80</f>
        <v>0.10610518005689173</v>
      </c>
      <c r="P80" s="53"/>
      <c r="R80" s="48">
        <f t="shared" si="7"/>
        <v>0.7074955140260587</v>
      </c>
      <c r="S80" s="48">
        <f t="shared" si="8"/>
        <v>0.18638856157515526</v>
      </c>
      <c r="T80" s="48">
        <f t="shared" si="9"/>
        <v>3.5601695587711202E-2</v>
      </c>
      <c r="U80" s="48">
        <f t="shared" si="10"/>
        <v>2.7132638969806392E-2</v>
      </c>
    </row>
    <row r="81" spans="2:21" x14ac:dyDescent="0.25">
      <c r="B81" s="7">
        <v>2030</v>
      </c>
      <c r="C81" s="7">
        <v>2030</v>
      </c>
      <c r="D81" s="8" t="s">
        <v>27</v>
      </c>
      <c r="E81" s="8" t="s">
        <v>28</v>
      </c>
      <c r="F81" s="9">
        <v>2.801E-2</v>
      </c>
      <c r="G81" s="9">
        <v>1818.9086500000001</v>
      </c>
      <c r="H81" s="9">
        <v>91.325680000000006</v>
      </c>
      <c r="I81" s="9">
        <v>413.69378</v>
      </c>
      <c r="J81" s="9">
        <v>69.968959999999996</v>
      </c>
      <c r="K81" s="9">
        <v>118.12038</v>
      </c>
      <c r="L81" s="42">
        <v>2512.0454599999998</v>
      </c>
      <c r="M81" s="46">
        <v>146.94658999999999</v>
      </c>
      <c r="N81" s="53">
        <f t="shared" ref="N81:N85" si="11">1-L81/$L$79</f>
        <v>8.0717231344308193E-2</v>
      </c>
      <c r="O81" s="53">
        <f>(H81+J81+K81)/L81</f>
        <v>0.11123008100339078</v>
      </c>
      <c r="P81" s="53"/>
      <c r="R81" s="48">
        <f t="shared" si="7"/>
        <v>0.72407473469847161</v>
      </c>
      <c r="S81" s="48">
        <f t="shared" si="8"/>
        <v>0.16468403402221871</v>
      </c>
      <c r="T81" s="48">
        <f t="shared" si="9"/>
        <v>3.6355106407986747E-2</v>
      </c>
      <c r="U81" s="48">
        <f t="shared" si="10"/>
        <v>2.7853381283951765E-2</v>
      </c>
    </row>
    <row r="82" spans="2:21" x14ac:dyDescent="0.25">
      <c r="B82" s="7">
        <v>2035</v>
      </c>
      <c r="C82" s="7">
        <v>2035</v>
      </c>
      <c r="D82" s="8" t="s">
        <v>27</v>
      </c>
      <c r="E82" s="8" t="s">
        <v>28</v>
      </c>
      <c r="F82" s="9">
        <v>2.7990000000000001E-2</v>
      </c>
      <c r="G82" s="9">
        <v>1779.66317</v>
      </c>
      <c r="H82" s="9">
        <v>89.554410000000004</v>
      </c>
      <c r="I82" s="9">
        <v>390.89343000000002</v>
      </c>
      <c r="J82" s="9">
        <v>69.50573</v>
      </c>
      <c r="K82" s="9">
        <v>124.14548000000001</v>
      </c>
      <c r="L82" s="42">
        <v>2453.7902100000001</v>
      </c>
      <c r="M82" s="46">
        <v>143.37628000000001</v>
      </c>
      <c r="N82" s="53">
        <f t="shared" si="11"/>
        <v>0.10203573387997855</v>
      </c>
      <c r="O82" s="53">
        <f>(H82+J82+K82)/L82</f>
        <v>0.11541557988366087</v>
      </c>
      <c r="P82" s="53"/>
      <c r="R82" s="48">
        <f t="shared" si="7"/>
        <v>0.72527111843029157</v>
      </c>
      <c r="S82" s="48">
        <f t="shared" si="8"/>
        <v>0.15930189484291732</v>
      </c>
      <c r="T82" s="48">
        <f t="shared" si="9"/>
        <v>3.6496359646002501E-2</v>
      </c>
      <c r="U82" s="48">
        <f t="shared" si="10"/>
        <v>2.8325864907579039E-2</v>
      </c>
    </row>
    <row r="83" spans="2:21" x14ac:dyDescent="0.25">
      <c r="B83" s="7">
        <v>2040</v>
      </c>
      <c r="C83" s="7">
        <v>2040</v>
      </c>
      <c r="D83" s="8" t="s">
        <v>27</v>
      </c>
      <c r="E83" s="8" t="s">
        <v>28</v>
      </c>
      <c r="F83" s="9">
        <v>2.7959999999999999E-2</v>
      </c>
      <c r="G83" s="9">
        <v>1766.925</v>
      </c>
      <c r="H83" s="9">
        <v>87.613619999999997</v>
      </c>
      <c r="I83" s="9">
        <v>370.22349000000003</v>
      </c>
      <c r="J83" s="9">
        <v>68.533799999999999</v>
      </c>
      <c r="K83" s="9">
        <v>123.29465999999999</v>
      </c>
      <c r="L83" s="42">
        <v>2416.6185300000002</v>
      </c>
      <c r="M83" s="46">
        <v>141.49591000000001</v>
      </c>
      <c r="N83" s="53">
        <f t="shared" si="11"/>
        <v>0.11563870621869698</v>
      </c>
      <c r="O83" s="53">
        <f>(H83+J83+K83)/L83</f>
        <v>0.11563350877724173</v>
      </c>
      <c r="P83" s="53"/>
      <c r="R83" s="48">
        <f t="shared" si="7"/>
        <v>0.73115594292823693</v>
      </c>
      <c r="S83" s="48">
        <f t="shared" si="8"/>
        <v>0.15319897840889268</v>
      </c>
      <c r="T83" s="48">
        <f t="shared" si="9"/>
        <v>3.6254633866438152E-2</v>
      </c>
      <c r="U83" s="48">
        <f t="shared" si="10"/>
        <v>2.8359378672810225E-2</v>
      </c>
    </row>
    <row r="84" spans="2:21" x14ac:dyDescent="0.25">
      <c r="B84" s="7">
        <v>2045</v>
      </c>
      <c r="C84" s="7">
        <v>2045</v>
      </c>
      <c r="D84" s="8" t="s">
        <v>27</v>
      </c>
      <c r="E84" s="8" t="s">
        <v>28</v>
      </c>
      <c r="F84" s="9">
        <v>2.793E-2</v>
      </c>
      <c r="G84" s="9">
        <v>1753.3897999999999</v>
      </c>
      <c r="H84" s="9">
        <v>85.315889999999996</v>
      </c>
      <c r="I84" s="9">
        <v>357.21325999999999</v>
      </c>
      <c r="J84" s="9">
        <v>67.744820000000004</v>
      </c>
      <c r="K84" s="9">
        <v>120.47481999999999</v>
      </c>
      <c r="L84" s="42">
        <v>2384.1665199999998</v>
      </c>
      <c r="M84" s="46">
        <v>139.6756</v>
      </c>
      <c r="N84" s="53">
        <f t="shared" si="11"/>
        <v>0.1275145158233697</v>
      </c>
      <c r="O84" s="53">
        <f>(H84+J84+K84)/L84</f>
        <v>0.11473004410782517</v>
      </c>
      <c r="P84" s="53"/>
      <c r="R84" s="48">
        <f t="shared" si="7"/>
        <v>0.73543092954765599</v>
      </c>
      <c r="S84" s="48">
        <f t="shared" si="8"/>
        <v>0.14982731155875809</v>
      </c>
      <c r="T84" s="48">
        <f t="shared" si="9"/>
        <v>3.5784367108720246E-2</v>
      </c>
      <c r="U84" s="48">
        <f t="shared" si="10"/>
        <v>2.8414466620393618E-2</v>
      </c>
    </row>
    <row r="85" spans="2:21" ht="15.75" thickBot="1" x14ac:dyDescent="0.3">
      <c r="B85" s="12">
        <v>2050</v>
      </c>
      <c r="C85" s="12">
        <v>2050</v>
      </c>
      <c r="D85" s="13" t="s">
        <v>27</v>
      </c>
      <c r="E85" s="13" t="s">
        <v>28</v>
      </c>
      <c r="F85" s="14">
        <v>2.793E-2</v>
      </c>
      <c r="G85" s="14">
        <v>1741.8547799999999</v>
      </c>
      <c r="H85" s="14">
        <v>83.081829999999997</v>
      </c>
      <c r="I85" s="14">
        <v>338.90615000000003</v>
      </c>
      <c r="J85" s="14">
        <v>67.12603</v>
      </c>
      <c r="K85" s="14">
        <v>118.62451</v>
      </c>
      <c r="L85" s="43">
        <v>2349.6212299999997</v>
      </c>
      <c r="M85" s="47">
        <v>138.43948</v>
      </c>
      <c r="N85" s="53">
        <f t="shared" si="11"/>
        <v>0.14015636102119267</v>
      </c>
      <c r="O85" s="53">
        <f>(H85+J85+K85)/L85</f>
        <v>0.11441519448647475</v>
      </c>
      <c r="P85" s="53"/>
      <c r="R85" s="48">
        <f t="shared" si="7"/>
        <v>0.74133428731404516</v>
      </c>
      <c r="S85" s="48">
        <f t="shared" si="8"/>
        <v>0.14423863117716215</v>
      </c>
      <c r="T85" s="48">
        <f t="shared" si="9"/>
        <v>3.535966943914616E-2</v>
      </c>
      <c r="U85" s="48">
        <f t="shared" si="10"/>
        <v>2.8568872779550093E-2</v>
      </c>
    </row>
    <row r="86" spans="2:21" x14ac:dyDescent="0.25">
      <c r="R86" s="48" t="e">
        <f t="shared" si="7"/>
        <v>#DIV/0!</v>
      </c>
      <c r="S86" s="48" t="e">
        <f t="shared" si="8"/>
        <v>#DIV/0!</v>
      </c>
      <c r="T86" s="48" t="e">
        <f t="shared" si="9"/>
        <v>#DIV/0!</v>
      </c>
      <c r="U86" s="48" t="e">
        <f t="shared" si="10"/>
        <v>#DIV/0!</v>
      </c>
    </row>
    <row r="87" spans="2:21" x14ac:dyDescent="0.25">
      <c r="R87" s="48" t="e">
        <f t="shared" si="7"/>
        <v>#DIV/0!</v>
      </c>
      <c r="S87" s="48" t="e">
        <f t="shared" si="8"/>
        <v>#DIV/0!</v>
      </c>
      <c r="T87" s="48" t="e">
        <f t="shared" si="9"/>
        <v>#DIV/0!</v>
      </c>
      <c r="U87" s="48" t="e">
        <f t="shared" si="10"/>
        <v>#DIV/0!</v>
      </c>
    </row>
    <row r="88" spans="2:21" ht="15.75" thickBot="1" x14ac:dyDescent="0.3">
      <c r="R88" s="48" t="e">
        <f t="shared" si="7"/>
        <v>#DIV/0!</v>
      </c>
      <c r="S88" s="48" t="e">
        <f t="shared" si="8"/>
        <v>#DIV/0!</v>
      </c>
      <c r="T88" s="48" t="e">
        <f t="shared" si="9"/>
        <v>#DIV/0!</v>
      </c>
      <c r="U88" s="48" t="e">
        <f t="shared" si="10"/>
        <v>#DIV/0!</v>
      </c>
    </row>
    <row r="89" spans="2:21" x14ac:dyDescent="0.25">
      <c r="B89" s="4" t="s">
        <v>0</v>
      </c>
      <c r="C89" s="5"/>
      <c r="D89" s="5" t="s">
        <v>2</v>
      </c>
      <c r="E89" s="5" t="s">
        <v>3</v>
      </c>
      <c r="F89" s="5" t="s">
        <v>4</v>
      </c>
      <c r="G89" s="5" t="s">
        <v>5</v>
      </c>
      <c r="H89" s="5" t="s">
        <v>6</v>
      </c>
      <c r="I89" s="5" t="s">
        <v>7</v>
      </c>
      <c r="J89" s="5" t="s">
        <v>8</v>
      </c>
      <c r="K89" s="5" t="s">
        <v>9</v>
      </c>
      <c r="L89" s="41" t="s">
        <v>10</v>
      </c>
      <c r="M89" s="45" t="s">
        <v>11</v>
      </c>
      <c r="N89" s="53">
        <f>MAX(L90:L112)</f>
        <v>4338.2308599999997</v>
      </c>
      <c r="O89" s="2"/>
      <c r="P89" s="2"/>
      <c r="R89" s="48" t="e">
        <f t="shared" si="7"/>
        <v>#VALUE!</v>
      </c>
      <c r="S89" s="48" t="e">
        <f t="shared" si="8"/>
        <v>#VALUE!</v>
      </c>
      <c r="T89" s="48" t="e">
        <f t="shared" si="9"/>
        <v>#VALUE!</v>
      </c>
      <c r="U89" s="48" t="e">
        <f t="shared" si="10"/>
        <v>#VALUE!</v>
      </c>
    </row>
    <row r="90" spans="2:21" x14ac:dyDescent="0.25">
      <c r="B90" s="7">
        <v>2010</v>
      </c>
      <c r="C90" s="8" t="s">
        <v>20</v>
      </c>
      <c r="D90" s="8" t="s">
        <v>29</v>
      </c>
      <c r="E90" s="8" t="s">
        <v>30</v>
      </c>
      <c r="F90" s="9">
        <v>5.1958727069599642E-2</v>
      </c>
      <c r="G90" s="9">
        <v>3502.7484920050592</v>
      </c>
      <c r="H90" s="9">
        <v>108.26012424715704</v>
      </c>
      <c r="I90" s="9">
        <v>409.5755135525028</v>
      </c>
      <c r="J90" s="9">
        <v>94.11216901988513</v>
      </c>
      <c r="K90" s="9">
        <v>21.811119584142478</v>
      </c>
      <c r="L90" s="42">
        <v>4136.5593771358162</v>
      </c>
      <c r="M90" s="46">
        <v>286.60330591252836</v>
      </c>
      <c r="R90" s="48">
        <f t="shared" si="7"/>
        <v>0.84677824555497805</v>
      </c>
      <c r="S90" s="48">
        <f t="shared" si="8"/>
        <v>9.9013570508951779E-2</v>
      </c>
      <c r="T90" s="48">
        <f t="shared" si="9"/>
        <v>2.6171538802403735E-2</v>
      </c>
      <c r="U90" s="48">
        <f t="shared" si="10"/>
        <v>2.2751315873785205E-2</v>
      </c>
    </row>
    <row r="91" spans="2:21" x14ac:dyDescent="0.25">
      <c r="B91" s="7">
        <v>2010</v>
      </c>
      <c r="C91" s="8" t="s">
        <v>12</v>
      </c>
      <c r="D91" s="8" t="s">
        <v>29</v>
      </c>
      <c r="E91" s="8" t="s">
        <v>30</v>
      </c>
      <c r="F91" s="9">
        <v>5.2200000000000003E-2</v>
      </c>
      <c r="G91" s="9">
        <v>3408.9203200000002</v>
      </c>
      <c r="H91" s="9">
        <v>209.74959999999999</v>
      </c>
      <c r="I91" s="9">
        <v>165.04925</v>
      </c>
      <c r="J91" s="9">
        <v>116.54277</v>
      </c>
      <c r="K91" s="9">
        <v>23.077590000000001</v>
      </c>
      <c r="L91" s="42">
        <v>3923.3917300000003</v>
      </c>
      <c r="M91" s="46">
        <v>325.4794</v>
      </c>
      <c r="R91" s="48">
        <f t="shared" si="7"/>
        <v>0.86887075127723734</v>
      </c>
      <c r="S91" s="48">
        <f t="shared" si="8"/>
        <v>4.2068001708307622E-2</v>
      </c>
      <c r="T91" s="48">
        <f t="shared" si="9"/>
        <v>5.3461294317404283E-2</v>
      </c>
      <c r="U91" s="48">
        <f t="shared" si="10"/>
        <v>2.9704596945765594E-2</v>
      </c>
    </row>
    <row r="92" spans="2:21" x14ac:dyDescent="0.25">
      <c r="B92" s="7">
        <v>2010</v>
      </c>
      <c r="C92" s="8" t="s">
        <v>15</v>
      </c>
      <c r="D92" s="8" t="s">
        <v>29</v>
      </c>
      <c r="E92" s="8" t="s">
        <v>30</v>
      </c>
      <c r="F92" s="9">
        <v>4.845E-2</v>
      </c>
      <c r="G92" s="9">
        <v>3039.2520500000001</v>
      </c>
      <c r="H92" s="9">
        <v>87.373609999999999</v>
      </c>
      <c r="I92" s="9">
        <v>762.84482000000003</v>
      </c>
      <c r="J92" s="9">
        <v>89.788300000000007</v>
      </c>
      <c r="K92" s="9">
        <v>76.419740000000004</v>
      </c>
      <c r="L92" s="42">
        <v>4055.7269700000002</v>
      </c>
      <c r="M92" s="46">
        <v>247.5934</v>
      </c>
      <c r="R92" s="48">
        <f t="shared" si="7"/>
        <v>0.74937294164059565</v>
      </c>
      <c r="S92" s="48">
        <f t="shared" si="8"/>
        <v>0.18809077278690681</v>
      </c>
      <c r="T92" s="48">
        <f t="shared" si="9"/>
        <v>2.1543267248090914E-2</v>
      </c>
      <c r="U92" s="48">
        <f t="shared" si="10"/>
        <v>2.2138645097206828E-2</v>
      </c>
    </row>
    <row r="93" spans="2:21" x14ac:dyDescent="0.25">
      <c r="B93" s="7">
        <v>2010</v>
      </c>
      <c r="C93" s="8" t="s">
        <v>16</v>
      </c>
      <c r="D93" s="8" t="s">
        <v>29</v>
      </c>
      <c r="E93" s="8" t="s">
        <v>30</v>
      </c>
      <c r="F93" s="9">
        <v>5.4600000000000003E-2</v>
      </c>
      <c r="G93" s="9">
        <v>2950.1756500000001</v>
      </c>
      <c r="H93" s="9">
        <v>122.39831</v>
      </c>
      <c r="I93" s="9">
        <v>884.36032999999998</v>
      </c>
      <c r="J93" s="9">
        <v>106.97775</v>
      </c>
      <c r="K93" s="9">
        <v>21.171900000000001</v>
      </c>
      <c r="L93" s="42">
        <v>4085.1385399999999</v>
      </c>
      <c r="M93" s="46">
        <v>229.72734</v>
      </c>
      <c r="R93" s="48">
        <f t="shared" si="7"/>
        <v>0.7221727295446877</v>
      </c>
      <c r="S93" s="48">
        <f t="shared" si="8"/>
        <v>0.21648233501525263</v>
      </c>
      <c r="T93" s="48">
        <f t="shared" si="9"/>
        <v>2.9961850449262854E-2</v>
      </c>
      <c r="U93" s="48">
        <f t="shared" si="10"/>
        <v>2.6187055580249672E-2</v>
      </c>
    </row>
    <row r="94" spans="2:21" x14ac:dyDescent="0.25">
      <c r="B94" s="7">
        <v>2010</v>
      </c>
      <c r="C94" s="8" t="s">
        <v>17</v>
      </c>
      <c r="D94" s="8" t="s">
        <v>29</v>
      </c>
      <c r="E94" s="8" t="s">
        <v>30</v>
      </c>
      <c r="F94" s="9">
        <v>4.9050000000000003E-2</v>
      </c>
      <c r="G94" s="9">
        <v>3313.0486000000001</v>
      </c>
      <c r="H94" s="9">
        <v>176.83432999999999</v>
      </c>
      <c r="I94" s="9">
        <v>181.54351</v>
      </c>
      <c r="J94" s="9">
        <v>77.983440000000002</v>
      </c>
      <c r="K94" s="9">
        <v>58.38317</v>
      </c>
      <c r="L94" s="42">
        <v>3807.8421000000003</v>
      </c>
      <c r="M94" s="46">
        <v>241.26315</v>
      </c>
      <c r="R94" s="48">
        <f t="shared" si="7"/>
        <v>0.87005934410988306</v>
      </c>
      <c r="S94" s="48">
        <f t="shared" si="8"/>
        <v>4.7676217981832802E-2</v>
      </c>
      <c r="T94" s="48">
        <f t="shared" si="9"/>
        <v>4.6439512289650868E-2</v>
      </c>
      <c r="U94" s="48">
        <f t="shared" si="10"/>
        <v>2.0479693735199787E-2</v>
      </c>
    </row>
    <row r="95" spans="2:21" x14ac:dyDescent="0.25">
      <c r="B95" s="7">
        <v>2010</v>
      </c>
      <c r="C95" s="8" t="s">
        <v>18</v>
      </c>
      <c r="D95" s="8" t="s">
        <v>29</v>
      </c>
      <c r="E95" s="8" t="s">
        <v>30</v>
      </c>
      <c r="F95" s="9">
        <v>5.1659999999999998E-2</v>
      </c>
      <c r="G95" s="9">
        <v>3841.8809000000001</v>
      </c>
      <c r="H95" s="9">
        <v>104.27036</v>
      </c>
      <c r="I95" s="9">
        <v>109.81095999999999</v>
      </c>
      <c r="J95" s="9">
        <v>107.28416</v>
      </c>
      <c r="K95" s="9">
        <v>13.54514</v>
      </c>
      <c r="L95" s="42">
        <v>4176.8431799999998</v>
      </c>
      <c r="M95" s="46">
        <v>290.31997999999999</v>
      </c>
      <c r="R95" s="48">
        <f t="shared" si="7"/>
        <v>0.91980491831632527</v>
      </c>
      <c r="S95" s="48">
        <f t="shared" si="8"/>
        <v>2.6290419646542728E-2</v>
      </c>
      <c r="T95" s="48">
        <f t="shared" si="9"/>
        <v>2.4963915451573167E-2</v>
      </c>
      <c r="U95" s="48">
        <f t="shared" si="10"/>
        <v>2.5685465165105864E-2</v>
      </c>
    </row>
    <row r="96" spans="2:21" x14ac:dyDescent="0.25">
      <c r="B96" s="7">
        <v>2010</v>
      </c>
      <c r="C96" s="8" t="s">
        <v>19</v>
      </c>
      <c r="D96" s="8" t="s">
        <v>29</v>
      </c>
      <c r="E96" s="8" t="s">
        <v>30</v>
      </c>
      <c r="F96" s="9">
        <v>5.237E-2</v>
      </c>
      <c r="G96" s="9">
        <v>3446.9021499999999</v>
      </c>
      <c r="H96" s="9">
        <v>73.868319999999997</v>
      </c>
      <c r="I96" s="9">
        <v>600.55291999999997</v>
      </c>
      <c r="J96" s="9">
        <v>76.673000000000002</v>
      </c>
      <c r="K96" s="9">
        <v>17.695239999999998</v>
      </c>
      <c r="L96" s="42">
        <v>4215.7439999999997</v>
      </c>
      <c r="M96" s="46">
        <v>285.90539999999999</v>
      </c>
      <c r="R96" s="48">
        <f t="shared" si="7"/>
        <v>0.81762605841341418</v>
      </c>
      <c r="S96" s="48">
        <f t="shared" si="8"/>
        <v>0.1424547885260585</v>
      </c>
      <c r="T96" s="48">
        <f t="shared" si="9"/>
        <v>1.7522012721835102E-2</v>
      </c>
      <c r="U96" s="48">
        <f t="shared" si="10"/>
        <v>1.8187299798090209E-2</v>
      </c>
    </row>
    <row r="97" spans="2:21" x14ac:dyDescent="0.25">
      <c r="B97" s="7" t="s">
        <v>0</v>
      </c>
      <c r="C97" s="8"/>
      <c r="D97" s="8" t="s">
        <v>2</v>
      </c>
      <c r="E97" s="8" t="s">
        <v>3</v>
      </c>
      <c r="F97" s="8" t="s">
        <v>4</v>
      </c>
      <c r="G97" s="8" t="s">
        <v>5</v>
      </c>
      <c r="H97" s="8" t="s">
        <v>6</v>
      </c>
      <c r="I97" s="8" t="s">
        <v>7</v>
      </c>
      <c r="J97" s="8" t="s">
        <v>8</v>
      </c>
      <c r="K97" s="8" t="s">
        <v>9</v>
      </c>
      <c r="L97" s="42" t="s">
        <v>10</v>
      </c>
      <c r="M97" s="46" t="s">
        <v>11</v>
      </c>
      <c r="R97" s="48" t="e">
        <f t="shared" si="7"/>
        <v>#VALUE!</v>
      </c>
      <c r="S97" s="48" t="e">
        <f t="shared" si="8"/>
        <v>#VALUE!</v>
      </c>
      <c r="T97" s="48" t="e">
        <f t="shared" si="9"/>
        <v>#VALUE!</v>
      </c>
      <c r="U97" s="48" t="e">
        <f t="shared" si="10"/>
        <v>#VALUE!</v>
      </c>
    </row>
    <row r="98" spans="2:21" x14ac:dyDescent="0.25">
      <c r="B98" s="7">
        <v>2015</v>
      </c>
      <c r="C98" s="8" t="s">
        <v>20</v>
      </c>
      <c r="D98" s="8" t="s">
        <v>29</v>
      </c>
      <c r="E98" s="8" t="s">
        <v>30</v>
      </c>
      <c r="F98" s="9">
        <v>5.2248880857470217E-2</v>
      </c>
      <c r="G98" s="9">
        <v>3467.2013082623689</v>
      </c>
      <c r="H98" s="9">
        <v>161.13346200700053</v>
      </c>
      <c r="I98" s="9">
        <v>234.90924343238942</v>
      </c>
      <c r="J98" s="9">
        <v>106.62558890049753</v>
      </c>
      <c r="K98" s="9">
        <v>28.369912350427889</v>
      </c>
      <c r="L98" s="42">
        <v>3998.2917638335416</v>
      </c>
      <c r="M98" s="46">
        <v>290.20074656445752</v>
      </c>
      <c r="R98" s="48">
        <f t="shared" si="7"/>
        <v>0.86717066013662647</v>
      </c>
      <c r="S98" s="48">
        <f t="shared" si="8"/>
        <v>5.8752401602418236E-2</v>
      </c>
      <c r="T98" s="48">
        <f t="shared" si="9"/>
        <v>4.0300576227210241E-2</v>
      </c>
      <c r="U98" s="48">
        <f t="shared" si="10"/>
        <v>2.666778594423171E-2</v>
      </c>
    </row>
    <row r="99" spans="2:21" x14ac:dyDescent="0.25">
      <c r="B99" s="7">
        <v>2015</v>
      </c>
      <c r="C99" s="8" t="s">
        <v>12</v>
      </c>
      <c r="D99" s="8" t="s">
        <v>29</v>
      </c>
      <c r="E99" s="8" t="s">
        <v>30</v>
      </c>
      <c r="F99" s="9">
        <v>5.2499999999999998E-2</v>
      </c>
      <c r="G99" s="9">
        <v>3257.5929500000002</v>
      </c>
      <c r="H99" s="9">
        <v>227.60137</v>
      </c>
      <c r="I99" s="9">
        <v>198.87672000000001</v>
      </c>
      <c r="J99" s="9">
        <v>125.59312</v>
      </c>
      <c r="K99" s="9">
        <v>41.256340000000002</v>
      </c>
      <c r="L99" s="42">
        <v>3850.973</v>
      </c>
      <c r="M99" s="46">
        <v>307.88036</v>
      </c>
      <c r="R99" s="48">
        <f t="shared" si="7"/>
        <v>0.84591425335882653</v>
      </c>
      <c r="S99" s="48">
        <f t="shared" si="8"/>
        <v>5.1643239254079425E-2</v>
      </c>
      <c r="T99" s="48">
        <f t="shared" si="9"/>
        <v>5.9102302197392716E-2</v>
      </c>
      <c r="U99" s="48">
        <f t="shared" si="10"/>
        <v>3.2613347328064882E-2</v>
      </c>
    </row>
    <row r="100" spans="2:21" x14ac:dyDescent="0.25">
      <c r="B100" s="7">
        <v>2015</v>
      </c>
      <c r="C100" s="8" t="s">
        <v>16</v>
      </c>
      <c r="D100" s="8" t="s">
        <v>29</v>
      </c>
      <c r="E100" s="8" t="s">
        <v>30</v>
      </c>
      <c r="F100" s="9">
        <v>5.7290000000000001E-2</v>
      </c>
      <c r="G100" s="9">
        <v>3381.9819299999999</v>
      </c>
      <c r="H100" s="9">
        <v>130.05647999999999</v>
      </c>
      <c r="I100" s="9">
        <v>165.72721999999999</v>
      </c>
      <c r="J100" s="9">
        <v>123.00673999999999</v>
      </c>
      <c r="K100" s="9">
        <v>23.31054</v>
      </c>
      <c r="L100" s="42">
        <v>3824.1402000000003</v>
      </c>
      <c r="M100" s="46">
        <v>262.08220999999998</v>
      </c>
      <c r="R100" s="48">
        <f t="shared" si="7"/>
        <v>0.88437707644714481</v>
      </c>
      <c r="S100" s="48">
        <f t="shared" si="8"/>
        <v>4.3337119282394504E-2</v>
      </c>
      <c r="T100" s="48">
        <f t="shared" si="9"/>
        <v>3.4009338883548249E-2</v>
      </c>
      <c r="U100" s="48">
        <f t="shared" si="10"/>
        <v>3.2165855216291492E-2</v>
      </c>
    </row>
    <row r="101" spans="2:21" x14ac:dyDescent="0.25">
      <c r="B101" s="7">
        <v>2015</v>
      </c>
      <c r="C101" s="8" t="s">
        <v>21</v>
      </c>
      <c r="D101" s="8" t="s">
        <v>29</v>
      </c>
      <c r="E101" s="8" t="s">
        <v>30</v>
      </c>
      <c r="F101" s="9">
        <v>5.1459999999999999E-2</v>
      </c>
      <c r="G101" s="9">
        <v>3195.8945899999999</v>
      </c>
      <c r="H101" s="9">
        <v>61.069490000000002</v>
      </c>
      <c r="I101" s="9">
        <v>977.52112</v>
      </c>
      <c r="J101" s="9">
        <v>87.565269999999998</v>
      </c>
      <c r="K101" s="9">
        <v>16.12893</v>
      </c>
      <c r="L101" s="42">
        <v>4338.2308599999997</v>
      </c>
      <c r="M101" s="46">
        <v>254.10655</v>
      </c>
      <c r="N101" s="53">
        <f>L101/L119-1</f>
        <v>8.5021083063864911E-2</v>
      </c>
      <c r="R101" s="48">
        <f t="shared" si="7"/>
        <v>0.73668153981090811</v>
      </c>
      <c r="S101" s="48">
        <f t="shared" si="8"/>
        <v>0.22532713254453224</v>
      </c>
      <c r="T101" s="48">
        <f t="shared" si="9"/>
        <v>1.407704937122687E-2</v>
      </c>
      <c r="U101" s="48">
        <f t="shared" si="10"/>
        <v>2.0184557444229697E-2</v>
      </c>
    </row>
    <row r="102" spans="2:21" x14ac:dyDescent="0.25">
      <c r="B102" s="7">
        <v>2015</v>
      </c>
      <c r="C102" s="8" t="s">
        <v>17</v>
      </c>
      <c r="D102" s="8" t="s">
        <v>29</v>
      </c>
      <c r="E102" s="8" t="s">
        <v>30</v>
      </c>
      <c r="F102" s="9">
        <v>4.8989999999999999E-2</v>
      </c>
      <c r="G102" s="9">
        <v>3243.9455800000001</v>
      </c>
      <c r="H102" s="9">
        <v>146.48374999999999</v>
      </c>
      <c r="I102" s="9">
        <v>228.77795</v>
      </c>
      <c r="J102" s="9">
        <v>84.056349999999995</v>
      </c>
      <c r="K102" s="9">
        <v>72.971559999999997</v>
      </c>
      <c r="L102" s="42">
        <v>3776.2841799999997</v>
      </c>
      <c r="M102" s="46">
        <v>233.45372</v>
      </c>
      <c r="R102" s="48">
        <f t="shared" si="7"/>
        <v>0.85903110713452724</v>
      </c>
      <c r="S102" s="48">
        <f t="shared" si="8"/>
        <v>6.0582821391371035E-2</v>
      </c>
      <c r="T102" s="48">
        <f t="shared" si="9"/>
        <v>3.8790446644828516E-2</v>
      </c>
      <c r="U102" s="48">
        <f t="shared" si="10"/>
        <v>2.225901070824601E-2</v>
      </c>
    </row>
    <row r="103" spans="2:21" x14ac:dyDescent="0.25">
      <c r="B103" s="7">
        <v>2015</v>
      </c>
      <c r="C103" s="8" t="s">
        <v>18</v>
      </c>
      <c r="D103" s="8" t="s">
        <v>29</v>
      </c>
      <c r="E103" s="8" t="s">
        <v>30</v>
      </c>
      <c r="F103" s="9">
        <v>5.176E-2</v>
      </c>
      <c r="G103" s="9">
        <v>3764.9932100000001</v>
      </c>
      <c r="H103" s="9">
        <v>138.78910999999999</v>
      </c>
      <c r="I103" s="9">
        <v>109.71531</v>
      </c>
      <c r="J103" s="9">
        <v>98.32741</v>
      </c>
      <c r="K103" s="9">
        <v>13.56879</v>
      </c>
      <c r="L103" s="42">
        <v>4125.4455900000003</v>
      </c>
      <c r="M103" s="46">
        <v>294.34091999999998</v>
      </c>
      <c r="R103" s="48">
        <f t="shared" si="7"/>
        <v>0.9126270430341562</v>
      </c>
      <c r="S103" s="48">
        <f t="shared" si="8"/>
        <v>2.6594778092807182E-2</v>
      </c>
      <c r="T103" s="48">
        <f t="shared" si="9"/>
        <v>3.364221075571136E-2</v>
      </c>
      <c r="U103" s="48">
        <f t="shared" si="10"/>
        <v>2.3834373246454571E-2</v>
      </c>
    </row>
    <row r="104" spans="2:21" x14ac:dyDescent="0.25">
      <c r="B104" s="7">
        <v>2015</v>
      </c>
      <c r="C104" s="8" t="s">
        <v>19</v>
      </c>
      <c r="D104" s="8" t="s">
        <v>29</v>
      </c>
      <c r="E104" s="8" t="s">
        <v>30</v>
      </c>
      <c r="F104" s="9">
        <v>5.1970000000000002E-2</v>
      </c>
      <c r="G104" s="9">
        <v>3457.3106499999999</v>
      </c>
      <c r="H104" s="9">
        <v>73.539180000000002</v>
      </c>
      <c r="I104" s="9">
        <v>522.99392999999998</v>
      </c>
      <c r="J104" s="9">
        <v>75.940960000000004</v>
      </c>
      <c r="K104" s="9">
        <v>19.173410000000001</v>
      </c>
      <c r="L104" s="42">
        <v>4149.0101000000004</v>
      </c>
      <c r="M104" s="46">
        <v>281.88292999999999</v>
      </c>
      <c r="R104" s="48">
        <f t="shared" si="7"/>
        <v>0.83328566734508536</v>
      </c>
      <c r="S104" s="48">
        <f t="shared" si="8"/>
        <v>0.12605270110092043</v>
      </c>
      <c r="T104" s="48">
        <f t="shared" si="9"/>
        <v>1.7724512167372163E-2</v>
      </c>
      <c r="U104" s="48">
        <f t="shared" si="10"/>
        <v>1.8303392416422412E-2</v>
      </c>
    </row>
    <row r="105" spans="2:21" x14ac:dyDescent="0.25">
      <c r="B105" s="7" t="s">
        <v>0</v>
      </c>
      <c r="C105" s="8"/>
      <c r="D105" s="8" t="s">
        <v>2</v>
      </c>
      <c r="E105" s="8" t="s">
        <v>3</v>
      </c>
      <c r="F105" s="8" t="s">
        <v>4</v>
      </c>
      <c r="G105" s="8" t="s">
        <v>5</v>
      </c>
      <c r="H105" s="8" t="s">
        <v>6</v>
      </c>
      <c r="I105" s="8" t="s">
        <v>7</v>
      </c>
      <c r="J105" s="8" t="s">
        <v>8</v>
      </c>
      <c r="K105" s="8" t="s">
        <v>9</v>
      </c>
      <c r="L105" s="42" t="s">
        <v>10</v>
      </c>
      <c r="M105" s="46" t="s">
        <v>11</v>
      </c>
      <c r="R105" s="48" t="e">
        <f t="shared" si="7"/>
        <v>#VALUE!</v>
      </c>
      <c r="S105" s="48" t="e">
        <f t="shared" si="8"/>
        <v>#VALUE!</v>
      </c>
      <c r="T105" s="48" t="e">
        <f t="shared" si="9"/>
        <v>#VALUE!</v>
      </c>
      <c r="U105" s="48" t="e">
        <f t="shared" si="10"/>
        <v>#VALUE!</v>
      </c>
    </row>
    <row r="106" spans="2:21" x14ac:dyDescent="0.25">
      <c r="B106" s="7">
        <v>2020</v>
      </c>
      <c r="C106" s="8" t="s">
        <v>20</v>
      </c>
      <c r="D106" s="8" t="s">
        <v>29</v>
      </c>
      <c r="E106" s="8" t="s">
        <v>30</v>
      </c>
      <c r="F106" s="9">
        <v>5.1015691323015797E-2</v>
      </c>
      <c r="G106" s="9">
        <v>3351.3824323942063</v>
      </c>
      <c r="H106" s="9">
        <v>179.11478001380931</v>
      </c>
      <c r="I106" s="9">
        <v>196.69911972590532</v>
      </c>
      <c r="J106" s="9">
        <v>100.34937507977321</v>
      </c>
      <c r="K106" s="9">
        <v>20.571245288019064</v>
      </c>
      <c r="L106" s="42">
        <v>3848.1679681930364</v>
      </c>
      <c r="M106" s="46">
        <v>266.90835345942185</v>
      </c>
      <c r="R106" s="48">
        <f t="shared" si="7"/>
        <v>0.87090336495054221</v>
      </c>
      <c r="S106" s="48">
        <f t="shared" si="8"/>
        <v>5.1115003646337268E-2</v>
      </c>
      <c r="T106" s="48">
        <f t="shared" si="9"/>
        <v>4.6545468257695434E-2</v>
      </c>
      <c r="U106" s="48">
        <f t="shared" si="10"/>
        <v>2.6077181637914244E-2</v>
      </c>
    </row>
    <row r="107" spans="2:21" x14ac:dyDescent="0.25">
      <c r="B107" s="7">
        <v>2020</v>
      </c>
      <c r="C107" s="8" t="s">
        <v>12</v>
      </c>
      <c r="D107" s="8" t="s">
        <v>29</v>
      </c>
      <c r="E107" s="8" t="s">
        <v>30</v>
      </c>
      <c r="F107" s="9">
        <v>5.339E-2</v>
      </c>
      <c r="G107" s="9">
        <v>3123.9306099999999</v>
      </c>
      <c r="H107" s="9">
        <v>209.10302999999999</v>
      </c>
      <c r="I107" s="9">
        <v>250.87234000000001</v>
      </c>
      <c r="J107" s="9">
        <v>144.11919</v>
      </c>
      <c r="K107" s="9">
        <v>65.931049999999999</v>
      </c>
      <c r="L107" s="42">
        <v>3794.0096099999996</v>
      </c>
      <c r="M107" s="46">
        <v>292.34323000000001</v>
      </c>
      <c r="R107" s="48">
        <f t="shared" si="7"/>
        <v>0.82338500191621822</v>
      </c>
      <c r="S107" s="48">
        <f t="shared" si="8"/>
        <v>6.6123274790545417E-2</v>
      </c>
      <c r="T107" s="48">
        <f t="shared" si="9"/>
        <v>5.5113995876251883E-2</v>
      </c>
      <c r="U107" s="48">
        <f t="shared" si="10"/>
        <v>3.798598443718755E-2</v>
      </c>
    </row>
    <row r="108" spans="2:21" x14ac:dyDescent="0.25">
      <c r="B108" s="7">
        <v>2020</v>
      </c>
      <c r="C108" s="8" t="s">
        <v>21</v>
      </c>
      <c r="D108" s="8" t="s">
        <v>29</v>
      </c>
      <c r="E108" s="8" t="s">
        <v>30</v>
      </c>
      <c r="F108" s="9">
        <v>5.2089999999999997E-2</v>
      </c>
      <c r="G108" s="9">
        <v>3142.8996099999999</v>
      </c>
      <c r="H108" s="9">
        <v>61.519419999999997</v>
      </c>
      <c r="I108" s="9">
        <v>909.32398999999998</v>
      </c>
      <c r="J108" s="9">
        <v>109.99692</v>
      </c>
      <c r="K108" s="9">
        <v>19.252800000000001</v>
      </c>
      <c r="L108" s="42">
        <v>4243.0448299999998</v>
      </c>
      <c r="M108" s="46">
        <v>246.85762</v>
      </c>
      <c r="N108" s="53">
        <f>L108/L120-1</f>
        <v>0.10261424788907636</v>
      </c>
      <c r="R108" s="48">
        <f t="shared" si="7"/>
        <v>0.74071798341098372</v>
      </c>
      <c r="S108" s="48">
        <f t="shared" si="8"/>
        <v>0.21430930532968231</v>
      </c>
      <c r="T108" s="48">
        <f t="shared" si="9"/>
        <v>1.4498885226249189E-2</v>
      </c>
      <c r="U108" s="48">
        <f t="shared" si="10"/>
        <v>2.5924053222883343E-2</v>
      </c>
    </row>
    <row r="109" spans="2:21" x14ac:dyDescent="0.25">
      <c r="B109" s="7">
        <v>2020</v>
      </c>
      <c r="C109" s="8" t="s">
        <v>18</v>
      </c>
      <c r="D109" s="8" t="s">
        <v>29</v>
      </c>
      <c r="E109" s="8" t="s">
        <v>30</v>
      </c>
      <c r="F109" s="9">
        <v>5.246E-2</v>
      </c>
      <c r="G109" s="9">
        <v>3621.1600100000001</v>
      </c>
      <c r="H109" s="9">
        <v>188.50230999999999</v>
      </c>
      <c r="I109" s="9">
        <v>109.56798999999999</v>
      </c>
      <c r="J109" s="9">
        <v>110.40673</v>
      </c>
      <c r="K109" s="9">
        <v>13.566280000000001</v>
      </c>
      <c r="L109" s="42">
        <v>4043.25578</v>
      </c>
      <c r="M109" s="46">
        <v>290.59933999999998</v>
      </c>
      <c r="R109" s="48">
        <f t="shared" si="7"/>
        <v>0.89560497950985429</v>
      </c>
      <c r="S109" s="48">
        <f t="shared" si="8"/>
        <v>2.7098950935030876E-2</v>
      </c>
      <c r="T109" s="48">
        <f t="shared" si="9"/>
        <v>4.6621416070788374E-2</v>
      </c>
      <c r="U109" s="48">
        <f t="shared" si="10"/>
        <v>2.7306392671501974E-2</v>
      </c>
    </row>
    <row r="110" spans="2:21" x14ac:dyDescent="0.25">
      <c r="B110" s="7">
        <v>2020</v>
      </c>
      <c r="C110" s="8" t="s">
        <v>22</v>
      </c>
      <c r="D110" s="8" t="s">
        <v>29</v>
      </c>
      <c r="E110" s="8" t="s">
        <v>30</v>
      </c>
      <c r="F110" s="9">
        <v>4.7120000000000002E-2</v>
      </c>
      <c r="G110" s="9">
        <v>3401.98576</v>
      </c>
      <c r="H110" s="9">
        <v>55.299570000000003</v>
      </c>
      <c r="I110" s="9">
        <v>108.13978</v>
      </c>
      <c r="J110" s="9">
        <v>71.799419999999998</v>
      </c>
      <c r="K110" s="9">
        <v>13.187519999999999</v>
      </c>
      <c r="L110" s="42">
        <v>3650.4591700000001</v>
      </c>
      <c r="M110" s="46">
        <v>211.04706999999999</v>
      </c>
      <c r="R110" s="48">
        <f t="shared" si="7"/>
        <v>0.93193365589677313</v>
      </c>
      <c r="S110" s="48">
        <f t="shared" si="8"/>
        <v>2.9623610336121084E-2</v>
      </c>
      <c r="T110" s="48">
        <f t="shared" si="9"/>
        <v>1.5148661421680825E-2</v>
      </c>
      <c r="U110" s="48">
        <f t="shared" si="10"/>
        <v>1.9668599662765164E-2</v>
      </c>
    </row>
    <row r="111" spans="2:21" x14ac:dyDescent="0.25">
      <c r="B111" s="7">
        <v>2020</v>
      </c>
      <c r="C111" s="8" t="s">
        <v>23</v>
      </c>
      <c r="D111" s="8" t="s">
        <v>29</v>
      </c>
      <c r="E111" s="8" t="s">
        <v>30</v>
      </c>
      <c r="F111" s="9">
        <v>4.9419999999999999E-2</v>
      </c>
      <c r="G111" s="9">
        <v>3364.6480200000001</v>
      </c>
      <c r="H111" s="9">
        <v>79.880380000000002</v>
      </c>
      <c r="I111" s="9">
        <v>111.91386</v>
      </c>
      <c r="J111" s="9">
        <v>72.963229999999996</v>
      </c>
      <c r="K111" s="9">
        <v>28.218039999999998</v>
      </c>
      <c r="L111" s="42">
        <v>3657.6729500000001</v>
      </c>
      <c r="M111" s="46">
        <v>250.97432000000001</v>
      </c>
      <c r="R111" s="48">
        <f t="shared" si="7"/>
        <v>0.91988760777532064</v>
      </c>
      <c r="S111" s="48">
        <f t="shared" si="8"/>
        <v>3.0597011140648864E-2</v>
      </c>
      <c r="T111" s="48">
        <f t="shared" si="9"/>
        <v>2.1839125884669377E-2</v>
      </c>
      <c r="U111" s="48">
        <f t="shared" si="10"/>
        <v>1.9947991796259421E-2</v>
      </c>
    </row>
    <row r="112" spans="2:21" ht="15.75" thickBot="1" x14ac:dyDescent="0.3">
      <c r="B112" s="12">
        <v>2020</v>
      </c>
      <c r="C112" s="13" t="s">
        <v>24</v>
      </c>
      <c r="D112" s="13" t="s">
        <v>29</v>
      </c>
      <c r="E112" s="13" t="s">
        <v>30</v>
      </c>
      <c r="F112" s="14">
        <v>4.9000000000000002E-2</v>
      </c>
      <c r="G112" s="14">
        <v>2992.3180299999999</v>
      </c>
      <c r="H112" s="14">
        <v>301.65271000000001</v>
      </c>
      <c r="I112" s="14">
        <v>108.02786</v>
      </c>
      <c r="J112" s="14">
        <v>90.818610000000007</v>
      </c>
      <c r="K112" s="14">
        <v>15.91724</v>
      </c>
      <c r="L112" s="43">
        <v>3508.7834499999999</v>
      </c>
      <c r="M112" s="47">
        <v>245.02237</v>
      </c>
      <c r="R112" s="48">
        <f t="shared" si="7"/>
        <v>0.85280783856866405</v>
      </c>
      <c r="S112" s="48">
        <f t="shared" si="8"/>
        <v>3.0787839015827552E-2</v>
      </c>
      <c r="T112" s="48">
        <f t="shared" si="9"/>
        <v>8.5970740086567618E-2</v>
      </c>
      <c r="U112" s="48">
        <f t="shared" si="10"/>
        <v>2.5883218868921653E-2</v>
      </c>
    </row>
    <row r="113" spans="2:21" x14ac:dyDescent="0.25">
      <c r="R113" s="48" t="e">
        <f t="shared" si="7"/>
        <v>#DIV/0!</v>
      </c>
      <c r="S113" s="48" t="e">
        <f t="shared" si="8"/>
        <v>#DIV/0!</v>
      </c>
      <c r="T113" s="48" t="e">
        <f t="shared" si="9"/>
        <v>#DIV/0!</v>
      </c>
      <c r="U113" s="48" t="e">
        <f t="shared" si="10"/>
        <v>#DIV/0!</v>
      </c>
    </row>
    <row r="114" spans="2:21" x14ac:dyDescent="0.25">
      <c r="R114" s="48" t="e">
        <f t="shared" si="7"/>
        <v>#DIV/0!</v>
      </c>
      <c r="S114" s="48" t="e">
        <f t="shared" si="8"/>
        <v>#DIV/0!</v>
      </c>
      <c r="T114" s="48" t="e">
        <f t="shared" si="9"/>
        <v>#DIV/0!</v>
      </c>
      <c r="U114" s="48" t="e">
        <f t="shared" si="10"/>
        <v>#DIV/0!</v>
      </c>
    </row>
    <row r="115" spans="2:21" x14ac:dyDescent="0.25">
      <c r="F115" s="2"/>
      <c r="G115" s="2"/>
      <c r="H115" s="2"/>
      <c r="I115" s="2"/>
      <c r="J115" s="2"/>
      <c r="K115" s="2"/>
      <c r="R115" s="48" t="e">
        <f t="shared" si="7"/>
        <v>#DIV/0!</v>
      </c>
      <c r="S115" s="48" t="e">
        <f t="shared" si="8"/>
        <v>#DIV/0!</v>
      </c>
      <c r="T115" s="48" t="e">
        <f t="shared" si="9"/>
        <v>#DIV/0!</v>
      </c>
      <c r="U115" s="48" t="e">
        <f t="shared" si="10"/>
        <v>#DIV/0!</v>
      </c>
    </row>
    <row r="116" spans="2:21" ht="15.75" thickBot="1" x14ac:dyDescent="0.3">
      <c r="F116" s="2"/>
      <c r="G116" s="2"/>
      <c r="H116" s="2"/>
      <c r="I116" s="2"/>
      <c r="J116" s="2"/>
      <c r="K116" s="2"/>
      <c r="R116" s="48" t="e">
        <f t="shared" si="7"/>
        <v>#DIV/0!</v>
      </c>
      <c r="S116" s="48" t="e">
        <f t="shared" si="8"/>
        <v>#DIV/0!</v>
      </c>
      <c r="T116" s="48" t="e">
        <f t="shared" si="9"/>
        <v>#DIV/0!</v>
      </c>
      <c r="U116" s="48" t="e">
        <f t="shared" si="10"/>
        <v>#DIV/0!</v>
      </c>
    </row>
    <row r="117" spans="2:21" x14ac:dyDescent="0.25">
      <c r="B117" s="4" t="s">
        <v>0</v>
      </c>
      <c r="C117" s="5"/>
      <c r="D117" s="5" t="s">
        <v>2</v>
      </c>
      <c r="E117" s="5" t="s">
        <v>3</v>
      </c>
      <c r="F117" s="5" t="s">
        <v>4</v>
      </c>
      <c r="G117" s="5" t="s">
        <v>5</v>
      </c>
      <c r="H117" s="5" t="s">
        <v>6</v>
      </c>
      <c r="I117" s="5" t="s">
        <v>7</v>
      </c>
      <c r="J117" s="5" t="s">
        <v>8</v>
      </c>
      <c r="K117" s="5" t="s">
        <v>9</v>
      </c>
      <c r="L117" s="41" t="s">
        <v>71</v>
      </c>
      <c r="M117" s="45" t="s">
        <v>11</v>
      </c>
      <c r="R117" s="48" t="e">
        <f t="shared" si="7"/>
        <v>#VALUE!</v>
      </c>
      <c r="S117" s="48" t="e">
        <f t="shared" si="8"/>
        <v>#VALUE!</v>
      </c>
      <c r="T117" s="48" t="e">
        <f t="shared" si="9"/>
        <v>#VALUE!</v>
      </c>
      <c r="U117" s="48" t="e">
        <f t="shared" si="10"/>
        <v>#VALUE!</v>
      </c>
    </row>
    <row r="118" spans="2:21" x14ac:dyDescent="0.25">
      <c r="B118" s="7">
        <v>2010</v>
      </c>
      <c r="C118" s="7">
        <v>2010</v>
      </c>
      <c r="D118" s="8" t="s">
        <v>29</v>
      </c>
      <c r="E118" s="8" t="s">
        <v>30</v>
      </c>
      <c r="F118" s="9">
        <v>5.1958727069599642E-2</v>
      </c>
      <c r="G118" s="9">
        <v>3502.7484920050592</v>
      </c>
      <c r="H118" s="9">
        <v>108.26012424715704</v>
      </c>
      <c r="I118" s="9">
        <v>409.5755135525028</v>
      </c>
      <c r="J118" s="9">
        <v>94.11216901988513</v>
      </c>
      <c r="K118" s="9">
        <v>21.811119584142478</v>
      </c>
      <c r="L118" s="42">
        <v>4136.5593771358162</v>
      </c>
      <c r="M118" s="46">
        <v>286.60330591252836</v>
      </c>
      <c r="P118" s="53">
        <f>1-L75/L118</f>
        <v>0.26837156698106779</v>
      </c>
      <c r="R118" s="48">
        <f t="shared" si="7"/>
        <v>0.84677824555497805</v>
      </c>
      <c r="S118" s="48">
        <f t="shared" si="8"/>
        <v>9.9013570508951779E-2</v>
      </c>
      <c r="T118" s="48">
        <f t="shared" si="9"/>
        <v>2.6171538802403735E-2</v>
      </c>
      <c r="U118" s="48">
        <f t="shared" si="10"/>
        <v>2.2751315873785205E-2</v>
      </c>
    </row>
    <row r="119" spans="2:21" x14ac:dyDescent="0.25">
      <c r="B119" s="7">
        <v>2015</v>
      </c>
      <c r="C119" s="7">
        <v>2015</v>
      </c>
      <c r="D119" s="8" t="s">
        <v>29</v>
      </c>
      <c r="E119" s="8" t="s">
        <v>30</v>
      </c>
      <c r="F119" s="9">
        <v>5.2248880857470217E-2</v>
      </c>
      <c r="G119" s="9">
        <v>3467.2013082623689</v>
      </c>
      <c r="H119" s="9">
        <v>161.13346200700053</v>
      </c>
      <c r="I119" s="9">
        <v>234.90924343238942</v>
      </c>
      <c r="J119" s="9">
        <v>106.62558890049753</v>
      </c>
      <c r="K119" s="9">
        <v>28.369912350427889</v>
      </c>
      <c r="L119" s="42">
        <v>3998.2917638335416</v>
      </c>
      <c r="M119" s="46">
        <v>290.20074656445752</v>
      </c>
      <c r="N119" s="53">
        <f>1-L119/L118</f>
        <v>3.3425753312409157E-2</v>
      </c>
      <c r="P119" s="53">
        <f t="shared" ref="P119:P120" si="12">1-L76/L119</f>
        <v>0.26917076168841814</v>
      </c>
      <c r="R119" s="48">
        <f t="shared" si="7"/>
        <v>0.86717066013662647</v>
      </c>
      <c r="S119" s="48">
        <f t="shared" si="8"/>
        <v>5.8752401602418236E-2</v>
      </c>
      <c r="T119" s="48">
        <f t="shared" si="9"/>
        <v>4.0300576227210241E-2</v>
      </c>
      <c r="U119" s="48">
        <f t="shared" si="10"/>
        <v>2.666778594423171E-2</v>
      </c>
    </row>
    <row r="120" spans="2:21" x14ac:dyDescent="0.25">
      <c r="B120" s="7">
        <v>2020</v>
      </c>
      <c r="C120" s="7">
        <v>2020</v>
      </c>
      <c r="D120" s="8" t="s">
        <v>29</v>
      </c>
      <c r="E120" s="8" t="s">
        <v>30</v>
      </c>
      <c r="F120" s="9">
        <v>5.1015691323015797E-2</v>
      </c>
      <c r="G120" s="9">
        <v>3351.3824323942063</v>
      </c>
      <c r="H120" s="9">
        <v>179.11478001380931</v>
      </c>
      <c r="I120" s="9">
        <v>196.69911972590532</v>
      </c>
      <c r="J120" s="9">
        <v>100.34937507977321</v>
      </c>
      <c r="K120" s="9">
        <v>20.571245288019064</v>
      </c>
      <c r="L120" s="42">
        <v>3848.1679681930364</v>
      </c>
      <c r="M120" s="46">
        <v>266.90835345942185</v>
      </c>
      <c r="N120" s="53">
        <f>1-L120/L119</f>
        <v>3.7546983688996005E-2</v>
      </c>
      <c r="O120" s="53">
        <f>1-L120/L118</f>
        <v>6.9717700786991799E-2</v>
      </c>
      <c r="P120" s="53">
        <f t="shared" si="12"/>
        <v>0.27000097348135355</v>
      </c>
      <c r="R120" s="48">
        <f t="shared" si="7"/>
        <v>0.87090336495054221</v>
      </c>
      <c r="S120" s="48">
        <f t="shared" si="8"/>
        <v>5.1115003646337268E-2</v>
      </c>
      <c r="T120" s="48">
        <f t="shared" si="9"/>
        <v>4.6545468257695434E-2</v>
      </c>
      <c r="U120" s="48">
        <f t="shared" si="10"/>
        <v>2.6077181637914244E-2</v>
      </c>
    </row>
    <row r="121" spans="2:21" x14ac:dyDescent="0.25">
      <c r="B121" s="7" t="s">
        <v>0</v>
      </c>
      <c r="C121" s="8"/>
      <c r="D121" s="8" t="s">
        <v>2</v>
      </c>
      <c r="E121" s="8" t="s">
        <v>3</v>
      </c>
      <c r="F121" s="8" t="s">
        <v>4</v>
      </c>
      <c r="G121" s="8" t="s">
        <v>5</v>
      </c>
      <c r="H121" s="8" t="s">
        <v>6</v>
      </c>
      <c r="I121" s="8" t="s">
        <v>7</v>
      </c>
      <c r="J121" s="8" t="s">
        <v>8</v>
      </c>
      <c r="K121" s="8" t="s">
        <v>9</v>
      </c>
      <c r="L121" s="42" t="s">
        <v>10</v>
      </c>
      <c r="M121" s="46" t="s">
        <v>11</v>
      </c>
      <c r="R121" s="48" t="e">
        <f t="shared" si="7"/>
        <v>#VALUE!</v>
      </c>
      <c r="S121" s="48" t="e">
        <f t="shared" si="8"/>
        <v>#VALUE!</v>
      </c>
      <c r="T121" s="48" t="e">
        <f t="shared" si="9"/>
        <v>#VALUE!</v>
      </c>
      <c r="U121" s="48" t="e">
        <f t="shared" si="10"/>
        <v>#VALUE!</v>
      </c>
    </row>
    <row r="122" spans="2:21" x14ac:dyDescent="0.25">
      <c r="B122" s="7">
        <v>2020</v>
      </c>
      <c r="C122" s="7">
        <v>2020</v>
      </c>
      <c r="D122" s="8" t="s">
        <v>29</v>
      </c>
      <c r="E122" s="8" t="s">
        <v>30</v>
      </c>
      <c r="F122" s="9">
        <v>4.8930000000000001E-2</v>
      </c>
      <c r="G122" s="9">
        <v>2732.0732200000002</v>
      </c>
      <c r="H122" s="9">
        <v>117.90004999999999</v>
      </c>
      <c r="I122" s="9">
        <v>708.20600999999999</v>
      </c>
      <c r="J122" s="9">
        <v>95.146420000000006</v>
      </c>
      <c r="K122" s="9">
        <v>94.817459999999997</v>
      </c>
      <c r="L122" s="42">
        <v>3748.1920900000005</v>
      </c>
      <c r="M122" s="46">
        <v>208.52081000000001</v>
      </c>
      <c r="O122" s="53">
        <f>(H122+J122+K122)/L122</f>
        <v>8.2136646844052211E-2</v>
      </c>
      <c r="P122" s="53">
        <f>1-L79/L122</f>
        <v>0.27095130815454027</v>
      </c>
      <c r="R122" s="48">
        <f t="shared" si="7"/>
        <v>0.7289042702184455</v>
      </c>
      <c r="S122" s="48">
        <f t="shared" si="8"/>
        <v>0.18894602864390547</v>
      </c>
      <c r="T122" s="48">
        <f t="shared" si="9"/>
        <v>3.1455178168309936E-2</v>
      </c>
      <c r="U122" s="48">
        <f t="shared" si="10"/>
        <v>2.5384616827362226E-2</v>
      </c>
    </row>
    <row r="123" spans="2:21" x14ac:dyDescent="0.25">
      <c r="B123" s="7">
        <v>2025</v>
      </c>
      <c r="C123" s="7">
        <v>2025</v>
      </c>
      <c r="D123" s="8" t="s">
        <v>29</v>
      </c>
      <c r="E123" s="8" t="s">
        <v>30</v>
      </c>
      <c r="F123" s="9">
        <v>4.8840000000000001E-2</v>
      </c>
      <c r="G123" s="9">
        <v>2576.1116499999998</v>
      </c>
      <c r="H123" s="9">
        <v>116.44686</v>
      </c>
      <c r="I123" s="9">
        <v>642.08975999999996</v>
      </c>
      <c r="J123" s="9">
        <v>94.146780000000007</v>
      </c>
      <c r="K123" s="9">
        <v>149.31589</v>
      </c>
      <c r="L123" s="42">
        <v>3578.1597799999995</v>
      </c>
      <c r="M123" s="46">
        <v>196.11123000000001</v>
      </c>
      <c r="N123" s="53">
        <f>1-L123/$L$122</f>
        <v>4.5363819654184567E-2</v>
      </c>
      <c r="O123" s="53">
        <f>(H123+J123+K123)/L123</f>
        <v>0.10058509181498879</v>
      </c>
      <c r="P123" s="53">
        <f t="shared" ref="P123:P128" si="13">1-L80/L123</f>
        <v>0.27220651951993047</v>
      </c>
      <c r="R123" s="48">
        <f t="shared" si="7"/>
        <v>0.71995433641591045</v>
      </c>
      <c r="S123" s="48">
        <f t="shared" si="8"/>
        <v>0.1794469222947892</v>
      </c>
      <c r="T123" s="48">
        <f t="shared" si="9"/>
        <v>3.2543784280086009E-2</v>
      </c>
      <c r="U123" s="48">
        <f t="shared" si="10"/>
        <v>2.6311508090340229E-2</v>
      </c>
    </row>
    <row r="124" spans="2:21" x14ac:dyDescent="0.25">
      <c r="B124" s="7">
        <v>2030</v>
      </c>
      <c r="C124" s="7">
        <v>2030</v>
      </c>
      <c r="D124" s="8" t="s">
        <v>29</v>
      </c>
      <c r="E124" s="8" t="s">
        <v>30</v>
      </c>
      <c r="F124" s="9">
        <v>4.888E-2</v>
      </c>
      <c r="G124" s="9">
        <v>2545.0936299999998</v>
      </c>
      <c r="H124" s="9">
        <v>114.61763000000001</v>
      </c>
      <c r="I124" s="9">
        <v>547.12072000000001</v>
      </c>
      <c r="J124" s="9">
        <v>93.237610000000004</v>
      </c>
      <c r="K124" s="9">
        <v>156.19871000000001</v>
      </c>
      <c r="L124" s="42">
        <v>3456.31718</v>
      </c>
      <c r="M124" s="46">
        <v>193.45545000000001</v>
      </c>
      <c r="N124" s="53">
        <f t="shared" ref="N124:N128" si="14">1-L124/$L$122</f>
        <v>7.7870851597683255E-2</v>
      </c>
      <c r="O124" s="53">
        <f>(H124+J124+K124)/L124</f>
        <v>0.10533001777342668</v>
      </c>
      <c r="P124" s="53">
        <f t="shared" si="13"/>
        <v>0.27320169730487531</v>
      </c>
      <c r="R124" s="48">
        <f t="shared" si="7"/>
        <v>0.73635997434703027</v>
      </c>
      <c r="S124" s="48">
        <f t="shared" si="8"/>
        <v>0.15829586565894974</v>
      </c>
      <c r="T124" s="48">
        <f t="shared" si="9"/>
        <v>3.3161780019274736E-2</v>
      </c>
      <c r="U124" s="48">
        <f t="shared" si="10"/>
        <v>2.6975999349689313E-2</v>
      </c>
    </row>
    <row r="125" spans="2:21" x14ac:dyDescent="0.25">
      <c r="B125" s="7">
        <v>2035</v>
      </c>
      <c r="C125" s="7">
        <v>2035</v>
      </c>
      <c r="D125" s="8" t="s">
        <v>29</v>
      </c>
      <c r="E125" s="8" t="s">
        <v>30</v>
      </c>
      <c r="F125" s="9">
        <v>4.8860000000000001E-2</v>
      </c>
      <c r="G125" s="9">
        <v>2493.2341999999999</v>
      </c>
      <c r="H125" s="9">
        <v>112.27901</v>
      </c>
      <c r="I125" s="9">
        <v>516.96056999999996</v>
      </c>
      <c r="J125" s="9">
        <v>92.627769999999998</v>
      </c>
      <c r="K125" s="9">
        <v>164.21232000000001</v>
      </c>
      <c r="L125" s="42">
        <v>3379.3627300000003</v>
      </c>
      <c r="M125" s="46">
        <v>188.73500000000001</v>
      </c>
      <c r="N125" s="53">
        <f t="shared" si="14"/>
        <v>9.8401936492000908E-2</v>
      </c>
      <c r="O125" s="53">
        <f>(H125+J125+K125)/L125</f>
        <v>0.10922742821395795</v>
      </c>
      <c r="P125" s="53">
        <f t="shared" si="13"/>
        <v>0.27388966321469732</v>
      </c>
      <c r="R125" s="48">
        <f t="shared" si="7"/>
        <v>0.73778235697119132</v>
      </c>
      <c r="S125" s="48">
        <f t="shared" si="8"/>
        <v>0.15297575646755149</v>
      </c>
      <c r="T125" s="48">
        <f t="shared" si="9"/>
        <v>3.3224906282848181E-2</v>
      </c>
      <c r="U125" s="48">
        <f t="shared" si="10"/>
        <v>2.7409833569419756E-2</v>
      </c>
    </row>
    <row r="126" spans="2:21" x14ac:dyDescent="0.25">
      <c r="B126" s="7">
        <v>2040</v>
      </c>
      <c r="C126" s="7">
        <v>2040</v>
      </c>
      <c r="D126" s="8" t="s">
        <v>29</v>
      </c>
      <c r="E126" s="8" t="s">
        <v>30</v>
      </c>
      <c r="F126" s="9">
        <v>4.8809999999999999E-2</v>
      </c>
      <c r="G126" s="9">
        <v>2476.4509400000002</v>
      </c>
      <c r="H126" s="9">
        <v>109.71138999999999</v>
      </c>
      <c r="I126" s="9">
        <v>489.59237999999999</v>
      </c>
      <c r="J126" s="9">
        <v>91.341530000000006</v>
      </c>
      <c r="K126" s="9">
        <v>163.10019</v>
      </c>
      <c r="L126" s="42">
        <v>3330.2452400000002</v>
      </c>
      <c r="M126" s="46">
        <v>186.24964</v>
      </c>
      <c r="N126" s="53">
        <f t="shared" si="14"/>
        <v>0.11150625153792482</v>
      </c>
      <c r="O126" s="53">
        <f>(H126+J126+K126)/L126</f>
        <v>0.10934723534054205</v>
      </c>
      <c r="P126" s="53">
        <f t="shared" si="13"/>
        <v>0.27434217126904448</v>
      </c>
      <c r="R126" s="48">
        <f t="shared" si="7"/>
        <v>0.74362419627690846</v>
      </c>
      <c r="S126" s="48">
        <f t="shared" si="8"/>
        <v>0.147013911804285</v>
      </c>
      <c r="T126" s="48">
        <f t="shared" si="9"/>
        <v>3.2943937185839198E-2</v>
      </c>
      <c r="U126" s="48">
        <f t="shared" si="10"/>
        <v>2.7427868945771695E-2</v>
      </c>
    </row>
    <row r="127" spans="2:21" x14ac:dyDescent="0.25">
      <c r="B127" s="7">
        <v>2045</v>
      </c>
      <c r="C127" s="7">
        <v>2045</v>
      </c>
      <c r="D127" s="8" t="s">
        <v>29</v>
      </c>
      <c r="E127" s="8" t="s">
        <v>30</v>
      </c>
      <c r="F127" s="9">
        <v>4.8770000000000001E-2</v>
      </c>
      <c r="G127" s="9">
        <v>2458.5765099999999</v>
      </c>
      <c r="H127" s="9">
        <v>106.66818000000001</v>
      </c>
      <c r="I127" s="9">
        <v>472.36644999999999</v>
      </c>
      <c r="J127" s="9">
        <v>90.297020000000003</v>
      </c>
      <c r="K127" s="9">
        <v>159.37173999999999</v>
      </c>
      <c r="L127" s="42">
        <v>3287.3286699999999</v>
      </c>
      <c r="M127" s="46">
        <v>183.84117000000001</v>
      </c>
      <c r="N127" s="53">
        <f t="shared" si="14"/>
        <v>0.12295619032694782</v>
      </c>
      <c r="O127" s="53">
        <f>(H127+J127+K127)/L127</f>
        <v>0.10839711381825415</v>
      </c>
      <c r="P127" s="53">
        <f t="shared" si="13"/>
        <v>0.27474044753790927</v>
      </c>
      <c r="R127" s="48">
        <f t="shared" si="7"/>
        <v>0.74789494960964764</v>
      </c>
      <c r="S127" s="48">
        <f t="shared" si="8"/>
        <v>0.14369310081793554</v>
      </c>
      <c r="T127" s="48">
        <f t="shared" si="9"/>
        <v>3.2448285738340854E-2</v>
      </c>
      <c r="U127" s="48">
        <f t="shared" si="10"/>
        <v>2.7468205666213476E-2</v>
      </c>
    </row>
    <row r="128" spans="2:21" ht="15.75" thickBot="1" x14ac:dyDescent="0.3">
      <c r="B128" s="12">
        <v>2050</v>
      </c>
      <c r="C128" s="12">
        <v>2050</v>
      </c>
      <c r="D128" s="13" t="s">
        <v>29</v>
      </c>
      <c r="E128" s="13" t="s">
        <v>30</v>
      </c>
      <c r="F128" s="14">
        <v>4.8770000000000001E-2</v>
      </c>
      <c r="G128" s="14">
        <v>2443.3075600000002</v>
      </c>
      <c r="H128" s="14">
        <v>103.70668000000001</v>
      </c>
      <c r="I128" s="14">
        <v>448.09649000000002</v>
      </c>
      <c r="J128" s="14">
        <v>89.476950000000002</v>
      </c>
      <c r="K128" s="14">
        <v>156.92204000000001</v>
      </c>
      <c r="L128" s="43">
        <v>3241.5584899999999</v>
      </c>
      <c r="M128" s="47">
        <v>182.20392000000001</v>
      </c>
      <c r="N128" s="53">
        <f t="shared" si="14"/>
        <v>0.13516745882679682</v>
      </c>
      <c r="O128" s="53">
        <f>(H128+J128+K128)/L128</f>
        <v>0.10800535331386232</v>
      </c>
      <c r="P128" s="53">
        <f t="shared" si="13"/>
        <v>0.27515692305154127</v>
      </c>
      <c r="R128" s="48">
        <f t="shared" si="7"/>
        <v>0.75374470876815813</v>
      </c>
      <c r="S128" s="48">
        <f t="shared" si="8"/>
        <v>0.13823489268583275</v>
      </c>
      <c r="T128" s="48">
        <f t="shared" si="9"/>
        <v>3.1992845515491537E-2</v>
      </c>
      <c r="U128" s="48">
        <f t="shared" si="10"/>
        <v>2.7603065092309965E-2</v>
      </c>
    </row>
    <row r="130" spans="20:20" x14ac:dyDescent="0.25">
      <c r="T130" s="1" t="e">
        <f>MAX(T1:T128)</f>
        <v>#VALUE!</v>
      </c>
    </row>
    <row r="302" spans="14:25" ht="15.75" thickBot="1" x14ac:dyDescent="0.3">
      <c r="N302" s="55">
        <v>2050</v>
      </c>
      <c r="O302" s="13"/>
      <c r="P302" s="13"/>
      <c r="Q302" s="13" t="s">
        <v>25</v>
      </c>
      <c r="R302" s="13" t="s">
        <v>29</v>
      </c>
      <c r="S302" s="14">
        <v>12.20200058</v>
      </c>
      <c r="T302" s="13">
        <v>8.8960137599999989</v>
      </c>
      <c r="U302" s="13">
        <v>50.369041634000006</v>
      </c>
      <c r="V302" s="14">
        <v>8.2990279420000075</v>
      </c>
      <c r="W302" s="14">
        <v>33.932612898999977</v>
      </c>
      <c r="X302" s="14">
        <v>20.164012912600001</v>
      </c>
      <c r="Y302" s="15">
        <v>48.341210272400019</v>
      </c>
    </row>
  </sheetData>
  <mergeCells count="1">
    <mergeCell ref="B1:M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4E071-5F77-457A-A218-528E113DDF59}">
  <dimension ref="A1"/>
  <sheetViews>
    <sheetView workbookViewId="0">
      <selection activeCell="A2" sqref="A2"/>
    </sheetView>
  </sheetViews>
  <sheetFormatPr defaultRowHeight="15" x14ac:dyDescent="0.25"/>
  <sheetData>
    <row r="1" spans="1:1" x14ac:dyDescent="0.25">
      <c r="A1"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4A41-FBE3-4EF6-8B14-D8C89F015A25}">
  <dimension ref="A1:K208"/>
  <sheetViews>
    <sheetView topLeftCell="A40" zoomScale="40" zoomScaleNormal="40" workbookViewId="0">
      <selection activeCell="AZ59" sqref="AZ59"/>
    </sheetView>
  </sheetViews>
  <sheetFormatPr defaultRowHeight="15" x14ac:dyDescent="0.25"/>
  <sheetData>
    <row r="1" spans="1:11" ht="92.25" x14ac:dyDescent="1.35">
      <c r="A1" s="3" t="s">
        <v>39</v>
      </c>
      <c r="B1" s="1"/>
      <c r="C1" s="3" t="s">
        <v>39</v>
      </c>
      <c r="D1" s="1"/>
      <c r="E1" s="1"/>
      <c r="F1" s="1"/>
      <c r="G1" s="1"/>
      <c r="H1" s="1"/>
      <c r="I1" s="1"/>
      <c r="J1" s="1"/>
      <c r="K1" s="1"/>
    </row>
    <row r="2" spans="1:11" ht="15.75" thickBot="1" x14ac:dyDescent="0.3">
      <c r="A2" s="1"/>
      <c r="B2" s="1"/>
      <c r="C2" s="1"/>
      <c r="D2" s="1"/>
      <c r="E2" s="1"/>
      <c r="F2" s="1"/>
      <c r="G2" s="1"/>
      <c r="H2" s="1"/>
      <c r="I2" s="1"/>
      <c r="J2" s="1"/>
      <c r="K2" s="1"/>
    </row>
    <row r="3" spans="1:11" x14ac:dyDescent="0.25">
      <c r="A3" s="4" t="s">
        <v>0</v>
      </c>
      <c r="B3" s="5" t="s">
        <v>2</v>
      </c>
      <c r="C3" s="4" t="s">
        <v>0</v>
      </c>
      <c r="D3" s="5" t="s">
        <v>26</v>
      </c>
      <c r="E3" s="5" t="s">
        <v>31</v>
      </c>
      <c r="F3" s="5" t="s">
        <v>32</v>
      </c>
      <c r="G3" s="5" t="s">
        <v>33</v>
      </c>
      <c r="H3" s="5" t="s">
        <v>34</v>
      </c>
      <c r="I3" s="5" t="s">
        <v>35</v>
      </c>
      <c r="J3" s="5" t="s">
        <v>36</v>
      </c>
      <c r="K3" s="6" t="s">
        <v>37</v>
      </c>
    </row>
    <row r="4" spans="1:11" x14ac:dyDescent="0.25">
      <c r="A4" s="7">
        <v>2010</v>
      </c>
      <c r="B4" s="8" t="s">
        <v>13</v>
      </c>
      <c r="C4" s="7">
        <v>2010</v>
      </c>
      <c r="D4" s="8" t="s">
        <v>12</v>
      </c>
      <c r="E4" s="9">
        <v>224.20150132300003</v>
      </c>
      <c r="F4" s="8">
        <v>223.56372481599996</v>
      </c>
      <c r="G4" s="8">
        <v>1238.9337949229998</v>
      </c>
      <c r="H4" s="9">
        <v>1232.667692626</v>
      </c>
      <c r="I4" s="9">
        <v>686.23131030149989</v>
      </c>
      <c r="J4" s="9">
        <v>396.57372658910026</v>
      </c>
      <c r="K4" s="10">
        <v>696.51457942140041</v>
      </c>
    </row>
    <row r="5" spans="1:11" x14ac:dyDescent="0.25">
      <c r="A5" s="7">
        <v>2010</v>
      </c>
      <c r="B5" s="8" t="s">
        <v>13</v>
      </c>
      <c r="C5" s="7">
        <v>2010</v>
      </c>
      <c r="D5" s="8" t="s">
        <v>15</v>
      </c>
      <c r="E5" s="9">
        <v>231.18992385000001</v>
      </c>
      <c r="F5" s="8">
        <v>243.02945538</v>
      </c>
      <c r="G5" s="8">
        <v>1345.8425188740002</v>
      </c>
      <c r="H5" s="9">
        <v>1282.6300907999998</v>
      </c>
      <c r="I5" s="9">
        <v>633.95120344950055</v>
      </c>
      <c r="J5" s="9">
        <v>410.80536496769901</v>
      </c>
      <c r="K5" s="10">
        <v>705.36976267879982</v>
      </c>
    </row>
    <row r="6" spans="1:11" x14ac:dyDescent="0.25">
      <c r="A6" s="7">
        <v>2010</v>
      </c>
      <c r="B6" s="8" t="s">
        <v>13</v>
      </c>
      <c r="C6" s="7">
        <v>2010</v>
      </c>
      <c r="D6" s="8" t="s">
        <v>16</v>
      </c>
      <c r="E6" s="9">
        <v>233.49998259199998</v>
      </c>
      <c r="F6" s="8">
        <v>238.93140818800001</v>
      </c>
      <c r="G6" s="8">
        <v>1320.6434839999997</v>
      </c>
      <c r="H6" s="9">
        <v>1292.9380586770003</v>
      </c>
      <c r="I6" s="9">
        <v>691.47543365699994</v>
      </c>
      <c r="J6" s="9">
        <v>415.25926010699959</v>
      </c>
      <c r="K6" s="10">
        <v>699.6409427790004</v>
      </c>
    </row>
    <row r="7" spans="1:11" x14ac:dyDescent="0.25">
      <c r="A7" s="7">
        <v>2010</v>
      </c>
      <c r="B7" s="8" t="s">
        <v>13</v>
      </c>
      <c r="C7" s="7">
        <v>2010</v>
      </c>
      <c r="D7" s="8" t="s">
        <v>17</v>
      </c>
      <c r="E7" s="9">
        <v>218.17765180600003</v>
      </c>
      <c r="F7" s="8">
        <v>212.10760191399993</v>
      </c>
      <c r="G7" s="8">
        <v>1178.0216047820002</v>
      </c>
      <c r="H7" s="9">
        <v>1193.4817716979996</v>
      </c>
      <c r="I7" s="9">
        <v>682.8341776530001</v>
      </c>
      <c r="J7" s="9">
        <v>384.41913523030007</v>
      </c>
      <c r="K7" s="10">
        <v>694.48923691670007</v>
      </c>
    </row>
    <row r="8" spans="1:11" x14ac:dyDescent="0.25">
      <c r="A8" s="7">
        <v>2010</v>
      </c>
      <c r="B8" s="8" t="s">
        <v>13</v>
      </c>
      <c r="C8" s="7">
        <v>2010</v>
      </c>
      <c r="D8" s="8" t="s">
        <v>18</v>
      </c>
      <c r="E8" s="9">
        <v>240.56454690500001</v>
      </c>
      <c r="F8" s="8">
        <v>246.23738669200003</v>
      </c>
      <c r="G8" s="8">
        <v>1359.4886529689998</v>
      </c>
      <c r="H8" s="9">
        <v>1338.7917756419999</v>
      </c>
      <c r="I8" s="9">
        <v>695.46025128899964</v>
      </c>
      <c r="J8" s="9">
        <v>429.47835000030045</v>
      </c>
      <c r="K8" s="10">
        <v>702.01618650269847</v>
      </c>
    </row>
    <row r="9" spans="1:11" x14ac:dyDescent="0.25">
      <c r="A9" s="7">
        <v>2010</v>
      </c>
      <c r="B9" s="8" t="s">
        <v>13</v>
      </c>
      <c r="C9" s="7">
        <v>2010</v>
      </c>
      <c r="D9" s="8" t="s">
        <v>19</v>
      </c>
      <c r="E9" s="9">
        <v>241.29399489499994</v>
      </c>
      <c r="F9" s="8">
        <v>251.11301065000001</v>
      </c>
      <c r="G9" s="8">
        <v>1385.412771279</v>
      </c>
      <c r="H9" s="9">
        <v>1343.528030787</v>
      </c>
      <c r="I9" s="9">
        <v>695.8711895309998</v>
      </c>
      <c r="J9" s="9">
        <v>430.94669162150012</v>
      </c>
      <c r="K9" s="10">
        <v>702.26145123649985</v>
      </c>
    </row>
    <row r="10" spans="1:11" x14ac:dyDescent="0.25">
      <c r="A10" s="7">
        <v>2015</v>
      </c>
      <c r="B10" s="8" t="s">
        <v>13</v>
      </c>
      <c r="C10" s="7">
        <v>2015</v>
      </c>
      <c r="D10" s="8" t="s">
        <v>12</v>
      </c>
      <c r="E10" s="9">
        <v>219.63631852000003</v>
      </c>
      <c r="F10" s="8">
        <v>217.00000348399996</v>
      </c>
      <c r="G10" s="8">
        <v>1204.0347592719997</v>
      </c>
      <c r="H10" s="9">
        <v>1203.0359919080001</v>
      </c>
      <c r="I10" s="9">
        <v>683.65649554500033</v>
      </c>
      <c r="J10" s="9">
        <v>387.3852057952995</v>
      </c>
      <c r="K10" s="10">
        <v>694.97968547570053</v>
      </c>
    </row>
    <row r="11" spans="1:11" x14ac:dyDescent="0.25">
      <c r="A11" s="7">
        <v>2015</v>
      </c>
      <c r="B11" s="8" t="s">
        <v>13</v>
      </c>
      <c r="C11" s="7">
        <v>2015</v>
      </c>
      <c r="D11" s="8" t="s">
        <v>16</v>
      </c>
      <c r="E11" s="9">
        <v>216.86189423200008</v>
      </c>
      <c r="F11" s="8">
        <v>215.42068834999995</v>
      </c>
      <c r="G11" s="8">
        <v>1195.6379679119996</v>
      </c>
      <c r="H11" s="9">
        <v>1184.9433008160004</v>
      </c>
      <c r="I11" s="9">
        <v>682.09140464700022</v>
      </c>
      <c r="J11" s="9">
        <v>381.77100427979985</v>
      </c>
      <c r="K11" s="10">
        <v>694.04684976320095</v>
      </c>
    </row>
    <row r="12" spans="1:11" x14ac:dyDescent="0.25">
      <c r="A12" s="7">
        <v>2015</v>
      </c>
      <c r="B12" s="8" t="s">
        <v>13</v>
      </c>
      <c r="C12" s="7">
        <v>2015</v>
      </c>
      <c r="D12" s="8" t="s">
        <v>21</v>
      </c>
      <c r="E12" s="9">
        <v>250.190789395</v>
      </c>
      <c r="F12" s="8">
        <v>261.29376035599995</v>
      </c>
      <c r="G12" s="8">
        <v>1439.543004915</v>
      </c>
      <c r="H12" s="9">
        <v>1401.2745630810002</v>
      </c>
      <c r="I12" s="9">
        <v>700.88935796550049</v>
      </c>
      <c r="J12" s="9">
        <v>448.85361161150013</v>
      </c>
      <c r="K12" s="10">
        <v>705.2527426759998</v>
      </c>
    </row>
    <row r="13" spans="1:11" x14ac:dyDescent="0.25">
      <c r="A13" s="7">
        <v>2015</v>
      </c>
      <c r="B13" s="8" t="s">
        <v>13</v>
      </c>
      <c r="C13" s="7">
        <v>2015</v>
      </c>
      <c r="D13" s="8" t="s">
        <v>17</v>
      </c>
      <c r="E13" s="9">
        <v>216.16593181500002</v>
      </c>
      <c r="F13" s="8">
        <v>209.26484248399998</v>
      </c>
      <c r="G13" s="8">
        <v>1162.9067778630001</v>
      </c>
      <c r="H13" s="9">
        <v>1180.4240754309994</v>
      </c>
      <c r="I13" s="9">
        <v>681.69952470450062</v>
      </c>
      <c r="J13" s="9">
        <v>380.37005089159948</v>
      </c>
      <c r="K13" s="10">
        <v>693.81284681090028</v>
      </c>
    </row>
    <row r="14" spans="1:11" x14ac:dyDescent="0.25">
      <c r="A14" s="7">
        <v>2015</v>
      </c>
      <c r="B14" s="8" t="s">
        <v>13</v>
      </c>
      <c r="C14" s="7">
        <v>2015</v>
      </c>
      <c r="D14" s="8" t="s">
        <v>18</v>
      </c>
      <c r="E14" s="9">
        <v>237.30961929200001</v>
      </c>
      <c r="F14" s="8">
        <v>241.59059342799995</v>
      </c>
      <c r="G14" s="8">
        <v>1334.7818294839999</v>
      </c>
      <c r="H14" s="9">
        <v>1317.6647349669995</v>
      </c>
      <c r="I14" s="9">
        <v>693.62446400250064</v>
      </c>
      <c r="J14" s="9">
        <v>422.92702028429994</v>
      </c>
      <c r="K14" s="10">
        <v>700.92182854219936</v>
      </c>
    </row>
    <row r="15" spans="1:11" x14ac:dyDescent="0.25">
      <c r="A15" s="7">
        <v>2015</v>
      </c>
      <c r="B15" s="8" t="s">
        <v>13</v>
      </c>
      <c r="C15" s="7">
        <v>2015</v>
      </c>
      <c r="D15" s="8" t="s">
        <v>19</v>
      </c>
      <c r="E15" s="9">
        <v>237.06025430600002</v>
      </c>
      <c r="F15" s="8">
        <v>245.0856515159999</v>
      </c>
      <c r="G15" s="8">
        <v>1353.3655377939997</v>
      </c>
      <c r="H15" s="9">
        <v>1316.0474819490009</v>
      </c>
      <c r="I15" s="9">
        <v>693.48330241799886</v>
      </c>
      <c r="J15" s="9">
        <v>422.42519348000087</v>
      </c>
      <c r="K15" s="10">
        <v>700.83798853699864</v>
      </c>
    </row>
    <row r="16" spans="1:11" x14ac:dyDescent="0.25">
      <c r="A16" s="7">
        <v>2020</v>
      </c>
      <c r="B16" s="8" t="s">
        <v>13</v>
      </c>
      <c r="C16" s="7">
        <v>2020</v>
      </c>
      <c r="D16" s="8" t="s">
        <v>12</v>
      </c>
      <c r="E16" s="9">
        <v>216.07548637799999</v>
      </c>
      <c r="F16" s="8">
        <v>211.81354180999998</v>
      </c>
      <c r="G16" s="8">
        <v>1176.4585185700003</v>
      </c>
      <c r="H16" s="9">
        <v>1179.9231721769997</v>
      </c>
      <c r="I16" s="9">
        <v>681.64817794499959</v>
      </c>
      <c r="J16" s="9">
        <v>380.21811483030024</v>
      </c>
      <c r="K16" s="10">
        <v>693.78245828970012</v>
      </c>
    </row>
    <row r="17" spans="1:11" x14ac:dyDescent="0.25">
      <c r="A17" s="7">
        <v>2020</v>
      </c>
      <c r="B17" s="8" t="s">
        <v>13</v>
      </c>
      <c r="C17" s="7">
        <v>2020</v>
      </c>
      <c r="D17" s="8" t="s">
        <v>21</v>
      </c>
      <c r="E17" s="9">
        <v>244.08311768099998</v>
      </c>
      <c r="F17" s="8">
        <v>252.750567504</v>
      </c>
      <c r="G17" s="8">
        <v>1394.1192193449999</v>
      </c>
      <c r="H17" s="9">
        <v>1361.6307829040004</v>
      </c>
      <c r="I17" s="9">
        <v>697.44457630799934</v>
      </c>
      <c r="J17" s="9">
        <v>436.56039075580065</v>
      </c>
      <c r="K17" s="10">
        <v>703.19921550219988</v>
      </c>
    </row>
    <row r="18" spans="1:11" x14ac:dyDescent="0.25">
      <c r="A18" s="7">
        <v>2020</v>
      </c>
      <c r="B18" s="8" t="s">
        <v>13</v>
      </c>
      <c r="C18" s="7">
        <v>2020</v>
      </c>
      <c r="D18" s="8" t="s">
        <v>18</v>
      </c>
      <c r="E18" s="9">
        <v>232.08845551499999</v>
      </c>
      <c r="F18" s="8">
        <v>234.17263714599997</v>
      </c>
      <c r="G18" s="8">
        <v>1295.3408662510001</v>
      </c>
      <c r="H18" s="9">
        <v>1283.7750463510004</v>
      </c>
      <c r="I18" s="9">
        <v>690.67967054999917</v>
      </c>
      <c r="J18" s="9">
        <v>412.41811992649991</v>
      </c>
      <c r="K18" s="10">
        <v>699.1663442604995</v>
      </c>
    </row>
    <row r="19" spans="1:11" x14ac:dyDescent="0.25">
      <c r="A19" s="7">
        <v>2020</v>
      </c>
      <c r="B19" s="8" t="s">
        <v>13</v>
      </c>
      <c r="C19" s="7">
        <v>2020</v>
      </c>
      <c r="D19" s="8" t="s">
        <v>22</v>
      </c>
      <c r="E19" s="9">
        <v>205.17410460700003</v>
      </c>
      <c r="F19" s="8">
        <v>200.25813536999996</v>
      </c>
      <c r="G19" s="8">
        <v>1115.0195379829997</v>
      </c>
      <c r="H19" s="9">
        <v>1109.0806261710002</v>
      </c>
      <c r="I19" s="9">
        <v>675.49923273750028</v>
      </c>
      <c r="J19" s="9">
        <v>358.24651497159994</v>
      </c>
      <c r="K19" s="10">
        <v>690.11716815989939</v>
      </c>
    </row>
    <row r="20" spans="1:11" x14ac:dyDescent="0.25">
      <c r="A20" s="7">
        <v>2020</v>
      </c>
      <c r="B20" s="8" t="s">
        <v>13</v>
      </c>
      <c r="C20" s="7">
        <v>2020</v>
      </c>
      <c r="D20" s="8" t="s">
        <v>23</v>
      </c>
      <c r="E20" s="9">
        <v>207.420784037</v>
      </c>
      <c r="F20" s="8">
        <v>199.50798416999999</v>
      </c>
      <c r="G20" s="8">
        <v>1111.0303758290004</v>
      </c>
      <c r="H20" s="9">
        <v>1123.6617879289995</v>
      </c>
      <c r="I20" s="9">
        <v>676.76684181300016</v>
      </c>
      <c r="J20" s="9">
        <v>362.76835145750056</v>
      </c>
      <c r="K20" s="10">
        <v>690.87253476449951</v>
      </c>
    </row>
    <row r="21" spans="1:11" ht="15.75" thickBot="1" x14ac:dyDescent="0.3">
      <c r="A21" s="12">
        <v>2020</v>
      </c>
      <c r="B21" s="13" t="s">
        <v>13</v>
      </c>
      <c r="C21" s="12">
        <v>2020</v>
      </c>
      <c r="D21" s="13" t="s">
        <v>24</v>
      </c>
      <c r="E21" s="14">
        <v>198.30572830500003</v>
      </c>
      <c r="F21" s="13">
        <v>185.801144502</v>
      </c>
      <c r="G21" s="13">
        <v>1038.1515385290002</v>
      </c>
      <c r="H21" s="14">
        <v>1064.4975584189999</v>
      </c>
      <c r="I21" s="14">
        <v>671.62600395899926</v>
      </c>
      <c r="J21" s="14">
        <v>344.42207673810071</v>
      </c>
      <c r="K21" s="15">
        <v>687.80786954789937</v>
      </c>
    </row>
    <row r="22" spans="1:11" x14ac:dyDescent="0.25">
      <c r="A22" s="4" t="s">
        <v>0</v>
      </c>
      <c r="B22" s="5" t="s">
        <v>2</v>
      </c>
      <c r="C22" s="4" t="s">
        <v>0</v>
      </c>
      <c r="D22" s="5" t="s">
        <v>26</v>
      </c>
      <c r="E22" s="5" t="s">
        <v>31</v>
      </c>
      <c r="F22" s="5" t="s">
        <v>32</v>
      </c>
      <c r="G22" s="5" t="s">
        <v>33</v>
      </c>
      <c r="H22" s="5" t="s">
        <v>34</v>
      </c>
      <c r="I22" s="5" t="s">
        <v>35</v>
      </c>
      <c r="J22" s="5" t="s">
        <v>36</v>
      </c>
      <c r="K22" s="6" t="s">
        <v>37</v>
      </c>
    </row>
    <row r="23" spans="1:11" x14ac:dyDescent="0.25">
      <c r="A23" s="7">
        <v>2010</v>
      </c>
      <c r="B23" s="8" t="s">
        <v>27</v>
      </c>
      <c r="C23" s="7">
        <v>2010</v>
      </c>
      <c r="D23" s="8" t="s">
        <v>12</v>
      </c>
      <c r="E23" s="9">
        <v>146.36378138500001</v>
      </c>
      <c r="F23" s="8">
        <v>145.97028205099997</v>
      </c>
      <c r="G23" s="8">
        <v>791.66859322459175</v>
      </c>
      <c r="H23" s="8"/>
      <c r="I23" s="9">
        <v>671.35389216999943</v>
      </c>
      <c r="J23" s="9">
        <v>396.59315343380013</v>
      </c>
      <c r="K23" s="10">
        <v>696.51459675620026</v>
      </c>
    </row>
    <row r="24" spans="1:11" x14ac:dyDescent="0.25">
      <c r="A24" s="7">
        <v>2010</v>
      </c>
      <c r="B24" s="8" t="s">
        <v>27</v>
      </c>
      <c r="C24" s="7">
        <v>2010</v>
      </c>
      <c r="D24" s="8" t="s">
        <v>15</v>
      </c>
      <c r="E24" s="9">
        <v>150.92598075000001</v>
      </c>
      <c r="F24" s="8">
        <v>158.68041105</v>
      </c>
      <c r="G24" s="8">
        <v>853.89478731416727</v>
      </c>
      <c r="H24" s="8"/>
      <c r="I24" s="9">
        <v>685.53901265399941</v>
      </c>
      <c r="J24" s="9">
        <v>410.82625107440049</v>
      </c>
      <c r="K24" s="10">
        <v>705.36976749160021</v>
      </c>
    </row>
    <row r="25" spans="1:11" x14ac:dyDescent="0.25">
      <c r="A25" s="7">
        <v>2010</v>
      </c>
      <c r="B25" s="8" t="s">
        <v>27</v>
      </c>
      <c r="C25" s="7">
        <v>2010</v>
      </c>
      <c r="D25" s="8" t="s">
        <v>16</v>
      </c>
      <c r="E25" s="9">
        <v>152.43403903999999</v>
      </c>
      <c r="F25" s="8">
        <v>156.00445278399999</v>
      </c>
      <c r="G25" s="8">
        <v>840.86991929339752</v>
      </c>
      <c r="H25" s="8"/>
      <c r="I25" s="9">
        <v>699.4930699140001</v>
      </c>
      <c r="J25" s="9">
        <v>415.27988042229958</v>
      </c>
      <c r="K25" s="10">
        <v>699.64092906370024</v>
      </c>
    </row>
    <row r="26" spans="1:11" x14ac:dyDescent="0.25">
      <c r="A26" s="7">
        <v>2010</v>
      </c>
      <c r="B26" s="8" t="s">
        <v>27</v>
      </c>
      <c r="C26" s="7">
        <v>2010</v>
      </c>
      <c r="D26" s="8" t="s">
        <v>17</v>
      </c>
      <c r="E26" s="9">
        <v>142.43127697000003</v>
      </c>
      <c r="F26" s="8">
        <v>138.49009026199997</v>
      </c>
      <c r="G26" s="8">
        <v>755.43044832236944</v>
      </c>
      <c r="H26" s="8"/>
      <c r="I26" s="9">
        <v>653.12507094199941</v>
      </c>
      <c r="J26" s="9">
        <v>384.43770058360042</v>
      </c>
      <c r="K26" s="10">
        <v>694.48923533439984</v>
      </c>
    </row>
    <row r="27" spans="1:11" x14ac:dyDescent="0.25">
      <c r="A27" s="7">
        <v>2010</v>
      </c>
      <c r="B27" s="8" t="s">
        <v>27</v>
      </c>
      <c r="C27" s="7">
        <v>2010</v>
      </c>
      <c r="D27" s="8" t="s">
        <v>18</v>
      </c>
      <c r="E27" s="9">
        <v>157.04594547500002</v>
      </c>
      <c r="F27" s="8">
        <v>160.77471662500005</v>
      </c>
      <c r="G27" s="8">
        <v>865.54187394329995</v>
      </c>
      <c r="H27" s="8"/>
      <c r="I27" s="9">
        <v>720.87374439200005</v>
      </c>
      <c r="J27" s="9">
        <v>429.49961460019995</v>
      </c>
      <c r="K27" s="10">
        <v>702.01618798780009</v>
      </c>
    </row>
    <row r="28" spans="1:11" x14ac:dyDescent="0.25">
      <c r="A28" s="7">
        <v>2010</v>
      </c>
      <c r="B28" s="8" t="s">
        <v>27</v>
      </c>
      <c r="C28" s="7">
        <v>2010</v>
      </c>
      <c r="D28" s="8" t="s">
        <v>19</v>
      </c>
      <c r="E28" s="9">
        <v>157.52214552499996</v>
      </c>
      <c r="F28" s="8">
        <v>163.958288815</v>
      </c>
      <c r="G28" s="8">
        <v>880.0757848166686</v>
      </c>
      <c r="H28" s="8"/>
      <c r="I28" s="9">
        <v>723.07974067999987</v>
      </c>
      <c r="J28" s="9">
        <v>430.96823642549998</v>
      </c>
      <c r="K28" s="10">
        <v>702.26146821450038</v>
      </c>
    </row>
    <row r="29" spans="1:11" x14ac:dyDescent="0.25">
      <c r="A29" s="7">
        <v>2015</v>
      </c>
      <c r="B29" s="8" t="s">
        <v>27</v>
      </c>
      <c r="C29" s="7">
        <v>2015</v>
      </c>
      <c r="D29" s="8" t="s">
        <v>12</v>
      </c>
      <c r="E29" s="9">
        <v>143.38352740000002</v>
      </c>
      <c r="F29" s="8">
        <v>141.68459011999997</v>
      </c>
      <c r="G29" s="8">
        <v>770.36647300180141</v>
      </c>
      <c r="H29" s="8"/>
      <c r="I29" s="9">
        <v>657.53831603399999</v>
      </c>
      <c r="J29" s="9">
        <v>387.40407469510023</v>
      </c>
      <c r="K29" s="10">
        <v>694.97966565090019</v>
      </c>
    </row>
    <row r="30" spans="1:11" x14ac:dyDescent="0.25">
      <c r="A30" s="7">
        <v>2015</v>
      </c>
      <c r="B30" s="8" t="s">
        <v>27</v>
      </c>
      <c r="C30" s="7">
        <v>2015</v>
      </c>
      <c r="D30" s="8" t="s">
        <v>16</v>
      </c>
      <c r="E30" s="9">
        <v>141.57232084000006</v>
      </c>
      <c r="F30" s="8">
        <v>140.65346110399994</v>
      </c>
      <c r="G30" s="8">
        <v>764.42885052256634</v>
      </c>
      <c r="H30" s="8"/>
      <c r="I30" s="9">
        <v>649.14100634200008</v>
      </c>
      <c r="J30" s="9">
        <v>381.78968317240037</v>
      </c>
      <c r="K30" s="10">
        <v>694.04684950560022</v>
      </c>
    </row>
    <row r="31" spans="1:11" x14ac:dyDescent="0.25">
      <c r="A31" s="7">
        <v>2015</v>
      </c>
      <c r="B31" s="8" t="s">
        <v>27</v>
      </c>
      <c r="C31" s="7">
        <v>2015</v>
      </c>
      <c r="D31" s="8" t="s">
        <v>21</v>
      </c>
      <c r="E31" s="9">
        <v>163.33017302499999</v>
      </c>
      <c r="F31" s="8">
        <v>170.60560143499995</v>
      </c>
      <c r="G31" s="8">
        <v>913.99658602534203</v>
      </c>
      <c r="H31" s="8"/>
      <c r="I31" s="9">
        <v>750.00520950400005</v>
      </c>
      <c r="J31" s="9">
        <v>448.87605274929956</v>
      </c>
      <c r="K31" s="10">
        <v>705.25275042670137</v>
      </c>
    </row>
    <row r="32" spans="1:11" x14ac:dyDescent="0.25">
      <c r="A32" s="7">
        <v>2015</v>
      </c>
      <c r="B32" s="8" t="s">
        <v>27</v>
      </c>
      <c r="C32" s="7">
        <v>2015</v>
      </c>
      <c r="D32" s="8" t="s">
        <v>17</v>
      </c>
      <c r="E32" s="9">
        <v>141.11798092500001</v>
      </c>
      <c r="F32" s="8">
        <v>136.63395073499998</v>
      </c>
      <c r="G32" s="8">
        <v>746.18773088607099</v>
      </c>
      <c r="H32" s="8"/>
      <c r="I32" s="9">
        <v>647.03696746800017</v>
      </c>
      <c r="J32" s="9">
        <v>380.38839119599925</v>
      </c>
      <c r="K32" s="10">
        <v>693.81285969600049</v>
      </c>
    </row>
    <row r="33" spans="1:11" x14ac:dyDescent="0.25">
      <c r="A33" s="7">
        <v>2015</v>
      </c>
      <c r="B33" s="8" t="s">
        <v>27</v>
      </c>
      <c r="C33" s="7">
        <v>2015</v>
      </c>
      <c r="D33" s="8" t="s">
        <v>18</v>
      </c>
      <c r="E33" s="9">
        <v>154.92105554</v>
      </c>
      <c r="F33" s="8">
        <v>157.74065748399997</v>
      </c>
      <c r="G33" s="8">
        <v>850.44985779748652</v>
      </c>
      <c r="H33" s="8"/>
      <c r="I33" s="9">
        <v>711.02336957399973</v>
      </c>
      <c r="J33" s="9">
        <v>422.94791920329976</v>
      </c>
      <c r="K33" s="10">
        <v>700.92182244270089</v>
      </c>
    </row>
    <row r="34" spans="1:11" x14ac:dyDescent="0.25">
      <c r="A34" s="7">
        <v>2015</v>
      </c>
      <c r="B34" s="8" t="s">
        <v>27</v>
      </c>
      <c r="C34" s="7">
        <v>2015</v>
      </c>
      <c r="D34" s="8" t="s">
        <v>19</v>
      </c>
      <c r="E34" s="9">
        <v>154.75826447</v>
      </c>
      <c r="F34" s="8">
        <v>160.02280880199996</v>
      </c>
      <c r="G34" s="8">
        <v>860.49421789320968</v>
      </c>
      <c r="H34" s="8"/>
      <c r="I34" s="9">
        <v>710.2670665600001</v>
      </c>
      <c r="J34" s="9">
        <v>422.44627742839998</v>
      </c>
      <c r="K34" s="10">
        <v>700.83797949160044</v>
      </c>
    </row>
    <row r="35" spans="1:11" x14ac:dyDescent="0.25">
      <c r="A35" s="7">
        <v>2020</v>
      </c>
      <c r="B35" s="8" t="s">
        <v>27</v>
      </c>
      <c r="C35" s="7">
        <v>2020</v>
      </c>
      <c r="D35" s="8" t="s">
        <v>12</v>
      </c>
      <c r="E35" s="9">
        <v>141.05893610999999</v>
      </c>
      <c r="F35" s="8">
        <v>138.29815926599997</v>
      </c>
      <c r="G35" s="8">
        <v>753.55664175795096</v>
      </c>
      <c r="H35" s="8"/>
      <c r="I35" s="9">
        <v>646.76214332599943</v>
      </c>
      <c r="J35" s="9">
        <v>380.23660227650043</v>
      </c>
      <c r="K35" s="10">
        <v>693.78242723749963</v>
      </c>
    </row>
    <row r="36" spans="1:11" x14ac:dyDescent="0.25">
      <c r="A36" s="7">
        <v>2020</v>
      </c>
      <c r="B36" s="8" t="s">
        <v>27</v>
      </c>
      <c r="C36" s="7">
        <v>2020</v>
      </c>
      <c r="D36" s="8" t="s">
        <v>21</v>
      </c>
      <c r="E36" s="9">
        <v>159.34294759499997</v>
      </c>
      <c r="F36" s="8">
        <v>165.02744693700001</v>
      </c>
      <c r="G36" s="8">
        <v>886.18990988012035</v>
      </c>
      <c r="H36" s="8"/>
      <c r="I36" s="9">
        <v>731.5214238799997</v>
      </c>
      <c r="J36" s="9">
        <v>436.5821383655998</v>
      </c>
      <c r="K36" s="10">
        <v>703.19922115439977</v>
      </c>
    </row>
    <row r="37" spans="1:11" x14ac:dyDescent="0.25">
      <c r="A37" s="7">
        <v>2020</v>
      </c>
      <c r="B37" s="8" t="s">
        <v>27</v>
      </c>
      <c r="C37" s="7">
        <v>2020</v>
      </c>
      <c r="D37" s="8" t="s">
        <v>18</v>
      </c>
      <c r="E37" s="9">
        <v>151.512562425</v>
      </c>
      <c r="F37" s="8">
        <v>152.89720687499999</v>
      </c>
      <c r="G37" s="8">
        <v>826.34540318908239</v>
      </c>
      <c r="H37" s="8"/>
      <c r="I37" s="9">
        <v>695.22248529199976</v>
      </c>
      <c r="J37" s="9">
        <v>412.43840293079984</v>
      </c>
      <c r="K37" s="10">
        <v>699.16635323720084</v>
      </c>
    </row>
    <row r="38" spans="1:11" x14ac:dyDescent="0.25">
      <c r="A38" s="7">
        <v>2020</v>
      </c>
      <c r="B38" s="8" t="s">
        <v>27</v>
      </c>
      <c r="C38" s="7">
        <v>2020</v>
      </c>
      <c r="D38" s="8" t="s">
        <v>22</v>
      </c>
      <c r="E38" s="9">
        <v>133.94226896500001</v>
      </c>
      <c r="F38" s="8">
        <v>130.75332287899997</v>
      </c>
      <c r="G38" s="8">
        <v>714.66647421573532</v>
      </c>
      <c r="H38" s="8"/>
      <c r="I38" s="9">
        <v>613.76956165399997</v>
      </c>
      <c r="J38" s="9">
        <v>358.26393386060022</v>
      </c>
      <c r="K38" s="10">
        <v>690.11718488540009</v>
      </c>
    </row>
    <row r="39" spans="1:11" x14ac:dyDescent="0.25">
      <c r="A39" s="7">
        <v>2020</v>
      </c>
      <c r="B39" s="8" t="s">
        <v>27</v>
      </c>
      <c r="C39" s="7">
        <v>2020</v>
      </c>
      <c r="D39" s="8" t="s">
        <v>23</v>
      </c>
      <c r="E39" s="9">
        <v>135.40895181499999</v>
      </c>
      <c r="F39" s="8">
        <v>130.263417589</v>
      </c>
      <c r="G39" s="8">
        <v>713.57325955005911</v>
      </c>
      <c r="H39" s="8"/>
      <c r="I39" s="9">
        <v>620.57029196399981</v>
      </c>
      <c r="J39" s="9">
        <v>362.78578812390015</v>
      </c>
      <c r="K39" s="10">
        <v>690.87253449210016</v>
      </c>
    </row>
    <row r="40" spans="1:11" x14ac:dyDescent="0.25">
      <c r="A40" s="7">
        <v>2020</v>
      </c>
      <c r="B40" s="8" t="s">
        <v>27</v>
      </c>
      <c r="C40" s="7">
        <v>2020</v>
      </c>
      <c r="D40" s="8" t="s">
        <v>24</v>
      </c>
      <c r="E40" s="9">
        <v>129.45843847500001</v>
      </c>
      <c r="F40" s="8">
        <v>121.313708625</v>
      </c>
      <c r="G40" s="8">
        <v>669.29126837916294</v>
      </c>
      <c r="H40" s="8"/>
      <c r="I40" s="9">
        <v>592.98570586799974</v>
      </c>
      <c r="J40" s="9">
        <v>344.43845608510014</v>
      </c>
      <c r="K40" s="10">
        <v>687.80786662689979</v>
      </c>
    </row>
    <row r="41" spans="1:11" ht="15.75" thickBot="1" x14ac:dyDescent="0.3">
      <c r="A41" s="12" t="s">
        <v>0</v>
      </c>
      <c r="B41" s="13" t="s">
        <v>2</v>
      </c>
      <c r="C41" s="12" t="s">
        <v>0</v>
      </c>
      <c r="D41" s="13" t="s">
        <v>26</v>
      </c>
      <c r="E41" s="13" t="s">
        <v>31</v>
      </c>
      <c r="F41" s="13" t="s">
        <v>32</v>
      </c>
      <c r="G41" s="13" t="s">
        <v>33</v>
      </c>
      <c r="H41" s="13" t="s">
        <v>34</v>
      </c>
      <c r="I41" s="13" t="s">
        <v>35</v>
      </c>
      <c r="J41" s="13" t="s">
        <v>36</v>
      </c>
      <c r="K41" s="16" t="s">
        <v>37</v>
      </c>
    </row>
    <row r="42" spans="1:11" x14ac:dyDescent="0.25">
      <c r="A42" s="4">
        <v>2010</v>
      </c>
      <c r="B42" s="5" t="s">
        <v>29</v>
      </c>
      <c r="C42" s="4">
        <v>2010</v>
      </c>
      <c r="D42" s="5" t="s">
        <v>12</v>
      </c>
      <c r="E42" s="17">
        <v>253.45665522100003</v>
      </c>
      <c r="F42" s="5">
        <v>252.74369932299996</v>
      </c>
      <c r="G42" s="5">
        <v>1400.5750952420003</v>
      </c>
      <c r="H42" s="17">
        <v>237.10110098299981</v>
      </c>
      <c r="I42" s="17">
        <v>686.43044840999983</v>
      </c>
      <c r="J42" s="17">
        <v>396.57012548560033</v>
      </c>
      <c r="K42" s="18">
        <v>696.51460533540012</v>
      </c>
    </row>
    <row r="43" spans="1:11" x14ac:dyDescent="0.25">
      <c r="A43" s="7">
        <v>2010</v>
      </c>
      <c r="B43" s="8" t="s">
        <v>29</v>
      </c>
      <c r="C43" s="7">
        <v>2010</v>
      </c>
      <c r="D43" s="8" t="s">
        <v>15</v>
      </c>
      <c r="E43" s="9">
        <v>261.35696895000001</v>
      </c>
      <c r="F43" s="8">
        <v>274.75101675000002</v>
      </c>
      <c r="G43" s="8">
        <v>1521.4312494330004</v>
      </c>
      <c r="H43" s="9">
        <v>247.85985932400007</v>
      </c>
      <c r="I43" s="9">
        <v>634.15643705999946</v>
      </c>
      <c r="J43" s="9">
        <v>410.80165645039961</v>
      </c>
      <c r="K43" s="10">
        <v>705.3697820326006</v>
      </c>
    </row>
    <row r="44" spans="1:11" x14ac:dyDescent="0.25">
      <c r="A44" s="7">
        <v>2010</v>
      </c>
      <c r="B44" s="8" t="s">
        <v>29</v>
      </c>
      <c r="C44" s="7">
        <v>2010</v>
      </c>
      <c r="D44" s="8" t="s">
        <v>16</v>
      </c>
      <c r="E44" s="9">
        <v>263.96845798399994</v>
      </c>
      <c r="F44" s="8">
        <v>270.11763281199995</v>
      </c>
      <c r="G44" s="8">
        <v>1492.944959054</v>
      </c>
      <c r="H44" s="9">
        <v>251.531123949</v>
      </c>
      <c r="I44" s="9">
        <v>691.67992525600039</v>
      </c>
      <c r="J44" s="9">
        <v>415.25551456579979</v>
      </c>
      <c r="K44" s="10">
        <v>699.64092637919975</v>
      </c>
    </row>
    <row r="45" spans="1:11" x14ac:dyDescent="0.25">
      <c r="A45" s="7">
        <v>2010</v>
      </c>
      <c r="B45" s="8" t="s">
        <v>29</v>
      </c>
      <c r="C45" s="7">
        <v>2010</v>
      </c>
      <c r="D45" s="8" t="s">
        <v>17</v>
      </c>
      <c r="E45" s="9">
        <v>246.64677776200003</v>
      </c>
      <c r="F45" s="8">
        <v>239.79191641599991</v>
      </c>
      <c r="G45" s="8">
        <v>1331.7161104410004</v>
      </c>
      <c r="H45" s="9">
        <v>227.75294795499974</v>
      </c>
      <c r="I45" s="9">
        <v>683.0294846610002</v>
      </c>
      <c r="J45" s="9">
        <v>384.41562257770011</v>
      </c>
      <c r="K45" s="10">
        <v>694.48924018729986</v>
      </c>
    </row>
    <row r="46" spans="1:11" x14ac:dyDescent="0.25">
      <c r="A46" s="7">
        <v>2010</v>
      </c>
      <c r="B46" s="8" t="s">
        <v>29</v>
      </c>
      <c r="C46" s="7">
        <v>2010</v>
      </c>
      <c r="D46" s="8" t="s">
        <v>18</v>
      </c>
      <c r="E46" s="9">
        <v>271.95484893500003</v>
      </c>
      <c r="F46" s="8">
        <v>278.37722036500008</v>
      </c>
      <c r="G46" s="8">
        <v>1536.8581843330001</v>
      </c>
      <c r="H46" s="9">
        <v>262.49447823999952</v>
      </c>
      <c r="I46" s="9">
        <v>695.66779634500062</v>
      </c>
      <c r="J46" s="9">
        <v>429.47444829489905</v>
      </c>
      <c r="K46" s="10">
        <v>702.01620348710048</v>
      </c>
    </row>
    <row r="47" spans="1:11" x14ac:dyDescent="0.25">
      <c r="A47" s="7">
        <v>2010</v>
      </c>
      <c r="B47" s="8" t="s">
        <v>29</v>
      </c>
      <c r="C47" s="7">
        <v>2010</v>
      </c>
      <c r="D47" s="8" t="s">
        <v>19</v>
      </c>
      <c r="E47" s="9">
        <v>272.77947966499994</v>
      </c>
      <c r="F47" s="8">
        <v>283.88951294499998</v>
      </c>
      <c r="G47" s="8">
        <v>1566.1643336080003</v>
      </c>
      <c r="H47" s="9">
        <v>263.62642360599983</v>
      </c>
      <c r="I47" s="9">
        <v>696.08000061999974</v>
      </c>
      <c r="J47" s="9">
        <v>430.94280945000082</v>
      </c>
      <c r="K47" s="10">
        <v>702.2614401059991</v>
      </c>
    </row>
    <row r="48" spans="1:11" x14ac:dyDescent="0.25">
      <c r="A48" s="7">
        <v>2015</v>
      </c>
      <c r="B48" s="8" t="s">
        <v>29</v>
      </c>
      <c r="C48" s="7">
        <v>2015</v>
      </c>
      <c r="D48" s="8" t="s">
        <v>12</v>
      </c>
      <c r="E48" s="9">
        <v>248.29578004000001</v>
      </c>
      <c r="F48" s="8">
        <v>245.32312633999999</v>
      </c>
      <c r="G48" s="8">
        <v>1361.1229552389998</v>
      </c>
      <c r="H48" s="9">
        <v>230.01655728500003</v>
      </c>
      <c r="I48" s="9">
        <v>683.85324309899988</v>
      </c>
      <c r="J48" s="9">
        <v>387.38165910420048</v>
      </c>
      <c r="K48" s="10">
        <v>694.97967889279971</v>
      </c>
    </row>
    <row r="49" spans="1:11" x14ac:dyDescent="0.25">
      <c r="A49" s="7">
        <v>2015</v>
      </c>
      <c r="B49" s="8" t="s">
        <v>29</v>
      </c>
      <c r="C49" s="7">
        <v>2015</v>
      </c>
      <c r="D49" s="8" t="s">
        <v>16</v>
      </c>
      <c r="E49" s="9">
        <v>245.15933226400006</v>
      </c>
      <c r="F49" s="8">
        <v>243.53775966199998</v>
      </c>
      <c r="G49" s="8">
        <v>1351.6305751129998</v>
      </c>
      <c r="H49" s="9">
        <v>225.71090317600027</v>
      </c>
      <c r="I49" s="9">
        <v>682.28723768849977</v>
      </c>
      <c r="J49" s="9">
        <v>381.76753172510053</v>
      </c>
      <c r="K49" s="10">
        <v>694.04686037139982</v>
      </c>
    </row>
    <row r="50" spans="1:11" x14ac:dyDescent="0.25">
      <c r="A50" s="7">
        <v>2015</v>
      </c>
      <c r="B50" s="8" t="s">
        <v>29</v>
      </c>
      <c r="C50" s="7">
        <v>2015</v>
      </c>
      <c r="D50" s="8" t="s">
        <v>21</v>
      </c>
      <c r="E50" s="9">
        <v>282.837181165</v>
      </c>
      <c r="F50" s="8">
        <v>295.39916637499994</v>
      </c>
      <c r="G50" s="8">
        <v>1627.3567801700001</v>
      </c>
      <c r="H50" s="9">
        <v>277.4331848319996</v>
      </c>
      <c r="I50" s="9">
        <v>701.10224785650007</v>
      </c>
      <c r="J50" s="9">
        <v>448.84954852479996</v>
      </c>
      <c r="K50" s="10">
        <v>705.25275107669995</v>
      </c>
    </row>
    <row r="51" spans="1:11" x14ac:dyDescent="0.25">
      <c r="A51" s="7">
        <v>2015</v>
      </c>
      <c r="B51" s="8" t="s">
        <v>29</v>
      </c>
      <c r="C51" s="7">
        <v>2015</v>
      </c>
      <c r="D51" s="8" t="s">
        <v>17</v>
      </c>
      <c r="E51" s="9">
        <v>244.37255650500001</v>
      </c>
      <c r="F51" s="8">
        <v>236.57805543500001</v>
      </c>
      <c r="G51" s="8">
        <v>1314.6293248260001</v>
      </c>
      <c r="H51" s="9">
        <v>224.63100241799981</v>
      </c>
      <c r="I51" s="9">
        <v>681.89381122150007</v>
      </c>
      <c r="J51" s="9">
        <v>380.36657831800039</v>
      </c>
      <c r="K51" s="10">
        <v>693.81285127649926</v>
      </c>
    </row>
    <row r="52" spans="1:11" x14ac:dyDescent="0.25">
      <c r="A52" s="7">
        <v>2015</v>
      </c>
      <c r="B52" s="8" t="s">
        <v>29</v>
      </c>
      <c r="C52" s="7">
        <v>2015</v>
      </c>
      <c r="D52" s="8" t="s">
        <v>18</v>
      </c>
      <c r="E52" s="9">
        <v>268.27519888399996</v>
      </c>
      <c r="F52" s="8">
        <v>273.12381971199994</v>
      </c>
      <c r="G52" s="8">
        <v>1508.9279825570002</v>
      </c>
      <c r="H52" s="9">
        <v>257.44329374600028</v>
      </c>
      <c r="I52" s="9">
        <v>693.83028167449947</v>
      </c>
      <c r="J52" s="9">
        <v>422.92319745880059</v>
      </c>
      <c r="K52" s="10">
        <v>700.92181596769979</v>
      </c>
    </row>
    <row r="53" spans="1:11" x14ac:dyDescent="0.25">
      <c r="A53" s="7">
        <v>2015</v>
      </c>
      <c r="B53" s="8" t="s">
        <v>29</v>
      </c>
      <c r="C53" s="7">
        <v>2015</v>
      </c>
      <c r="D53" s="8" t="s">
        <v>19</v>
      </c>
      <c r="E53" s="9">
        <v>267.993295262</v>
      </c>
      <c r="F53" s="8">
        <v>277.07532372599991</v>
      </c>
      <c r="G53" s="8">
        <v>1529.9360537699997</v>
      </c>
      <c r="H53" s="9">
        <v>257.05615448300028</v>
      </c>
      <c r="I53" s="9">
        <v>693.68992344649996</v>
      </c>
      <c r="J53" s="9">
        <v>422.42139318310001</v>
      </c>
      <c r="K53" s="10">
        <v>700.83795612940048</v>
      </c>
    </row>
    <row r="54" spans="1:11" x14ac:dyDescent="0.25">
      <c r="A54" s="7">
        <v>2020</v>
      </c>
      <c r="B54" s="8" t="s">
        <v>29</v>
      </c>
      <c r="C54" s="7">
        <v>2020</v>
      </c>
      <c r="D54" s="8" t="s">
        <v>12</v>
      </c>
      <c r="E54" s="9">
        <v>244.27030920599998</v>
      </c>
      <c r="F54" s="8">
        <v>239.45960214799996</v>
      </c>
      <c r="G54" s="8">
        <v>1329.9489817760004</v>
      </c>
      <c r="H54" s="9">
        <v>224.49057237199975</v>
      </c>
      <c r="I54" s="9">
        <v>681.8430404174992</v>
      </c>
      <c r="J54" s="9">
        <v>380.21464116530069</v>
      </c>
      <c r="K54" s="10">
        <v>693.78246291519963</v>
      </c>
    </row>
    <row r="55" spans="1:11" x14ac:dyDescent="0.25">
      <c r="A55" s="7">
        <v>2020</v>
      </c>
      <c r="B55" s="8" t="s">
        <v>29</v>
      </c>
      <c r="C55" s="7">
        <v>2020</v>
      </c>
      <c r="D55" s="8" t="s">
        <v>21</v>
      </c>
      <c r="E55" s="9">
        <v>275.93254388699995</v>
      </c>
      <c r="F55" s="8">
        <v>285.740726241</v>
      </c>
      <c r="G55" s="8">
        <v>1576.0067682620002</v>
      </c>
      <c r="H55" s="9">
        <v>267.9548164539994</v>
      </c>
      <c r="I55" s="9">
        <v>697.65431550000039</v>
      </c>
      <c r="J55" s="9">
        <v>436.55644313099992</v>
      </c>
      <c r="K55" s="10">
        <v>703.19921652499988</v>
      </c>
    </row>
    <row r="56" spans="1:11" x14ac:dyDescent="0.25">
      <c r="A56" s="7">
        <v>2020</v>
      </c>
      <c r="B56" s="8" t="s">
        <v>29</v>
      </c>
      <c r="C56" s="7">
        <v>2020</v>
      </c>
      <c r="D56" s="8" t="s">
        <v>18</v>
      </c>
      <c r="E56" s="9">
        <v>262.37274640499999</v>
      </c>
      <c r="F56" s="8">
        <v>264.73750124499998</v>
      </c>
      <c r="G56" s="8">
        <v>1464.3413484470002</v>
      </c>
      <c r="H56" s="9">
        <v>249.34066481699944</v>
      </c>
      <c r="I56" s="9">
        <v>690.88280024699998</v>
      </c>
      <c r="J56" s="9">
        <v>412.41438286950006</v>
      </c>
      <c r="K56" s="10">
        <v>699.16633596950032</v>
      </c>
    </row>
    <row r="57" spans="1:11" x14ac:dyDescent="0.25">
      <c r="A57" s="7">
        <v>2020</v>
      </c>
      <c r="B57" s="8" t="s">
        <v>29</v>
      </c>
      <c r="C57" s="7">
        <v>2020</v>
      </c>
      <c r="D57" s="8" t="s">
        <v>22</v>
      </c>
      <c r="E57" s="9">
        <v>231.94644988900001</v>
      </c>
      <c r="F57" s="8">
        <v>226.39591313700001</v>
      </c>
      <c r="G57" s="8">
        <v>1260.4941890699999</v>
      </c>
      <c r="H57" s="9">
        <v>207.5728876310003</v>
      </c>
      <c r="I57" s="9">
        <v>675.6893037149996</v>
      </c>
      <c r="J57" s="9">
        <v>358.24325772519978</v>
      </c>
      <c r="K57" s="10">
        <v>690.11716883280042</v>
      </c>
    </row>
    <row r="58" spans="1:11" x14ac:dyDescent="0.25">
      <c r="A58" s="7">
        <v>2020</v>
      </c>
      <c r="B58" s="8" t="s">
        <v>29</v>
      </c>
      <c r="C58" s="7">
        <v>2020</v>
      </c>
      <c r="D58" s="8" t="s">
        <v>23</v>
      </c>
      <c r="E58" s="9">
        <v>234.48628949899998</v>
      </c>
      <c r="F58" s="8">
        <v>225.54763976700002</v>
      </c>
      <c r="G58" s="8">
        <v>1255.9847474870005</v>
      </c>
      <c r="H58" s="9">
        <v>211.05953304799931</v>
      </c>
      <c r="I58" s="9">
        <v>676.95719558250016</v>
      </c>
      <c r="J58" s="9">
        <v>362.76500824150025</v>
      </c>
      <c r="K58" s="10">
        <v>690.87253637499998</v>
      </c>
    </row>
    <row r="59" spans="1:11" ht="15.75" thickBot="1" x14ac:dyDescent="0.3">
      <c r="A59" s="12">
        <v>2020</v>
      </c>
      <c r="B59" s="13" t="s">
        <v>29</v>
      </c>
      <c r="C59" s="12">
        <v>2020</v>
      </c>
      <c r="D59" s="13" t="s">
        <v>24</v>
      </c>
      <c r="E59" s="14">
        <v>224.18184673500002</v>
      </c>
      <c r="F59" s="13">
        <v>210.05143081499997</v>
      </c>
      <c r="G59" s="13">
        <v>1173.5977944030003</v>
      </c>
      <c r="H59" s="14">
        <v>196.91419820299978</v>
      </c>
      <c r="I59" s="14">
        <v>671.81140807149995</v>
      </c>
      <c r="J59" s="14">
        <v>344.41891400149962</v>
      </c>
      <c r="K59" s="15">
        <v>687.80785777100027</v>
      </c>
    </row>
    <row r="60" spans="1:11" x14ac:dyDescent="0.25">
      <c r="A60" s="4" t="s">
        <v>0</v>
      </c>
      <c r="B60" s="5" t="s">
        <v>2</v>
      </c>
      <c r="C60" s="4" t="s">
        <v>0</v>
      </c>
      <c r="D60" s="5"/>
      <c r="E60" s="5" t="s">
        <v>31</v>
      </c>
      <c r="F60" s="5" t="s">
        <v>32</v>
      </c>
      <c r="G60" s="5" t="s">
        <v>33</v>
      </c>
      <c r="H60" s="5" t="s">
        <v>34</v>
      </c>
      <c r="I60" s="5" t="s">
        <v>35</v>
      </c>
      <c r="J60" s="5" t="s">
        <v>36</v>
      </c>
      <c r="K60" s="6" t="s">
        <v>37</v>
      </c>
    </row>
    <row r="61" spans="1:11" x14ac:dyDescent="0.25">
      <c r="A61" s="7">
        <v>2020</v>
      </c>
      <c r="B61" s="8" t="s">
        <v>13</v>
      </c>
      <c r="C61" s="7">
        <v>2020</v>
      </c>
      <c r="D61" s="7">
        <v>2020</v>
      </c>
      <c r="E61" s="9">
        <v>212.84302683300001</v>
      </c>
      <c r="F61" s="8">
        <v>207.95123217399998</v>
      </c>
      <c r="G61" s="8">
        <v>1155.9305414249998</v>
      </c>
      <c r="H61" s="9">
        <v>1158.8707907300002</v>
      </c>
      <c r="I61" s="9">
        <v>679.7844139244994</v>
      </c>
      <c r="J61" s="9">
        <v>373.59601251010054</v>
      </c>
      <c r="K61" s="10">
        <v>690.27348240340007</v>
      </c>
    </row>
    <row r="62" spans="1:11" x14ac:dyDescent="0.25">
      <c r="A62" s="7">
        <v>2025</v>
      </c>
      <c r="B62" s="8" t="s">
        <v>13</v>
      </c>
      <c r="C62" s="7">
        <v>2025</v>
      </c>
      <c r="D62" s="7">
        <v>2025</v>
      </c>
      <c r="E62" s="9">
        <v>202.02213016500002</v>
      </c>
      <c r="F62" s="8">
        <v>192.62037786600001</v>
      </c>
      <c r="G62" s="8">
        <v>1074.4170145969999</v>
      </c>
      <c r="H62" s="9">
        <v>1088.6344721980001</v>
      </c>
      <c r="I62" s="9">
        <v>673.68134258399959</v>
      </c>
      <c r="J62" s="9">
        <v>351.81634795109994</v>
      </c>
      <c r="K62" s="10">
        <v>686.63524463889962</v>
      </c>
    </row>
    <row r="63" spans="1:11" x14ac:dyDescent="0.25">
      <c r="A63" s="7">
        <v>2030</v>
      </c>
      <c r="B63" s="8" t="s">
        <v>13</v>
      </c>
      <c r="C63" s="7">
        <v>2030</v>
      </c>
      <c r="D63" s="7">
        <v>2030</v>
      </c>
      <c r="E63" s="9">
        <v>194.24363152799998</v>
      </c>
      <c r="F63" s="8">
        <v>181.65364083399996</v>
      </c>
      <c r="G63" s="8">
        <v>1016.1073397839997</v>
      </c>
      <c r="H63" s="9">
        <v>1038.1457885310001</v>
      </c>
      <c r="I63" s="9">
        <v>669.29418700199994</v>
      </c>
      <c r="J63" s="9">
        <v>336.16021719220089</v>
      </c>
      <c r="K63" s="10">
        <v>684.01996512879987</v>
      </c>
    </row>
    <row r="64" spans="1:11" x14ac:dyDescent="0.25">
      <c r="A64" s="7">
        <v>2035</v>
      </c>
      <c r="B64" s="8" t="s">
        <v>13</v>
      </c>
      <c r="C64" s="7">
        <v>2035</v>
      </c>
      <c r="D64" s="7">
        <v>2035</v>
      </c>
      <c r="E64" s="9">
        <v>189.30371344800002</v>
      </c>
      <c r="F64" s="8">
        <v>174.74841660199996</v>
      </c>
      <c r="G64" s="8">
        <v>979.39254922399982</v>
      </c>
      <c r="H64" s="9">
        <v>1006.0816980470006</v>
      </c>
      <c r="I64" s="9">
        <v>666.50802311849884</v>
      </c>
      <c r="J64" s="9">
        <v>326.21740334250035</v>
      </c>
      <c r="K64" s="10">
        <v>682.35904621800091</v>
      </c>
    </row>
    <row r="65" spans="1:11" x14ac:dyDescent="0.25">
      <c r="A65" s="7">
        <v>2040</v>
      </c>
      <c r="B65" s="8" t="s">
        <v>13</v>
      </c>
      <c r="C65" s="7">
        <v>2040</v>
      </c>
      <c r="D65" s="7">
        <v>2040</v>
      </c>
      <c r="E65" s="9">
        <v>186.15457935699999</v>
      </c>
      <c r="F65" s="8">
        <v>170.338030632</v>
      </c>
      <c r="G65" s="8">
        <v>955.94271924499992</v>
      </c>
      <c r="H65" s="9">
        <v>985.64111835300025</v>
      </c>
      <c r="I65" s="9">
        <v>664.73186589449915</v>
      </c>
      <c r="J65" s="9">
        <v>319.8789669852008</v>
      </c>
      <c r="K65" s="10">
        <v>681.3002295332999</v>
      </c>
    </row>
    <row r="66" spans="1:11" x14ac:dyDescent="0.25">
      <c r="A66" s="7">
        <v>2045</v>
      </c>
      <c r="B66" s="8" t="s">
        <v>13</v>
      </c>
      <c r="C66" s="7">
        <v>2045</v>
      </c>
      <c r="D66" s="7">
        <v>2045</v>
      </c>
      <c r="E66" s="9">
        <v>183.41259620800002</v>
      </c>
      <c r="F66" s="8">
        <v>166.47691943799995</v>
      </c>
      <c r="G66" s="8">
        <v>935.41335537600003</v>
      </c>
      <c r="H66" s="9">
        <v>967.84343871999999</v>
      </c>
      <c r="I66" s="9">
        <v>663.18534904799981</v>
      </c>
      <c r="J66" s="9">
        <v>314.36005774969999</v>
      </c>
      <c r="K66" s="10">
        <v>680.37833346029993</v>
      </c>
    </row>
    <row r="67" spans="1:11" ht="15.75" thickBot="1" x14ac:dyDescent="0.3">
      <c r="A67" s="12">
        <v>2050</v>
      </c>
      <c r="B67" s="13" t="s">
        <v>13</v>
      </c>
      <c r="C67" s="12">
        <v>2050</v>
      </c>
      <c r="D67" s="12">
        <v>2050</v>
      </c>
      <c r="E67" s="14">
        <v>180.51134961099999</v>
      </c>
      <c r="F67" s="13">
        <v>162.341001874</v>
      </c>
      <c r="G67" s="13">
        <v>913.42285108299984</v>
      </c>
      <c r="H67" s="14">
        <v>949.01208075300008</v>
      </c>
      <c r="I67" s="14">
        <v>661.5490231394997</v>
      </c>
      <c r="J67" s="14">
        <v>308.52060621920054</v>
      </c>
      <c r="K67" s="15">
        <v>679.40285732029997</v>
      </c>
    </row>
    <row r="68" spans="1:11" x14ac:dyDescent="0.25">
      <c r="A68" s="4" t="s">
        <v>0</v>
      </c>
      <c r="B68" s="5" t="s">
        <v>2</v>
      </c>
      <c r="C68" s="4" t="s">
        <v>0</v>
      </c>
      <c r="D68" s="5" t="s">
        <v>1</v>
      </c>
      <c r="E68" s="5" t="s">
        <v>31</v>
      </c>
      <c r="F68" s="5" t="s">
        <v>32</v>
      </c>
      <c r="G68" s="5" t="s">
        <v>33</v>
      </c>
      <c r="H68" s="5" t="s">
        <v>34</v>
      </c>
      <c r="I68" s="5" t="s">
        <v>35</v>
      </c>
      <c r="J68" s="5" t="s">
        <v>36</v>
      </c>
      <c r="K68" s="6" t="s">
        <v>37</v>
      </c>
    </row>
    <row r="69" spans="1:11" x14ac:dyDescent="0.25">
      <c r="A69" s="7">
        <v>2020</v>
      </c>
      <c r="B69" s="8" t="s">
        <v>27</v>
      </c>
      <c r="C69" s="7">
        <v>2020</v>
      </c>
      <c r="D69" s="7">
        <v>2020</v>
      </c>
      <c r="E69" s="9">
        <v>138.94871383500001</v>
      </c>
      <c r="F69" s="8">
        <v>135.77633768099997</v>
      </c>
      <c r="G69" s="8">
        <v>740.76213678930117</v>
      </c>
      <c r="H69" s="8"/>
      <c r="I69" s="9">
        <v>636.97936477199994</v>
      </c>
      <c r="J69" s="9">
        <v>373.61413752960016</v>
      </c>
      <c r="K69" s="10">
        <v>692.69562505840008</v>
      </c>
    </row>
    <row r="70" spans="1:11" x14ac:dyDescent="0.25">
      <c r="A70" s="7">
        <v>2025</v>
      </c>
      <c r="B70" s="8" t="s">
        <v>27</v>
      </c>
      <c r="C70" s="7">
        <v>2025</v>
      </c>
      <c r="D70" s="7">
        <v>2025</v>
      </c>
      <c r="E70" s="9">
        <v>131.884589175</v>
      </c>
      <c r="F70" s="8">
        <v>125.766272325</v>
      </c>
      <c r="G70" s="8">
        <v>690.93027904094038</v>
      </c>
      <c r="H70" s="8"/>
      <c r="I70" s="9">
        <v>604.23201896799958</v>
      </c>
      <c r="J70" s="9">
        <v>351.83322323430025</v>
      </c>
      <c r="K70" s="10">
        <v>689.05739313769982</v>
      </c>
    </row>
    <row r="71" spans="1:11" x14ac:dyDescent="0.25">
      <c r="A71" s="7">
        <v>2030</v>
      </c>
      <c r="B71" s="8" t="s">
        <v>27</v>
      </c>
      <c r="C71" s="7">
        <v>2030</v>
      </c>
      <c r="D71" s="7">
        <v>2030</v>
      </c>
      <c r="E71" s="9">
        <v>126.80661035999999</v>
      </c>
      <c r="F71" s="8">
        <v>118.60569729599999</v>
      </c>
      <c r="G71" s="8">
        <v>655.26531706203718</v>
      </c>
      <c r="H71" s="8"/>
      <c r="I71" s="9">
        <v>580.69187907399987</v>
      </c>
      <c r="J71" s="9">
        <v>336.17619935560015</v>
      </c>
      <c r="K71" s="10">
        <v>686.44210245039994</v>
      </c>
    </row>
    <row r="72" spans="1:11" x14ac:dyDescent="0.25">
      <c r="A72" s="7">
        <v>2035</v>
      </c>
      <c r="B72" s="8" t="s">
        <v>27</v>
      </c>
      <c r="C72" s="7">
        <v>2035</v>
      </c>
      <c r="D72" s="7">
        <v>2035</v>
      </c>
      <c r="E72" s="9">
        <v>123.58172076000001</v>
      </c>
      <c r="F72" s="8">
        <v>114.09703089599998</v>
      </c>
      <c r="G72" s="8">
        <v>632.78836981325321</v>
      </c>
      <c r="H72" s="8"/>
      <c r="I72" s="9">
        <v>565.74209553999981</v>
      </c>
      <c r="J72" s="9">
        <v>326.23281742109998</v>
      </c>
      <c r="K72" s="10">
        <v>684.78120235890037</v>
      </c>
    </row>
    <row r="73" spans="1:11" x14ac:dyDescent="0.25">
      <c r="A73" s="7">
        <v>2040</v>
      </c>
      <c r="B73" s="8" t="s">
        <v>27</v>
      </c>
      <c r="C73" s="7">
        <v>2040</v>
      </c>
      <c r="D73" s="7">
        <v>2040</v>
      </c>
      <c r="E73" s="9">
        <v>121.52589521499999</v>
      </c>
      <c r="F73" s="8">
        <v>111.217332869</v>
      </c>
      <c r="G73" s="8">
        <v>618.43519749976906</v>
      </c>
      <c r="H73" s="8"/>
      <c r="I73" s="9">
        <v>556.21174222999991</v>
      </c>
      <c r="J73" s="9">
        <v>319.89401521640002</v>
      </c>
      <c r="K73" s="10">
        <v>683.72238637360033</v>
      </c>
    </row>
    <row r="74" spans="1:11" x14ac:dyDescent="0.25">
      <c r="A74" s="7">
        <v>2045</v>
      </c>
      <c r="B74" s="8" t="s">
        <v>27</v>
      </c>
      <c r="C74" s="7">
        <v>2045</v>
      </c>
      <c r="D74" s="7">
        <v>2045</v>
      </c>
      <c r="E74" s="9">
        <v>119.73586696000001</v>
      </c>
      <c r="F74" s="8">
        <v>108.69627533599999</v>
      </c>
      <c r="G74" s="8">
        <v>605.87683170486116</v>
      </c>
      <c r="H74" s="8"/>
      <c r="I74" s="9">
        <v>547.91365230399958</v>
      </c>
      <c r="J74" s="9">
        <v>314.3747812454003</v>
      </c>
      <c r="K74" s="10">
        <v>682.80047321059988</v>
      </c>
    </row>
    <row r="75" spans="1:11" ht="15.75" thickBot="1" x14ac:dyDescent="0.3">
      <c r="A75" s="12">
        <v>2050</v>
      </c>
      <c r="B75" s="13" t="s">
        <v>27</v>
      </c>
      <c r="C75" s="12">
        <v>2050</v>
      </c>
      <c r="D75" s="12">
        <v>2050</v>
      </c>
      <c r="E75" s="14">
        <v>117.84186794499999</v>
      </c>
      <c r="F75" s="13">
        <v>105.995785547</v>
      </c>
      <c r="G75" s="13">
        <v>592.44204204324717</v>
      </c>
      <c r="H75" s="13"/>
      <c r="I75" s="14">
        <v>539.13361662</v>
      </c>
      <c r="J75" s="14">
        <v>308.5350141045999</v>
      </c>
      <c r="K75" s="15">
        <v>681.82500151539989</v>
      </c>
    </row>
    <row r="76" spans="1:11" x14ac:dyDescent="0.25">
      <c r="A76" s="4" t="s">
        <v>0</v>
      </c>
      <c r="B76" s="5" t="s">
        <v>2</v>
      </c>
      <c r="C76" s="4" t="s">
        <v>0</v>
      </c>
      <c r="D76" s="5" t="s">
        <v>1</v>
      </c>
      <c r="E76" s="5" t="s">
        <v>31</v>
      </c>
      <c r="F76" s="5" t="s">
        <v>32</v>
      </c>
      <c r="G76" s="5" t="s">
        <v>33</v>
      </c>
      <c r="H76" s="5" t="s">
        <v>34</v>
      </c>
      <c r="I76" s="5" t="s">
        <v>35</v>
      </c>
      <c r="J76" s="5" t="s">
        <v>36</v>
      </c>
      <c r="K76" s="6" t="s">
        <v>37</v>
      </c>
    </row>
    <row r="77" spans="1:11" x14ac:dyDescent="0.25">
      <c r="A77" s="7">
        <v>2020</v>
      </c>
      <c r="B77" s="8" t="s">
        <v>29</v>
      </c>
      <c r="C77" s="7">
        <v>2020</v>
      </c>
      <c r="D77" s="7">
        <v>2020</v>
      </c>
      <c r="E77" s="9">
        <v>240.61605899099999</v>
      </c>
      <c r="F77" s="8">
        <v>235.09313122299997</v>
      </c>
      <c r="G77" s="8">
        <v>1306.7427881459998</v>
      </c>
      <c r="H77" s="9">
        <v>219.47415188000036</v>
      </c>
      <c r="I77" s="9">
        <v>679.97774439899945</v>
      </c>
      <c r="J77" s="9">
        <v>373.59259968200058</v>
      </c>
      <c r="K77" s="10">
        <v>692.69561567900018</v>
      </c>
    </row>
    <row r="78" spans="1:11" x14ac:dyDescent="0.25">
      <c r="A78" s="7">
        <v>2025</v>
      </c>
      <c r="B78" s="8" t="s">
        <v>29</v>
      </c>
      <c r="C78" s="7">
        <v>2025</v>
      </c>
      <c r="D78" s="7">
        <v>2025</v>
      </c>
      <c r="E78" s="9">
        <v>228.38318695500001</v>
      </c>
      <c r="F78" s="8">
        <v>217.76094349499999</v>
      </c>
      <c r="G78" s="8">
        <v>1214.594585629</v>
      </c>
      <c r="H78" s="9">
        <v>202.68152124800028</v>
      </c>
      <c r="I78" s="9">
        <v>673.86902634149988</v>
      </c>
      <c r="J78" s="9">
        <v>351.81311696119974</v>
      </c>
      <c r="K78" s="10">
        <v>689.05739937029966</v>
      </c>
    </row>
    <row r="79" spans="1:11" x14ac:dyDescent="0.25">
      <c r="A79" s="7">
        <v>2030</v>
      </c>
      <c r="B79" s="8" t="s">
        <v>29</v>
      </c>
      <c r="C79" s="7">
        <v>2030</v>
      </c>
      <c r="D79" s="7">
        <v>2030</v>
      </c>
      <c r="E79" s="9">
        <v>219.58970325599998</v>
      </c>
      <c r="F79" s="8">
        <v>205.36258001799999</v>
      </c>
      <c r="G79" s="8">
        <v>1148.6775272140001</v>
      </c>
      <c r="H79" s="9">
        <v>190.61029002699976</v>
      </c>
      <c r="I79" s="9">
        <v>669.47785158450074</v>
      </c>
      <c r="J79" s="9">
        <v>336.15710588559978</v>
      </c>
      <c r="K79" s="10">
        <v>686.44212201489972</v>
      </c>
    </row>
    <row r="80" spans="1:11" x14ac:dyDescent="0.25">
      <c r="A80" s="7">
        <v>2035</v>
      </c>
      <c r="B80" s="8" t="s">
        <v>29</v>
      </c>
      <c r="C80" s="7">
        <v>2035</v>
      </c>
      <c r="D80" s="7">
        <v>2035</v>
      </c>
      <c r="E80" s="9">
        <v>214.00519509600002</v>
      </c>
      <c r="F80" s="8">
        <v>197.55593277799997</v>
      </c>
      <c r="G80" s="8">
        <v>1107.172731484</v>
      </c>
      <c r="H80" s="9">
        <v>182.94413385699968</v>
      </c>
      <c r="I80" s="9">
        <v>666.68915981600048</v>
      </c>
      <c r="J80" s="9">
        <v>326.21438019089965</v>
      </c>
      <c r="K80" s="10">
        <v>684.78119677810037</v>
      </c>
    </row>
    <row r="81" spans="1:11" x14ac:dyDescent="0.25">
      <c r="A81" s="7">
        <v>2040</v>
      </c>
      <c r="B81" s="8" t="s">
        <v>29</v>
      </c>
      <c r="C81" s="7">
        <v>2040</v>
      </c>
      <c r="D81" s="7">
        <v>2040</v>
      </c>
      <c r="E81" s="9">
        <v>210.44514313899998</v>
      </c>
      <c r="F81" s="8">
        <v>192.56980499700003</v>
      </c>
      <c r="G81" s="8">
        <v>1080.6635133989998</v>
      </c>
      <c r="H81" s="9">
        <v>178.05705701600007</v>
      </c>
      <c r="I81" s="9">
        <v>664.91134497900021</v>
      </c>
      <c r="J81" s="9">
        <v>319.87599253559983</v>
      </c>
      <c r="K81" s="10">
        <v>683.72238393440011</v>
      </c>
    </row>
    <row r="82" spans="1:11" x14ac:dyDescent="0.25">
      <c r="A82" s="7">
        <v>2045</v>
      </c>
      <c r="B82" s="8" t="s">
        <v>29</v>
      </c>
      <c r="C82" s="7">
        <v>2045</v>
      </c>
      <c r="D82" s="7">
        <v>2045</v>
      </c>
      <c r="E82" s="9">
        <v>207.345369616</v>
      </c>
      <c r="F82" s="8">
        <v>188.20465451799998</v>
      </c>
      <c r="G82" s="8">
        <v>1057.4557816880003</v>
      </c>
      <c r="H82" s="9">
        <v>173.8018303749995</v>
      </c>
      <c r="I82" s="9">
        <v>663.36341943700063</v>
      </c>
      <c r="J82" s="9">
        <v>314.35714495129923</v>
      </c>
      <c r="K82" s="10">
        <v>682.80046941470027</v>
      </c>
    </row>
    <row r="83" spans="1:11" ht="15.75" thickBot="1" x14ac:dyDescent="0.3">
      <c r="A83" s="12">
        <v>2050</v>
      </c>
      <c r="B83" s="13" t="s">
        <v>29</v>
      </c>
      <c r="C83" s="12">
        <v>2050</v>
      </c>
      <c r="D83" s="12">
        <v>2050</v>
      </c>
      <c r="E83" s="14">
        <v>204.06555099699997</v>
      </c>
      <c r="F83" s="13">
        <v>183.52882122099999</v>
      </c>
      <c r="G83" s="13">
        <v>1032.596283718</v>
      </c>
      <c r="H83" s="14">
        <v>169.29950645700015</v>
      </c>
      <c r="I83" s="14">
        <v>661.72558204949951</v>
      </c>
      <c r="J83" s="14">
        <v>308.51773613609976</v>
      </c>
      <c r="K83" s="15">
        <v>681.82500942140041</v>
      </c>
    </row>
    <row r="84" spans="1:11" x14ac:dyDescent="0.25">
      <c r="A84" s="1"/>
      <c r="B84" s="1"/>
      <c r="C84" s="1"/>
      <c r="D84" s="1"/>
      <c r="E84" s="1"/>
      <c r="F84" s="1"/>
      <c r="G84" s="1"/>
      <c r="H84" s="1"/>
      <c r="I84" s="1"/>
      <c r="J84" s="1"/>
      <c r="K84" s="1"/>
    </row>
    <row r="85" spans="1:11" x14ac:dyDescent="0.25">
      <c r="A85" s="1"/>
      <c r="B85" s="1"/>
      <c r="C85" s="1"/>
      <c r="D85" s="1"/>
      <c r="E85" s="1"/>
      <c r="F85" s="1"/>
      <c r="G85" s="1"/>
      <c r="H85" s="1"/>
      <c r="I85" s="1"/>
      <c r="J85" s="1"/>
      <c r="K85" s="1"/>
    </row>
    <row r="86" spans="1:11" x14ac:dyDescent="0.25">
      <c r="A86" s="1"/>
      <c r="B86" s="1"/>
      <c r="C86" s="1"/>
      <c r="D86" s="1"/>
      <c r="E86" s="1"/>
      <c r="F86" s="1"/>
      <c r="G86" s="1"/>
      <c r="H86" s="1"/>
      <c r="I86" s="1"/>
      <c r="J86" s="1"/>
      <c r="K86" s="1"/>
    </row>
    <row r="87" spans="1:11" ht="92.25" x14ac:dyDescent="1.35">
      <c r="A87" s="3" t="s">
        <v>40</v>
      </c>
      <c r="B87" s="1"/>
      <c r="C87" s="3" t="s">
        <v>40</v>
      </c>
      <c r="D87" s="1"/>
      <c r="E87" s="1"/>
      <c r="F87" s="1"/>
      <c r="G87" s="1"/>
      <c r="H87" s="1"/>
      <c r="I87" s="1"/>
      <c r="J87" s="1"/>
      <c r="K87" s="1"/>
    </row>
    <row r="88" spans="1:11" ht="15.75" thickBot="1" x14ac:dyDescent="0.3">
      <c r="A88" s="1"/>
      <c r="B88" s="1"/>
      <c r="C88" s="1"/>
      <c r="D88" s="1"/>
      <c r="E88" s="1"/>
      <c r="F88" s="1"/>
      <c r="G88" s="1"/>
      <c r="H88" s="1"/>
      <c r="I88" s="1"/>
      <c r="J88" s="1"/>
      <c r="K88" s="1"/>
    </row>
    <row r="89" spans="1:11" x14ac:dyDescent="0.25">
      <c r="A89" s="4" t="s">
        <v>0</v>
      </c>
      <c r="B89" s="5" t="s">
        <v>2</v>
      </c>
      <c r="C89" s="4" t="s">
        <v>0</v>
      </c>
      <c r="D89" s="5" t="s">
        <v>26</v>
      </c>
      <c r="E89" s="5" t="s">
        <v>31</v>
      </c>
      <c r="F89" s="5" t="s">
        <v>32</v>
      </c>
      <c r="G89" s="5" t="s">
        <v>33</v>
      </c>
      <c r="H89" s="5" t="s">
        <v>34</v>
      </c>
      <c r="I89" s="5" t="s">
        <v>35</v>
      </c>
      <c r="J89" s="5" t="s">
        <v>36</v>
      </c>
      <c r="K89" s="6" t="s">
        <v>37</v>
      </c>
    </row>
    <row r="90" spans="1:11" x14ac:dyDescent="0.25">
      <c r="A90" s="7">
        <v>2010</v>
      </c>
      <c r="B90" s="8" t="s">
        <v>13</v>
      </c>
      <c r="C90" s="7">
        <v>2010</v>
      </c>
      <c r="D90" s="8" t="s">
        <v>12</v>
      </c>
      <c r="E90" s="9">
        <v>19.900874701999999</v>
      </c>
      <c r="F90" s="8">
        <v>20.784450361999998</v>
      </c>
      <c r="G90" s="8">
        <v>113.22357630199998</v>
      </c>
      <c r="H90" s="9">
        <v>109.87642057800005</v>
      </c>
      <c r="I90" s="9">
        <v>39.071338981499991</v>
      </c>
      <c r="J90" s="9">
        <v>38.566519522499959</v>
      </c>
      <c r="K90" s="10">
        <v>51.40326955200004</v>
      </c>
    </row>
    <row r="91" spans="1:11" x14ac:dyDescent="0.25">
      <c r="A91" s="7">
        <v>2010</v>
      </c>
      <c r="B91" s="8" t="s">
        <v>13</v>
      </c>
      <c r="C91" s="7">
        <v>2010</v>
      </c>
      <c r="D91" s="8" t="s">
        <v>15</v>
      </c>
      <c r="E91" s="9">
        <v>14.999002041000001</v>
      </c>
      <c r="F91" s="8">
        <v>14.254108471999999</v>
      </c>
      <c r="G91" s="8">
        <v>78.742366601000001</v>
      </c>
      <c r="H91" s="9">
        <v>72.236114927000003</v>
      </c>
      <c r="I91" s="9">
        <v>33.040273738499991</v>
      </c>
      <c r="J91" s="9">
        <v>28.148309514699974</v>
      </c>
      <c r="K91" s="10">
        <v>49.748384705800049</v>
      </c>
    </row>
    <row r="92" spans="1:11" x14ac:dyDescent="0.25">
      <c r="A92" s="7">
        <v>2010</v>
      </c>
      <c r="B92" s="8" t="s">
        <v>13</v>
      </c>
      <c r="C92" s="7">
        <v>2010</v>
      </c>
      <c r="D92" s="8" t="s">
        <v>16</v>
      </c>
      <c r="E92" s="9">
        <v>13.752954067999999</v>
      </c>
      <c r="F92" s="8">
        <v>12.199871677999999</v>
      </c>
      <c r="G92" s="8">
        <v>67.579745395999993</v>
      </c>
      <c r="H92" s="9">
        <v>69.834965906999997</v>
      </c>
      <c r="I92" s="9">
        <v>35.603853046500006</v>
      </c>
      <c r="J92" s="9">
        <v>26.146976315499984</v>
      </c>
      <c r="K92" s="10">
        <v>49.336213589000039</v>
      </c>
    </row>
    <row r="93" spans="1:11" x14ac:dyDescent="0.25">
      <c r="A93" s="7">
        <v>2010</v>
      </c>
      <c r="B93" s="8" t="s">
        <v>13</v>
      </c>
      <c r="C93" s="7">
        <v>2010</v>
      </c>
      <c r="D93" s="8" t="s">
        <v>17</v>
      </c>
      <c r="E93" s="9">
        <v>14.638328412000002</v>
      </c>
      <c r="F93" s="8">
        <v>13.121503843999999</v>
      </c>
      <c r="G93" s="8">
        <v>72.479966955999998</v>
      </c>
      <c r="H93" s="9">
        <v>75.581590641000005</v>
      </c>
      <c r="I93" s="9">
        <v>36.10324615799999</v>
      </c>
      <c r="J93" s="9">
        <v>27.928987918099978</v>
      </c>
      <c r="K93" s="10">
        <v>49.633886070900019</v>
      </c>
    </row>
    <row r="94" spans="1:11" x14ac:dyDescent="0.25">
      <c r="A94" s="7">
        <v>2010</v>
      </c>
      <c r="B94" s="8" t="s">
        <v>13</v>
      </c>
      <c r="C94" s="7">
        <v>2010</v>
      </c>
      <c r="D94" s="8" t="s">
        <v>18</v>
      </c>
      <c r="E94" s="9">
        <v>17.728566615000002</v>
      </c>
      <c r="F94" s="8">
        <v>17.569549623999997</v>
      </c>
      <c r="G94" s="8">
        <v>96.130061574999985</v>
      </c>
      <c r="H94" s="9">
        <v>95.639828176000009</v>
      </c>
      <c r="I94" s="9">
        <v>37.846165290000016</v>
      </c>
      <c r="J94" s="9">
        <v>34.14887693999998</v>
      </c>
      <c r="K94" s="10">
        <v>50.672891780000043</v>
      </c>
    </row>
    <row r="95" spans="1:11" x14ac:dyDescent="0.25">
      <c r="A95" s="7">
        <v>2010</v>
      </c>
      <c r="B95" s="8" t="s">
        <v>13</v>
      </c>
      <c r="C95" s="7">
        <v>2010</v>
      </c>
      <c r="D95" s="8" t="s">
        <v>19</v>
      </c>
      <c r="E95" s="9">
        <v>17.326727002000002</v>
      </c>
      <c r="F95" s="8">
        <v>17.266237501999999</v>
      </c>
      <c r="G95" s="8">
        <v>94.517401449999994</v>
      </c>
      <c r="H95" s="9">
        <v>93.031638083000018</v>
      </c>
      <c r="I95" s="9">
        <v>37.619483585999973</v>
      </c>
      <c r="J95" s="9">
        <v>33.340066724600035</v>
      </c>
      <c r="K95" s="10">
        <v>50.537785652399975</v>
      </c>
    </row>
    <row r="96" spans="1:11" x14ac:dyDescent="0.25">
      <c r="A96" s="7">
        <v>2015</v>
      </c>
      <c r="B96" s="8" t="s">
        <v>13</v>
      </c>
      <c r="C96" s="7">
        <v>2015</v>
      </c>
      <c r="D96" s="8" t="s">
        <v>12</v>
      </c>
      <c r="E96" s="9">
        <v>18.787431636000001</v>
      </c>
      <c r="F96" s="8">
        <v>19.192495321999999</v>
      </c>
      <c r="G96" s="8">
        <v>104.75922158799999</v>
      </c>
      <c r="H96" s="9">
        <v>102.64932573600001</v>
      </c>
      <c r="I96" s="9">
        <v>38.443348541999967</v>
      </c>
      <c r="J96" s="9">
        <v>36.325463169499983</v>
      </c>
      <c r="K96" s="10">
        <v>51.028904006500056</v>
      </c>
    </row>
    <row r="97" spans="1:11" x14ac:dyDescent="0.25">
      <c r="A97" s="7">
        <v>2015</v>
      </c>
      <c r="B97" s="8" t="s">
        <v>13</v>
      </c>
      <c r="C97" s="7">
        <v>2015</v>
      </c>
      <c r="D97" s="8" t="s">
        <v>16</v>
      </c>
      <c r="E97" s="9">
        <v>15.777627588000001</v>
      </c>
      <c r="F97" s="8">
        <v>15.14408018</v>
      </c>
      <c r="G97" s="8">
        <v>83.233993732000002</v>
      </c>
      <c r="H97" s="9">
        <v>82.976732982000001</v>
      </c>
      <c r="I97" s="9">
        <v>36.745777651499964</v>
      </c>
      <c r="J97" s="9">
        <v>30.222118454999986</v>
      </c>
      <c r="K97" s="10">
        <v>50.016949411500036</v>
      </c>
    </row>
    <row r="98" spans="1:11" x14ac:dyDescent="0.25">
      <c r="A98" s="7">
        <v>2015</v>
      </c>
      <c r="B98" s="8" t="s">
        <v>13</v>
      </c>
      <c r="C98" s="7">
        <v>2015</v>
      </c>
      <c r="D98" s="8" t="s">
        <v>21</v>
      </c>
      <c r="E98" s="9">
        <v>15.329667298</v>
      </c>
      <c r="F98" s="8">
        <v>14.378254146</v>
      </c>
      <c r="G98" s="8">
        <v>79.162108498000009</v>
      </c>
      <c r="H98" s="9">
        <v>80.069065230999996</v>
      </c>
      <c r="I98" s="9">
        <v>36.493132501499986</v>
      </c>
      <c r="J98" s="9">
        <v>29.320496857900025</v>
      </c>
      <c r="K98" s="10">
        <v>49.866335467599981</v>
      </c>
    </row>
    <row r="99" spans="1:11" x14ac:dyDescent="0.25">
      <c r="A99" s="7">
        <v>2015</v>
      </c>
      <c r="B99" s="8" t="s">
        <v>13</v>
      </c>
      <c r="C99" s="7">
        <v>2015</v>
      </c>
      <c r="D99" s="8" t="s">
        <v>17</v>
      </c>
      <c r="E99" s="9">
        <v>14.138885168000002</v>
      </c>
      <c r="F99" s="8">
        <v>12.419287221999999</v>
      </c>
      <c r="G99" s="8">
        <v>68.746318079999995</v>
      </c>
      <c r="H99" s="9">
        <v>72.339823887000009</v>
      </c>
      <c r="I99" s="9">
        <v>35.821557829499994</v>
      </c>
      <c r="J99" s="9">
        <v>26.923743622099977</v>
      </c>
      <c r="K99" s="10">
        <v>49.465974191400022</v>
      </c>
    </row>
    <row r="100" spans="1:11" x14ac:dyDescent="0.25">
      <c r="A100" s="7">
        <v>2015</v>
      </c>
      <c r="B100" s="8" t="s">
        <v>13</v>
      </c>
      <c r="C100" s="7">
        <v>2015</v>
      </c>
      <c r="D100" s="8" t="s">
        <v>18</v>
      </c>
      <c r="E100" s="9">
        <v>17.984733159000001</v>
      </c>
      <c r="F100" s="8">
        <v>17.931879431999999</v>
      </c>
      <c r="G100" s="8">
        <v>98.056548743000008</v>
      </c>
      <c r="H100" s="9">
        <v>97.302583086999988</v>
      </c>
      <c r="I100" s="9">
        <v>37.990635967500026</v>
      </c>
      <c r="J100" s="9">
        <v>34.664482070299982</v>
      </c>
      <c r="K100" s="10">
        <v>50.759027541199998</v>
      </c>
    </row>
    <row r="101" spans="1:11" x14ac:dyDescent="0.25">
      <c r="A101" s="7">
        <v>2015</v>
      </c>
      <c r="B101" s="8" t="s">
        <v>13</v>
      </c>
      <c r="C101" s="7">
        <v>2015</v>
      </c>
      <c r="D101" s="8" t="s">
        <v>19</v>
      </c>
      <c r="E101" s="9">
        <v>17.071133623000001</v>
      </c>
      <c r="F101" s="8">
        <v>16.903237925999996</v>
      </c>
      <c r="G101" s="8">
        <v>92.587351415000001</v>
      </c>
      <c r="H101" s="9">
        <v>91.372670117999988</v>
      </c>
      <c r="I101" s="9">
        <v>37.475330189999994</v>
      </c>
      <c r="J101" s="9">
        <v>32.825639230199982</v>
      </c>
      <c r="K101" s="10">
        <v>50.451857497800063</v>
      </c>
    </row>
    <row r="102" spans="1:11" x14ac:dyDescent="0.25">
      <c r="A102" s="7">
        <v>2020</v>
      </c>
      <c r="B102" s="8" t="s">
        <v>13</v>
      </c>
      <c r="C102" s="7">
        <v>2020</v>
      </c>
      <c r="D102" s="8" t="s">
        <v>12</v>
      </c>
      <c r="E102" s="9">
        <v>17.806593477</v>
      </c>
      <c r="F102" s="8">
        <v>17.785378422000001</v>
      </c>
      <c r="G102" s="8">
        <v>97.277634820999992</v>
      </c>
      <c r="H102" s="9">
        <v>96.282823084000015</v>
      </c>
      <c r="I102" s="9">
        <v>37.890153200999976</v>
      </c>
      <c r="J102" s="9">
        <v>34.351257112500036</v>
      </c>
      <c r="K102" s="10">
        <v>50.69912988249996</v>
      </c>
    </row>
    <row r="103" spans="1:11" x14ac:dyDescent="0.25">
      <c r="A103" s="7">
        <v>2020</v>
      </c>
      <c r="B103" s="8" t="s">
        <v>13</v>
      </c>
      <c r="C103" s="7">
        <v>2020</v>
      </c>
      <c r="D103" s="8" t="s">
        <v>21</v>
      </c>
      <c r="E103" s="9">
        <v>14.866397134000001</v>
      </c>
      <c r="F103" s="8">
        <v>13.726181111999999</v>
      </c>
      <c r="G103" s="8">
        <v>75.695060541999993</v>
      </c>
      <c r="H103" s="9">
        <v>77.062108987000002</v>
      </c>
      <c r="I103" s="9">
        <v>36.231847829999992</v>
      </c>
      <c r="J103" s="9">
        <v>28.388059829900016</v>
      </c>
      <c r="K103" s="10">
        <v>49.710574565099989</v>
      </c>
    </row>
    <row r="104" spans="1:11" x14ac:dyDescent="0.25">
      <c r="A104" s="7">
        <v>2020</v>
      </c>
      <c r="B104" s="8" t="s">
        <v>13</v>
      </c>
      <c r="C104" s="7">
        <v>2020</v>
      </c>
      <c r="D104" s="8" t="s">
        <v>18</v>
      </c>
      <c r="E104" s="9">
        <v>17.747048002</v>
      </c>
      <c r="F104" s="8">
        <v>17.594186375999996</v>
      </c>
      <c r="G104" s="8">
        <v>96.261050273999999</v>
      </c>
      <c r="H104" s="9">
        <v>95.759797847000002</v>
      </c>
      <c r="I104" s="9">
        <v>37.856589532500038</v>
      </c>
      <c r="J104" s="9">
        <v>34.186067157099956</v>
      </c>
      <c r="K104" s="10">
        <v>50.679110811399994</v>
      </c>
    </row>
    <row r="105" spans="1:11" x14ac:dyDescent="0.25">
      <c r="A105" s="7">
        <v>2020</v>
      </c>
      <c r="B105" s="8" t="s">
        <v>13</v>
      </c>
      <c r="C105" s="7">
        <v>2020</v>
      </c>
      <c r="D105" s="8" t="s">
        <v>22</v>
      </c>
      <c r="E105" s="9">
        <v>12.559306113000002</v>
      </c>
      <c r="F105" s="8">
        <v>10.519370030000001</v>
      </c>
      <c r="G105" s="8">
        <v>58.644581041000002</v>
      </c>
      <c r="H105" s="9">
        <v>62.087177519999983</v>
      </c>
      <c r="I105" s="9">
        <v>34.930616911499982</v>
      </c>
      <c r="J105" s="9">
        <v>23.744451336400033</v>
      </c>
      <c r="K105" s="10">
        <v>48.934877048099992</v>
      </c>
    </row>
    <row r="106" spans="1:11" x14ac:dyDescent="0.25">
      <c r="A106" s="7">
        <v>2020</v>
      </c>
      <c r="B106" s="8" t="s">
        <v>13</v>
      </c>
      <c r="C106" s="7">
        <v>2020</v>
      </c>
      <c r="D106" s="8" t="s">
        <v>23</v>
      </c>
      <c r="E106" s="9">
        <v>15.217441591000002</v>
      </c>
      <c r="F106" s="8">
        <v>14.027586835999996</v>
      </c>
      <c r="G106" s="8">
        <v>77.297597078999985</v>
      </c>
      <c r="H106" s="9">
        <v>79.340551257000016</v>
      </c>
      <c r="I106" s="9">
        <v>36.42985784550001</v>
      </c>
      <c r="J106" s="9">
        <v>29.094603780199975</v>
      </c>
      <c r="K106" s="10">
        <v>49.82860161130003</v>
      </c>
    </row>
    <row r="107" spans="1:11" ht="15.75" thickBot="1" x14ac:dyDescent="0.3">
      <c r="A107" s="12">
        <v>2020</v>
      </c>
      <c r="B107" s="13" t="s">
        <v>13</v>
      </c>
      <c r="C107" s="12">
        <v>2020</v>
      </c>
      <c r="D107" s="13" t="s">
        <v>24</v>
      </c>
      <c r="E107" s="14">
        <v>14.831421332000001</v>
      </c>
      <c r="F107" s="13">
        <v>13.496601451999998</v>
      </c>
      <c r="G107" s="13">
        <v>74.474369987999992</v>
      </c>
      <c r="H107" s="14">
        <v>76.834991140999989</v>
      </c>
      <c r="I107" s="14">
        <v>36.212138200500021</v>
      </c>
      <c r="J107" s="14">
        <v>28.317654254000018</v>
      </c>
      <c r="K107" s="15">
        <v>49.698813632499991</v>
      </c>
    </row>
    <row r="108" spans="1:11" x14ac:dyDescent="0.25">
      <c r="A108" s="4" t="s">
        <v>0</v>
      </c>
      <c r="B108" s="5" t="s">
        <v>2</v>
      </c>
      <c r="C108" s="4" t="s">
        <v>0</v>
      </c>
      <c r="D108" s="5" t="s">
        <v>26</v>
      </c>
      <c r="E108" s="5" t="s">
        <v>31</v>
      </c>
      <c r="F108" s="5" t="s">
        <v>32</v>
      </c>
      <c r="G108" s="5" t="s">
        <v>33</v>
      </c>
      <c r="H108" s="5" t="s">
        <v>34</v>
      </c>
      <c r="I108" s="5" t="s">
        <v>35</v>
      </c>
      <c r="J108" s="5" t="s">
        <v>36</v>
      </c>
      <c r="K108" s="6" t="s">
        <v>37</v>
      </c>
    </row>
    <row r="109" spans="1:11" x14ac:dyDescent="0.25">
      <c r="A109" s="7">
        <v>2010</v>
      </c>
      <c r="B109" s="8" t="s">
        <v>27</v>
      </c>
      <c r="C109" s="7">
        <v>2010</v>
      </c>
      <c r="D109" s="8" t="s">
        <v>12</v>
      </c>
      <c r="E109" s="9">
        <v>12.991738489999999</v>
      </c>
      <c r="F109" s="8">
        <v>13.570716934</v>
      </c>
      <c r="G109" s="8">
        <v>71.864916796473835</v>
      </c>
      <c r="H109" s="8"/>
      <c r="I109" s="9">
        <v>56.224241231999983</v>
      </c>
      <c r="J109" s="9">
        <v>38.568300194900019</v>
      </c>
      <c r="K109" s="10">
        <v>51.403276653099994</v>
      </c>
    </row>
    <row r="110" spans="1:11" x14ac:dyDescent="0.25">
      <c r="A110" s="7">
        <v>2010</v>
      </c>
      <c r="B110" s="8" t="s">
        <v>27</v>
      </c>
      <c r="C110" s="7">
        <v>2010</v>
      </c>
      <c r="D110" s="8" t="s">
        <v>15</v>
      </c>
      <c r="E110" s="9">
        <v>9.7916857950000011</v>
      </c>
      <c r="F110" s="8">
        <v>9.3068332169999994</v>
      </c>
      <c r="G110" s="8">
        <v>50.653592045178598</v>
      </c>
      <c r="H110" s="8"/>
      <c r="I110" s="9">
        <v>36.108527391999992</v>
      </c>
      <c r="J110" s="9">
        <v>28.149493352899981</v>
      </c>
      <c r="K110" s="10">
        <v>49.74838767510002</v>
      </c>
    </row>
    <row r="111" spans="1:11" x14ac:dyDescent="0.25">
      <c r="A111" s="7">
        <v>2010</v>
      </c>
      <c r="B111" s="8" t="s">
        <v>27</v>
      </c>
      <c r="C111" s="7">
        <v>2010</v>
      </c>
      <c r="D111" s="8" t="s">
        <v>16</v>
      </c>
      <c r="E111" s="9">
        <v>8.9782376599999996</v>
      </c>
      <c r="F111" s="8">
        <v>7.9655405560000005</v>
      </c>
      <c r="G111" s="8">
        <v>43.918370207927836</v>
      </c>
      <c r="H111" s="8"/>
      <c r="I111" s="9">
        <v>37.618693679999993</v>
      </c>
      <c r="J111" s="9">
        <v>26.148071654400013</v>
      </c>
      <c r="K111" s="10">
        <v>49.336208025599987</v>
      </c>
    </row>
    <row r="112" spans="1:11" x14ac:dyDescent="0.25">
      <c r="A112" s="7">
        <v>2010</v>
      </c>
      <c r="B112" s="8" t="s">
        <v>27</v>
      </c>
      <c r="C112" s="7">
        <v>2010</v>
      </c>
      <c r="D112" s="8" t="s">
        <v>17</v>
      </c>
      <c r="E112" s="9">
        <v>9.5562299400000015</v>
      </c>
      <c r="F112" s="8">
        <v>8.5672984440000004</v>
      </c>
      <c r="G112" s="8">
        <v>47.027862876442569</v>
      </c>
      <c r="H112" s="8"/>
      <c r="I112" s="9">
        <v>40.298225467999998</v>
      </c>
      <c r="J112" s="9">
        <v>27.930160417399989</v>
      </c>
      <c r="K112" s="10">
        <v>49.633885574600015</v>
      </c>
    </row>
    <row r="113" spans="1:11" x14ac:dyDescent="0.25">
      <c r="A113" s="7">
        <v>2010</v>
      </c>
      <c r="B113" s="8" t="s">
        <v>27</v>
      </c>
      <c r="C113" s="7">
        <v>2010</v>
      </c>
      <c r="D113" s="8" t="s">
        <v>18</v>
      </c>
      <c r="E113" s="9">
        <v>11.573606925</v>
      </c>
      <c r="F113" s="8">
        <v>11.471589134999999</v>
      </c>
      <c r="G113" s="8">
        <v>61.462036551603134</v>
      </c>
      <c r="H113" s="8"/>
      <c r="I113" s="9">
        <v>49.650244657999991</v>
      </c>
      <c r="J113" s="9">
        <v>34.150401603400013</v>
      </c>
      <c r="K113" s="10">
        <v>50.672901958599994</v>
      </c>
    </row>
    <row r="114" spans="1:11" x14ac:dyDescent="0.25">
      <c r="A114" s="7">
        <v>2010</v>
      </c>
      <c r="B114" s="8" t="s">
        <v>27</v>
      </c>
      <c r="C114" s="7">
        <v>2010</v>
      </c>
      <c r="D114" s="8" t="s">
        <v>19</v>
      </c>
      <c r="E114" s="9">
        <v>11.31127699</v>
      </c>
      <c r="F114" s="8">
        <v>11.273552834</v>
      </c>
      <c r="G114" s="8">
        <v>60.385168072805769</v>
      </c>
      <c r="H114" s="8"/>
      <c r="I114" s="9">
        <v>48.43402395599999</v>
      </c>
      <c r="J114" s="9">
        <v>33.341570574800016</v>
      </c>
      <c r="K114" s="10">
        <v>50.537790889199982</v>
      </c>
    </row>
    <row r="115" spans="1:11" x14ac:dyDescent="0.25">
      <c r="A115" s="7">
        <v>2015</v>
      </c>
      <c r="B115" s="8" t="s">
        <v>27</v>
      </c>
      <c r="C115" s="7">
        <v>2015</v>
      </c>
      <c r="D115" s="8" t="s">
        <v>12</v>
      </c>
      <c r="E115" s="9">
        <v>12.26485782</v>
      </c>
      <c r="F115" s="8">
        <v>12.531271931999999</v>
      </c>
      <c r="G115" s="8">
        <v>66.695325730386045</v>
      </c>
      <c r="H115" s="8"/>
      <c r="I115" s="9">
        <v>52.854647822000018</v>
      </c>
      <c r="J115" s="9">
        <v>36.327108624899978</v>
      </c>
      <c r="K115" s="10">
        <v>51.028916233100006</v>
      </c>
    </row>
    <row r="116" spans="1:11" x14ac:dyDescent="0.25">
      <c r="A116" s="7">
        <v>2015</v>
      </c>
      <c r="B116" s="8" t="s">
        <v>27</v>
      </c>
      <c r="C116" s="7">
        <v>2015</v>
      </c>
      <c r="D116" s="8" t="s">
        <v>16</v>
      </c>
      <c r="E116" s="9">
        <v>10.299990060000001</v>
      </c>
      <c r="F116" s="8">
        <v>9.8879220360000009</v>
      </c>
      <c r="G116" s="8">
        <v>53.462427610891162</v>
      </c>
      <c r="H116" s="8"/>
      <c r="I116" s="9">
        <v>43.745942095999979</v>
      </c>
      <c r="J116" s="9">
        <v>30.223444721100009</v>
      </c>
      <c r="K116" s="10">
        <v>50.01695158290002</v>
      </c>
    </row>
    <row r="117" spans="1:11" x14ac:dyDescent="0.25">
      <c r="A117" s="7">
        <v>2015</v>
      </c>
      <c r="B117" s="8" t="s">
        <v>27</v>
      </c>
      <c r="C117" s="7">
        <v>2015</v>
      </c>
      <c r="D117" s="8" t="s">
        <v>21</v>
      </c>
      <c r="E117" s="9">
        <v>10.007551509999999</v>
      </c>
      <c r="F117" s="8">
        <v>9.3878832259999996</v>
      </c>
      <c r="G117" s="8">
        <v>51.018021553767895</v>
      </c>
      <c r="H117" s="8"/>
      <c r="I117" s="9">
        <v>42.39032212799998</v>
      </c>
      <c r="J117" s="9">
        <v>29.321763576199999</v>
      </c>
      <c r="K117" s="10">
        <v>49.866336555800018</v>
      </c>
    </row>
    <row r="118" spans="1:11" x14ac:dyDescent="0.25">
      <c r="A118" s="7">
        <v>2015</v>
      </c>
      <c r="B118" s="8" t="s">
        <v>27</v>
      </c>
      <c r="C118" s="7">
        <v>2015</v>
      </c>
      <c r="D118" s="8" t="s">
        <v>17</v>
      </c>
      <c r="E118" s="9">
        <v>9.23018216</v>
      </c>
      <c r="F118" s="8">
        <v>8.1087961360000005</v>
      </c>
      <c r="G118" s="8">
        <v>44.74352039197835</v>
      </c>
      <c r="H118" s="8"/>
      <c r="I118" s="9">
        <v>38.786768300000006</v>
      </c>
      <c r="J118" s="9">
        <v>26.924858018899997</v>
      </c>
      <c r="K118" s="10">
        <v>49.465972781099993</v>
      </c>
    </row>
    <row r="119" spans="1:11" x14ac:dyDescent="0.25">
      <c r="A119" s="7">
        <v>2015</v>
      </c>
      <c r="B119" s="8" t="s">
        <v>27</v>
      </c>
      <c r="C119" s="7">
        <v>2015</v>
      </c>
      <c r="D119" s="8" t="s">
        <v>18</v>
      </c>
      <c r="E119" s="9">
        <v>11.740838205000001</v>
      </c>
      <c r="F119" s="8">
        <v>11.708167263</v>
      </c>
      <c r="G119" s="8">
        <v>62.639966366075768</v>
      </c>
      <c r="H119" s="8"/>
      <c r="I119" s="9">
        <v>50.42549229399998</v>
      </c>
      <c r="J119" s="9">
        <v>34.666040422700007</v>
      </c>
      <c r="K119" s="10">
        <v>50.759024203300015</v>
      </c>
    </row>
    <row r="120" spans="1:11" x14ac:dyDescent="0.25">
      <c r="A120" s="7">
        <v>2015</v>
      </c>
      <c r="B120" s="8" t="s">
        <v>27</v>
      </c>
      <c r="C120" s="7">
        <v>2015</v>
      </c>
      <c r="D120" s="8" t="s">
        <v>19</v>
      </c>
      <c r="E120" s="9">
        <v>11.144419885</v>
      </c>
      <c r="F120" s="8">
        <v>11.036537350999998</v>
      </c>
      <c r="G120" s="8">
        <v>59.205567007369815</v>
      </c>
      <c r="H120" s="8"/>
      <c r="I120" s="9">
        <v>47.660543707999992</v>
      </c>
      <c r="J120" s="9">
        <v>32.827103489400002</v>
      </c>
      <c r="K120" s="10">
        <v>50.451858522599991</v>
      </c>
    </row>
    <row r="121" spans="1:11" x14ac:dyDescent="0.25">
      <c r="A121" s="7">
        <v>2020</v>
      </c>
      <c r="B121" s="8" t="s">
        <v>27</v>
      </c>
      <c r="C121" s="7">
        <v>2020</v>
      </c>
      <c r="D121" s="8" t="s">
        <v>12</v>
      </c>
      <c r="E121" s="9">
        <v>11.624544615</v>
      </c>
      <c r="F121" s="8">
        <v>11.612514309000002</v>
      </c>
      <c r="G121" s="8">
        <v>62.127570108127472</v>
      </c>
      <c r="H121" s="8"/>
      <c r="I121" s="9">
        <v>49.886304663999994</v>
      </c>
      <c r="J121" s="9">
        <v>34.352802475999994</v>
      </c>
      <c r="K121" s="10">
        <v>50.699128660000014</v>
      </c>
    </row>
    <row r="122" spans="1:11" x14ac:dyDescent="0.25">
      <c r="A122" s="7">
        <v>2020</v>
      </c>
      <c r="B122" s="8" t="s">
        <v>27</v>
      </c>
      <c r="C122" s="7">
        <v>2020</v>
      </c>
      <c r="D122" s="8" t="s">
        <v>21</v>
      </c>
      <c r="E122" s="9">
        <v>9.7051183300000012</v>
      </c>
      <c r="F122" s="8">
        <v>8.9621214380000005</v>
      </c>
      <c r="G122" s="8">
        <v>48.897038688180395</v>
      </c>
      <c r="H122" s="8"/>
      <c r="I122" s="9">
        <v>40.988342574000001</v>
      </c>
      <c r="J122" s="9">
        <v>28.389274469700013</v>
      </c>
      <c r="K122" s="10">
        <v>49.710579096299995</v>
      </c>
    </row>
    <row r="123" spans="1:11" x14ac:dyDescent="0.25">
      <c r="A123" s="7">
        <v>2020</v>
      </c>
      <c r="B123" s="8" t="s">
        <v>27</v>
      </c>
      <c r="C123" s="7">
        <v>2020</v>
      </c>
      <c r="D123" s="8" t="s">
        <v>18</v>
      </c>
      <c r="E123" s="9">
        <v>11.58567199</v>
      </c>
      <c r="F123" s="8">
        <v>11.487675313999999</v>
      </c>
      <c r="G123" s="8">
        <v>61.542643356387245</v>
      </c>
      <c r="H123" s="8"/>
      <c r="I123" s="9">
        <v>49.70618301399999</v>
      </c>
      <c r="J123" s="9">
        <v>34.18760100130001</v>
      </c>
      <c r="K123" s="10">
        <v>50.679112744700006</v>
      </c>
    </row>
    <row r="124" spans="1:11" x14ac:dyDescent="0.25">
      <c r="A124" s="7">
        <v>2020</v>
      </c>
      <c r="B124" s="8" t="s">
        <v>27</v>
      </c>
      <c r="C124" s="7">
        <v>2020</v>
      </c>
      <c r="D124" s="8" t="s">
        <v>22</v>
      </c>
      <c r="E124" s="9">
        <v>8.1989974350000008</v>
      </c>
      <c r="F124" s="8">
        <v>6.868280961</v>
      </c>
      <c r="G124" s="8">
        <v>38.452375723903792</v>
      </c>
      <c r="H124" s="8"/>
      <c r="I124" s="9">
        <v>34.006319995999988</v>
      </c>
      <c r="J124" s="9">
        <v>23.745402864900001</v>
      </c>
      <c r="K124" s="10">
        <v>48.934877159099997</v>
      </c>
    </row>
    <row r="125" spans="1:11" x14ac:dyDescent="0.25">
      <c r="A125" s="7">
        <v>2020</v>
      </c>
      <c r="B125" s="8" t="s">
        <v>27</v>
      </c>
      <c r="C125" s="7">
        <v>2020</v>
      </c>
      <c r="D125" s="8" t="s">
        <v>23</v>
      </c>
      <c r="E125" s="9">
        <v>9.9342880450000006</v>
      </c>
      <c r="F125" s="8">
        <v>9.1589148469999984</v>
      </c>
      <c r="G125" s="8">
        <v>49.943752145597109</v>
      </c>
      <c r="H125" s="8"/>
      <c r="I125" s="9">
        <v>42.050771836000003</v>
      </c>
      <c r="J125" s="9">
        <v>29.09584485229999</v>
      </c>
      <c r="K125" s="10">
        <v>49.828605991700016</v>
      </c>
    </row>
    <row r="126" spans="1:11" ht="15.75" thickBot="1" x14ac:dyDescent="0.3">
      <c r="A126" s="12">
        <v>2020</v>
      </c>
      <c r="B126" s="13" t="s">
        <v>27</v>
      </c>
      <c r="C126" s="12">
        <v>2020</v>
      </c>
      <c r="D126" s="13" t="s">
        <v>24</v>
      </c>
      <c r="E126" s="14">
        <v>9.68228534</v>
      </c>
      <c r="F126" s="13">
        <v>8.8122158439999989</v>
      </c>
      <c r="G126" s="13">
        <v>48.212375525241121</v>
      </c>
      <c r="H126" s="13"/>
      <c r="I126" s="14">
        <v>40.882561333999995</v>
      </c>
      <c r="J126" s="14">
        <v>28.318843228900022</v>
      </c>
      <c r="K126" s="15">
        <v>49.698819097099999</v>
      </c>
    </row>
    <row r="127" spans="1:11" x14ac:dyDescent="0.25">
      <c r="A127" s="4" t="s">
        <v>0</v>
      </c>
      <c r="B127" s="5" t="s">
        <v>2</v>
      </c>
      <c r="C127" s="4" t="s">
        <v>0</v>
      </c>
      <c r="D127" s="5" t="s">
        <v>26</v>
      </c>
      <c r="E127" s="5" t="s">
        <v>31</v>
      </c>
      <c r="F127" s="5" t="s">
        <v>32</v>
      </c>
      <c r="G127" s="5" t="s">
        <v>33</v>
      </c>
      <c r="H127" s="5" t="s">
        <v>34</v>
      </c>
      <c r="I127" s="5" t="s">
        <v>35</v>
      </c>
      <c r="J127" s="5" t="s">
        <v>36</v>
      </c>
      <c r="K127" s="6" t="s">
        <v>37</v>
      </c>
    </row>
    <row r="128" spans="1:11" x14ac:dyDescent="0.25">
      <c r="A128" s="7">
        <v>2010</v>
      </c>
      <c r="B128" s="8" t="s">
        <v>29</v>
      </c>
      <c r="C128" s="7">
        <v>2010</v>
      </c>
      <c r="D128" s="8" t="s">
        <v>12</v>
      </c>
      <c r="E128" s="9">
        <v>22.497659954</v>
      </c>
      <c r="F128" s="8">
        <v>23.497343791999999</v>
      </c>
      <c r="G128" s="8">
        <v>127.99560225800001</v>
      </c>
      <c r="H128" s="9">
        <v>22.432368754000006</v>
      </c>
      <c r="I128" s="9">
        <v>39.086953807999976</v>
      </c>
      <c r="J128" s="9">
        <v>38.566200667899977</v>
      </c>
      <c r="K128" s="10">
        <v>51.403270766100036</v>
      </c>
    </row>
    <row r="129" spans="1:11" x14ac:dyDescent="0.25">
      <c r="A129" s="7">
        <v>2010</v>
      </c>
      <c r="B129" s="8" t="s">
        <v>29</v>
      </c>
      <c r="C129" s="7">
        <v>2010</v>
      </c>
      <c r="D129" s="8" t="s">
        <v>15</v>
      </c>
      <c r="E129" s="9">
        <v>16.956161607000002</v>
      </c>
      <c r="F129" s="8">
        <v>16.114533040999998</v>
      </c>
      <c r="G129" s="8">
        <v>89.015776309000017</v>
      </c>
      <c r="H129" s="9">
        <v>14.557118284999977</v>
      </c>
      <c r="I129" s="9">
        <v>33.053318611000009</v>
      </c>
      <c r="J129" s="9">
        <v>28.148111742200001</v>
      </c>
      <c r="K129" s="10">
        <v>49.748380404800002</v>
      </c>
    </row>
    <row r="130" spans="1:11" x14ac:dyDescent="0.25">
      <c r="A130" s="7">
        <v>2010</v>
      </c>
      <c r="B130" s="8" t="s">
        <v>29</v>
      </c>
      <c r="C130" s="7">
        <v>2010</v>
      </c>
      <c r="D130" s="8" t="s">
        <v>16</v>
      </c>
      <c r="E130" s="9">
        <v>15.547521836</v>
      </c>
      <c r="F130" s="8">
        <v>13.792115978</v>
      </c>
      <c r="G130" s="8">
        <v>76.396836098000009</v>
      </c>
      <c r="H130" s="9">
        <v>12.891590409999996</v>
      </c>
      <c r="I130" s="9">
        <v>35.616287785999987</v>
      </c>
      <c r="J130" s="9">
        <v>26.146772808000009</v>
      </c>
      <c r="K130" s="10">
        <v>49.336215084000003</v>
      </c>
    </row>
    <row r="131" spans="1:11" x14ac:dyDescent="0.25">
      <c r="A131" s="7">
        <v>2010</v>
      </c>
      <c r="B131" s="8" t="s">
        <v>29</v>
      </c>
      <c r="C131" s="7">
        <v>2010</v>
      </c>
      <c r="D131" s="8" t="s">
        <v>17</v>
      </c>
      <c r="E131" s="9">
        <v>16.548425124000001</v>
      </c>
      <c r="F131" s="8">
        <v>14.834044112000001</v>
      </c>
      <c r="G131" s="8">
        <v>81.936380021000019</v>
      </c>
      <c r="H131" s="9">
        <v>14.265579615999979</v>
      </c>
      <c r="I131" s="9">
        <v>36.116070578499986</v>
      </c>
      <c r="J131" s="9">
        <v>27.928758064300013</v>
      </c>
      <c r="K131" s="10">
        <v>49.633892484200004</v>
      </c>
    </row>
    <row r="132" spans="1:11" x14ac:dyDescent="0.25">
      <c r="A132" s="7">
        <v>2010</v>
      </c>
      <c r="B132" s="8" t="s">
        <v>29</v>
      </c>
      <c r="C132" s="7">
        <v>2010</v>
      </c>
      <c r="D132" s="8" t="s">
        <v>18</v>
      </c>
      <c r="E132" s="9">
        <v>20.041896104999999</v>
      </c>
      <c r="F132" s="8">
        <v>19.862753935000001</v>
      </c>
      <c r="G132" s="8">
        <v>108.67198515500002</v>
      </c>
      <c r="H132" s="9">
        <v>19.061245454000002</v>
      </c>
      <c r="I132" s="9">
        <v>37.860612380499987</v>
      </c>
      <c r="J132" s="9">
        <v>34.148592760500009</v>
      </c>
      <c r="K132" s="10">
        <v>50.672894209999981</v>
      </c>
    </row>
    <row r="133" spans="1:11" x14ac:dyDescent="0.25">
      <c r="A133" s="7">
        <v>2010</v>
      </c>
      <c r="B133" s="8" t="s">
        <v>29</v>
      </c>
      <c r="C133" s="7">
        <v>2010</v>
      </c>
      <c r="D133" s="8" t="s">
        <v>19</v>
      </c>
      <c r="E133" s="9">
        <v>19.587622054000001</v>
      </c>
      <c r="F133" s="8">
        <v>19.519859791999998</v>
      </c>
      <c r="G133" s="8">
        <v>106.84891774900002</v>
      </c>
      <c r="H133" s="9">
        <v>18.437631789999987</v>
      </c>
      <c r="I133" s="9">
        <v>37.633781667999983</v>
      </c>
      <c r="J133" s="9">
        <v>33.339799884099989</v>
      </c>
      <c r="K133" s="10">
        <v>50.537787062900009</v>
      </c>
    </row>
    <row r="134" spans="1:11" x14ac:dyDescent="0.25">
      <c r="A134" s="7">
        <v>2015</v>
      </c>
      <c r="B134" s="8" t="s">
        <v>29</v>
      </c>
      <c r="C134" s="7">
        <v>2015</v>
      </c>
      <c r="D134" s="8" t="s">
        <v>12</v>
      </c>
      <c r="E134" s="9">
        <v>21.238928171999998</v>
      </c>
      <c r="F134" s="8">
        <v>21.697569686000001</v>
      </c>
      <c r="G134" s="8">
        <v>118.42694472800002</v>
      </c>
      <c r="H134" s="9">
        <v>20.704460176999987</v>
      </c>
      <c r="I134" s="9">
        <v>38.458382831999984</v>
      </c>
      <c r="J134" s="9">
        <v>36.325163309999994</v>
      </c>
      <c r="K134" s="10">
        <v>51.028911095000012</v>
      </c>
    </row>
    <row r="135" spans="1:11" x14ac:dyDescent="0.25">
      <c r="A135" s="7">
        <v>2015</v>
      </c>
      <c r="B135" s="8" t="s">
        <v>29</v>
      </c>
      <c r="C135" s="7">
        <v>2015</v>
      </c>
      <c r="D135" s="8" t="s">
        <v>16</v>
      </c>
      <c r="E135" s="9">
        <v>17.836386875999999</v>
      </c>
      <c r="F135" s="8">
        <v>17.120673608000001</v>
      </c>
      <c r="G135" s="8">
        <v>94.093415300000018</v>
      </c>
      <c r="H135" s="9">
        <v>16.033616995999978</v>
      </c>
      <c r="I135" s="9">
        <v>36.759280767000007</v>
      </c>
      <c r="J135" s="9">
        <v>30.221886902800009</v>
      </c>
      <c r="K135" s="10">
        <v>50.016949550199968</v>
      </c>
    </row>
    <row r="136" spans="1:11" x14ac:dyDescent="0.25">
      <c r="A136" s="7">
        <v>2015</v>
      </c>
      <c r="B136" s="8" t="s">
        <v>29</v>
      </c>
      <c r="C136" s="7">
        <v>2015</v>
      </c>
      <c r="D136" s="8" t="s">
        <v>21</v>
      </c>
      <c r="E136" s="9">
        <v>17.329974045999997</v>
      </c>
      <c r="F136" s="8">
        <v>16.254867947999998</v>
      </c>
      <c r="G136" s="8">
        <v>89.490296467000022</v>
      </c>
      <c r="H136" s="9">
        <v>15.338438803999971</v>
      </c>
      <c r="I136" s="9">
        <v>36.506384765000007</v>
      </c>
      <c r="J136" s="9">
        <v>29.320252624999995</v>
      </c>
      <c r="K136" s="10">
        <v>49.86633534500001</v>
      </c>
    </row>
    <row r="137" spans="1:11" x14ac:dyDescent="0.25">
      <c r="A137" s="7">
        <v>2015</v>
      </c>
      <c r="B137" s="8" t="s">
        <v>29</v>
      </c>
      <c r="C137" s="7">
        <v>2015</v>
      </c>
      <c r="D137" s="8" t="s">
        <v>17</v>
      </c>
      <c r="E137" s="9">
        <v>15.983811535999999</v>
      </c>
      <c r="F137" s="8">
        <v>14.040158397999999</v>
      </c>
      <c r="G137" s="8">
        <v>77.715619801000003</v>
      </c>
      <c r="H137" s="9">
        <v>13.490509225</v>
      </c>
      <c r="I137" s="9">
        <v>35.834124416499989</v>
      </c>
      <c r="J137" s="9">
        <v>26.923523928899982</v>
      </c>
      <c r="K137" s="10">
        <v>49.465972694600026</v>
      </c>
    </row>
    <row r="138" spans="1:11" x14ac:dyDescent="0.25">
      <c r="A138" s="7">
        <v>2015</v>
      </c>
      <c r="B138" s="8" t="s">
        <v>29</v>
      </c>
      <c r="C138" s="7">
        <v>2015</v>
      </c>
      <c r="D138" s="8" t="s">
        <v>18</v>
      </c>
      <c r="E138" s="9">
        <v>20.331488792999998</v>
      </c>
      <c r="F138" s="8">
        <v>20.272383279000003</v>
      </c>
      <c r="G138" s="8">
        <v>110.84981181400002</v>
      </c>
      <c r="H138" s="9">
        <v>19.45878785899999</v>
      </c>
      <c r="I138" s="9">
        <v>38.005227992999977</v>
      </c>
      <c r="J138" s="9">
        <v>34.664193548399993</v>
      </c>
      <c r="K138" s="10">
        <v>50.759026713600008</v>
      </c>
    </row>
    <row r="139" spans="1:11" x14ac:dyDescent="0.25">
      <c r="A139" s="7">
        <v>2015</v>
      </c>
      <c r="B139" s="8" t="s">
        <v>29</v>
      </c>
      <c r="C139" s="7">
        <v>2015</v>
      </c>
      <c r="D139" s="8" t="s">
        <v>19</v>
      </c>
      <c r="E139" s="9">
        <v>19.298677321</v>
      </c>
      <c r="F139" s="8">
        <v>19.109473172999998</v>
      </c>
      <c r="G139" s="8">
        <v>104.66706345600002</v>
      </c>
      <c r="H139" s="9">
        <v>18.040992135999989</v>
      </c>
      <c r="I139" s="9">
        <v>37.489494509499991</v>
      </c>
      <c r="J139" s="9">
        <v>32.8253705626</v>
      </c>
      <c r="K139" s="10">
        <v>50.451858841899991</v>
      </c>
    </row>
    <row r="140" spans="1:11" x14ac:dyDescent="0.25">
      <c r="A140" s="7">
        <v>2020</v>
      </c>
      <c r="B140" s="8" t="s">
        <v>29</v>
      </c>
      <c r="C140" s="7">
        <v>2020</v>
      </c>
      <c r="D140" s="8" t="s">
        <v>12</v>
      </c>
      <c r="E140" s="9">
        <v>20.130104378999999</v>
      </c>
      <c r="F140" s="8">
        <v>20.106762867</v>
      </c>
      <c r="G140" s="8">
        <v>109.969272256</v>
      </c>
      <c r="H140" s="9">
        <v>19.182312683000006</v>
      </c>
      <c r="I140" s="9">
        <v>37.904667007499967</v>
      </c>
      <c r="J140" s="9">
        <v>34.350983687300015</v>
      </c>
      <c r="K140" s="10">
        <v>50.699127120200018</v>
      </c>
    </row>
    <row r="141" spans="1:11" x14ac:dyDescent="0.25">
      <c r="A141" s="7">
        <v>2020</v>
      </c>
      <c r="B141" s="8" t="s">
        <v>29</v>
      </c>
      <c r="C141" s="7">
        <v>2020</v>
      </c>
      <c r="D141" s="8" t="s">
        <v>21</v>
      </c>
      <c r="E141" s="9">
        <v>16.806253618</v>
      </c>
      <c r="F141" s="8">
        <v>15.517671654000001</v>
      </c>
      <c r="G141" s="8">
        <v>85.570919347</v>
      </c>
      <c r="H141" s="9">
        <v>14.619512566999983</v>
      </c>
      <c r="I141" s="9">
        <v>36.244853604500008</v>
      </c>
      <c r="J141" s="9">
        <v>28.38783465100002</v>
      </c>
      <c r="K141" s="10">
        <v>49.710574558499985</v>
      </c>
    </row>
    <row r="142" spans="1:11" x14ac:dyDescent="0.25">
      <c r="A142" s="7">
        <v>2020</v>
      </c>
      <c r="B142" s="8" t="s">
        <v>29</v>
      </c>
      <c r="C142" s="7">
        <v>2020</v>
      </c>
      <c r="D142" s="8" t="s">
        <v>18</v>
      </c>
      <c r="E142" s="9">
        <v>20.062789054</v>
      </c>
      <c r="F142" s="8">
        <v>19.890606762000001</v>
      </c>
      <c r="G142" s="8">
        <v>108.820063382</v>
      </c>
      <c r="H142" s="9">
        <v>19.08993667899998</v>
      </c>
      <c r="I142" s="9">
        <v>37.871036064500004</v>
      </c>
      <c r="J142" s="9">
        <v>34.185794033899981</v>
      </c>
      <c r="K142" s="10">
        <v>50.679114024600011</v>
      </c>
    </row>
    <row r="143" spans="1:11" x14ac:dyDescent="0.25">
      <c r="A143" s="7">
        <v>2020</v>
      </c>
      <c r="B143" s="8" t="s">
        <v>29</v>
      </c>
      <c r="C143" s="7">
        <v>2020</v>
      </c>
      <c r="D143" s="8" t="s">
        <v>22</v>
      </c>
      <c r="E143" s="9">
        <v>14.198119551</v>
      </c>
      <c r="F143" s="8">
        <v>11.892237382999999</v>
      </c>
      <c r="G143" s="8">
        <v>66.295943603000012</v>
      </c>
      <c r="H143" s="9">
        <v>11.039195375999984</v>
      </c>
      <c r="I143" s="9">
        <v>34.942426785500004</v>
      </c>
      <c r="J143" s="9">
        <v>23.744273873899999</v>
      </c>
      <c r="K143" s="10">
        <v>48.934873427599996</v>
      </c>
    </row>
    <row r="144" spans="1:11" x14ac:dyDescent="0.25">
      <c r="A144" s="7">
        <v>2020</v>
      </c>
      <c r="B144" s="8" t="s">
        <v>29</v>
      </c>
      <c r="C144" s="7">
        <v>2020</v>
      </c>
      <c r="D144" s="8" t="s">
        <v>23</v>
      </c>
      <c r="E144" s="9">
        <v>17.203104457000002</v>
      </c>
      <c r="F144" s="8">
        <v>15.858414010999997</v>
      </c>
      <c r="G144" s="8">
        <v>87.382539410000007</v>
      </c>
      <c r="H144" s="9">
        <v>15.164282140999994</v>
      </c>
      <c r="I144" s="9">
        <v>36.443005320500021</v>
      </c>
      <c r="J144" s="9">
        <v>29.094368359299949</v>
      </c>
      <c r="K144" s="10">
        <v>49.82860630120004</v>
      </c>
    </row>
    <row r="145" spans="1:11" ht="15.75" thickBot="1" x14ac:dyDescent="0.3">
      <c r="A145" s="12">
        <v>2020</v>
      </c>
      <c r="B145" s="13" t="s">
        <v>29</v>
      </c>
      <c r="C145" s="7">
        <v>2020</v>
      </c>
      <c r="D145" s="8" t="s">
        <v>24</v>
      </c>
      <c r="E145" s="9">
        <v>16.766713964000001</v>
      </c>
      <c r="F145" s="8">
        <v>15.258113071999999</v>
      </c>
      <c r="G145" s="8">
        <v>84.190978854999997</v>
      </c>
      <c r="H145" s="9">
        <v>14.565232597999998</v>
      </c>
      <c r="I145" s="9">
        <v>36.225096372499991</v>
      </c>
      <c r="J145" s="9">
        <v>28.317414991200025</v>
      </c>
      <c r="K145" s="10">
        <v>49.698820147299983</v>
      </c>
    </row>
    <row r="146" spans="1:11" x14ac:dyDescent="0.25">
      <c r="A146" s="4" t="s">
        <v>0</v>
      </c>
      <c r="B146" s="5" t="s">
        <v>2</v>
      </c>
      <c r="C146" s="4" t="s">
        <v>0</v>
      </c>
      <c r="D146" s="5" t="s">
        <v>1</v>
      </c>
      <c r="E146" s="5" t="s">
        <v>31</v>
      </c>
      <c r="F146" s="5" t="s">
        <v>32</v>
      </c>
      <c r="G146" s="5" t="s">
        <v>33</v>
      </c>
      <c r="H146" s="5" t="s">
        <v>34</v>
      </c>
      <c r="I146" s="5" t="s">
        <v>35</v>
      </c>
      <c r="J146" s="5" t="s">
        <v>36</v>
      </c>
      <c r="K146" s="6" t="s">
        <v>37</v>
      </c>
    </row>
    <row r="147" spans="1:11" x14ac:dyDescent="0.25">
      <c r="A147" s="7">
        <v>2020</v>
      </c>
      <c r="B147" s="8" t="s">
        <v>13</v>
      </c>
      <c r="C147" s="7" t="s">
        <v>25</v>
      </c>
      <c r="D147" s="8">
        <v>2020</v>
      </c>
      <c r="E147" s="9">
        <v>12.471599131</v>
      </c>
      <c r="F147" s="8">
        <v>10.239462998</v>
      </c>
      <c r="G147" s="8">
        <v>57.158756651000004</v>
      </c>
      <c r="H147" s="9">
        <v>61.534347079000014</v>
      </c>
      <c r="I147" s="9">
        <v>34.868165359499983</v>
      </c>
      <c r="J147" s="9">
        <v>23.541583980899986</v>
      </c>
      <c r="K147" s="10">
        <v>48.692354800600015</v>
      </c>
    </row>
    <row r="148" spans="1:11" x14ac:dyDescent="0.25">
      <c r="A148" s="7">
        <v>2025</v>
      </c>
      <c r="B148" s="8" t="s">
        <v>13</v>
      </c>
      <c r="C148" s="7" t="s">
        <v>25</v>
      </c>
      <c r="D148" s="8">
        <v>2025</v>
      </c>
      <c r="E148" s="9">
        <v>11.68352273</v>
      </c>
      <c r="F148" s="8">
        <v>9.1192535800000005</v>
      </c>
      <c r="G148" s="8">
        <v>51.202652122000003</v>
      </c>
      <c r="H148" s="9">
        <v>56.419056745999995</v>
      </c>
      <c r="I148" s="9">
        <v>34.423681000499982</v>
      </c>
      <c r="J148" s="9">
        <v>21.955374608200003</v>
      </c>
      <c r="K148" s="10">
        <v>48.427389213300017</v>
      </c>
    </row>
    <row r="149" spans="1:11" x14ac:dyDescent="0.25">
      <c r="A149" s="7">
        <v>2030</v>
      </c>
      <c r="B149" s="8" t="s">
        <v>13</v>
      </c>
      <c r="C149" s="7" t="s">
        <v>25</v>
      </c>
      <c r="D149" s="8">
        <v>2030</v>
      </c>
      <c r="E149" s="9">
        <v>11.512133658</v>
      </c>
      <c r="F149" s="8">
        <v>8.8816542079999987</v>
      </c>
      <c r="G149" s="8">
        <v>49.939352937999992</v>
      </c>
      <c r="H149" s="9">
        <v>55.306631154000023</v>
      </c>
      <c r="I149" s="9">
        <v>34.327017931499995</v>
      </c>
      <c r="J149" s="9">
        <v>21.610435139299966</v>
      </c>
      <c r="K149" s="10">
        <v>48.369754971200024</v>
      </c>
    </row>
    <row r="150" spans="1:11" x14ac:dyDescent="0.25">
      <c r="A150" s="7">
        <v>2035</v>
      </c>
      <c r="B150" s="8" t="s">
        <v>13</v>
      </c>
      <c r="C150" s="7" t="s">
        <v>25</v>
      </c>
      <c r="D150" s="8">
        <v>2035</v>
      </c>
      <c r="E150" s="9">
        <v>11.210228547000002</v>
      </c>
      <c r="F150" s="8">
        <v>8.4572075679999994</v>
      </c>
      <c r="G150" s="8">
        <v>47.682589715000006</v>
      </c>
      <c r="H150" s="9">
        <v>53.347034196000017</v>
      </c>
      <c r="I150" s="9">
        <v>34.156738342499992</v>
      </c>
      <c r="J150" s="9">
        <v>21.002774290899993</v>
      </c>
      <c r="K150" s="10">
        <v>48.268257340600002</v>
      </c>
    </row>
    <row r="151" spans="1:11" x14ac:dyDescent="0.25">
      <c r="A151" s="7">
        <v>2040</v>
      </c>
      <c r="B151" s="8" t="s">
        <v>13</v>
      </c>
      <c r="C151" s="7" t="s">
        <v>25</v>
      </c>
      <c r="D151" s="8">
        <v>2040</v>
      </c>
      <c r="E151" s="9">
        <v>11.051066994999999</v>
      </c>
      <c r="F151" s="8">
        <v>8.2338943160000007</v>
      </c>
      <c r="G151" s="8">
        <v>46.495239890999997</v>
      </c>
      <c r="H151" s="9">
        <v>52.313958248999995</v>
      </c>
      <c r="I151" s="9">
        <v>34.066968293999992</v>
      </c>
      <c r="J151" s="9">
        <v>20.682427268099985</v>
      </c>
      <c r="K151" s="10">
        <v>48.214734986900027</v>
      </c>
    </row>
    <row r="152" spans="1:11" x14ac:dyDescent="0.25">
      <c r="A152" s="7">
        <v>2045</v>
      </c>
      <c r="B152" s="8" t="s">
        <v>13</v>
      </c>
      <c r="C152" s="7" t="s">
        <v>25</v>
      </c>
      <c r="D152" s="8">
        <v>2045</v>
      </c>
      <c r="E152" s="9">
        <v>10.897509723000001</v>
      </c>
      <c r="F152" s="8">
        <v>8.0169609879999992</v>
      </c>
      <c r="G152" s="8">
        <v>45.341811946999997</v>
      </c>
      <c r="H152" s="9">
        <v>51.317219484000013</v>
      </c>
      <c r="I152" s="9">
        <v>33.980358302999988</v>
      </c>
      <c r="J152" s="9">
        <v>20.373339866500004</v>
      </c>
      <c r="K152" s="10">
        <v>48.163109688499986</v>
      </c>
    </row>
    <row r="153" spans="1:11" ht="15.75" thickBot="1" x14ac:dyDescent="0.3">
      <c r="A153" s="12">
        <v>2050</v>
      </c>
      <c r="B153" s="13" t="s">
        <v>13</v>
      </c>
      <c r="C153" s="12" t="s">
        <v>25</v>
      </c>
      <c r="D153" s="13">
        <v>2050</v>
      </c>
      <c r="E153" s="14">
        <v>10.79358854</v>
      </c>
      <c r="F153" s="13">
        <v>7.869124403999999</v>
      </c>
      <c r="G153" s="13">
        <v>44.555771612000001</v>
      </c>
      <c r="H153" s="14">
        <v>50.642674970000016</v>
      </c>
      <c r="I153" s="14">
        <v>33.921755621999992</v>
      </c>
      <c r="J153" s="14">
        <v>20.164172667000003</v>
      </c>
      <c r="K153" s="15">
        <v>48.128162185000008</v>
      </c>
    </row>
    <row r="154" spans="1:11" x14ac:dyDescent="0.25">
      <c r="A154" s="4" t="s">
        <v>0</v>
      </c>
      <c r="B154" s="5" t="s">
        <v>2</v>
      </c>
      <c r="C154" s="4" t="s">
        <v>0</v>
      </c>
      <c r="D154" s="5" t="s">
        <v>0</v>
      </c>
      <c r="E154" s="5" t="s">
        <v>31</v>
      </c>
      <c r="F154" s="5" t="s">
        <v>32</v>
      </c>
      <c r="G154" s="5" t="s">
        <v>33</v>
      </c>
      <c r="H154" s="5" t="s">
        <v>34</v>
      </c>
      <c r="I154" s="5" t="s">
        <v>35</v>
      </c>
      <c r="J154" s="5" t="s">
        <v>36</v>
      </c>
      <c r="K154" s="6" t="s">
        <v>37</v>
      </c>
    </row>
    <row r="155" spans="1:11" x14ac:dyDescent="0.25">
      <c r="A155" s="7">
        <v>2020</v>
      </c>
      <c r="B155" s="8" t="s">
        <v>27</v>
      </c>
      <c r="C155" s="7" t="s">
        <v>25</v>
      </c>
      <c r="D155" s="8">
        <v>2020</v>
      </c>
      <c r="E155" s="9">
        <v>8.1417403450000005</v>
      </c>
      <c r="F155" s="8">
        <v>6.6855154670000001</v>
      </c>
      <c r="G155" s="8">
        <v>37.597388852336735</v>
      </c>
      <c r="H155" s="8"/>
      <c r="I155" s="9">
        <v>33.740967175999998</v>
      </c>
      <c r="J155" s="9">
        <v>23.542521302300003</v>
      </c>
      <c r="K155" s="10">
        <v>48.905394621700012</v>
      </c>
    </row>
    <row r="156" spans="1:11" x14ac:dyDescent="0.25">
      <c r="A156" s="7">
        <v>2025</v>
      </c>
      <c r="B156" s="8" t="s">
        <v>27</v>
      </c>
      <c r="C156" s="7" t="s">
        <v>25</v>
      </c>
      <c r="D156" s="8">
        <v>2025</v>
      </c>
      <c r="E156" s="9">
        <v>7.6272663500000002</v>
      </c>
      <c r="F156" s="8">
        <v>5.9540904100000001</v>
      </c>
      <c r="G156" s="8">
        <v>33.957487262573665</v>
      </c>
      <c r="H156" s="8"/>
      <c r="I156" s="9">
        <v>31.355986479999991</v>
      </c>
      <c r="J156" s="9">
        <v>21.956223544300002</v>
      </c>
      <c r="K156" s="10">
        <v>48.640421235700018</v>
      </c>
    </row>
    <row r="157" spans="1:11" x14ac:dyDescent="0.25">
      <c r="A157" s="7">
        <v>2030</v>
      </c>
      <c r="B157" s="8" t="s">
        <v>27</v>
      </c>
      <c r="C157" s="7" t="s">
        <v>25</v>
      </c>
      <c r="D157" s="8">
        <v>2030</v>
      </c>
      <c r="E157" s="9">
        <v>7.5153797100000004</v>
      </c>
      <c r="F157" s="8">
        <v>5.798953386</v>
      </c>
      <c r="G157" s="8">
        <v>33.183405593075165</v>
      </c>
      <c r="H157" s="8"/>
      <c r="I157" s="9">
        <v>30.837323119999994</v>
      </c>
      <c r="J157" s="9">
        <v>21.611251977400002</v>
      </c>
      <c r="K157" s="10">
        <v>48.582798922599991</v>
      </c>
    </row>
    <row r="158" spans="1:11" x14ac:dyDescent="0.25">
      <c r="A158" s="7">
        <v>2035</v>
      </c>
      <c r="B158" s="8" t="s">
        <v>27</v>
      </c>
      <c r="C158" s="7" t="s">
        <v>25</v>
      </c>
      <c r="D158" s="8">
        <v>2035</v>
      </c>
      <c r="E158" s="9">
        <v>7.3182892650000007</v>
      </c>
      <c r="F158" s="8">
        <v>5.5218170189999993</v>
      </c>
      <c r="G158" s="8">
        <v>31.802648761310888</v>
      </c>
      <c r="H158" s="8"/>
      <c r="I158" s="9">
        <v>29.92366840599999</v>
      </c>
      <c r="J158" s="9">
        <v>21.003563268899995</v>
      </c>
      <c r="K158" s="10">
        <v>48.481287225100019</v>
      </c>
    </row>
    <row r="159" spans="1:11" x14ac:dyDescent="0.25">
      <c r="A159" s="7">
        <v>2040</v>
      </c>
      <c r="B159" s="8" t="s">
        <v>27</v>
      </c>
      <c r="C159" s="7" t="s">
        <v>25</v>
      </c>
      <c r="D159" s="8">
        <v>2040</v>
      </c>
      <c r="E159" s="9">
        <v>7.2143850249999995</v>
      </c>
      <c r="F159" s="8">
        <v>5.3760078350000011</v>
      </c>
      <c r="G159" s="8">
        <v>31.076036147290441</v>
      </c>
      <c r="H159" s="8"/>
      <c r="I159" s="9">
        <v>29.441993931999995</v>
      </c>
      <c r="J159" s="9">
        <v>20.683198413999989</v>
      </c>
      <c r="K159" s="10">
        <v>48.427778814000021</v>
      </c>
    </row>
    <row r="160" spans="1:11" x14ac:dyDescent="0.25">
      <c r="A160" s="7">
        <v>2045</v>
      </c>
      <c r="B160" s="8" t="s">
        <v>27</v>
      </c>
      <c r="C160" s="7" t="s">
        <v>25</v>
      </c>
      <c r="D160" s="8">
        <v>2045</v>
      </c>
      <c r="E160" s="9">
        <v>7.1141393850000005</v>
      </c>
      <c r="F160" s="8">
        <v>5.2343642909999994</v>
      </c>
      <c r="G160" s="8">
        <v>30.370694783766687</v>
      </c>
      <c r="H160" s="8"/>
      <c r="I160" s="9">
        <v>28.977272457999984</v>
      </c>
      <c r="J160" s="9">
        <v>20.374094263100005</v>
      </c>
      <c r="K160" s="10">
        <v>48.376148018900011</v>
      </c>
    </row>
    <row r="161" spans="1:11" ht="15.75" thickBot="1" x14ac:dyDescent="0.3">
      <c r="A161" s="12">
        <v>2050</v>
      </c>
      <c r="B161" s="13" t="s">
        <v>27</v>
      </c>
      <c r="C161" s="12" t="s">
        <v>25</v>
      </c>
      <c r="D161" s="13">
        <v>2050</v>
      </c>
      <c r="E161" s="14">
        <v>7.0462973</v>
      </c>
      <c r="F161" s="13">
        <v>5.1378364599999991</v>
      </c>
      <c r="G161" s="13">
        <v>29.890369157700544</v>
      </c>
      <c r="H161" s="13"/>
      <c r="I161" s="14">
        <v>28.662771479999993</v>
      </c>
      <c r="J161" s="14">
        <v>20.164919598599994</v>
      </c>
      <c r="K161" s="15">
        <v>48.341205201400015</v>
      </c>
    </row>
    <row r="162" spans="1:11" x14ac:dyDescent="0.25">
      <c r="A162" s="4" t="s">
        <v>0</v>
      </c>
      <c r="B162" s="6" t="s">
        <v>2</v>
      </c>
      <c r="C162" s="7" t="s">
        <v>0</v>
      </c>
      <c r="D162" s="8" t="s">
        <v>0</v>
      </c>
      <c r="E162" s="8" t="s">
        <v>31</v>
      </c>
      <c r="F162" s="8" t="s">
        <v>32</v>
      </c>
      <c r="G162" s="8" t="s">
        <v>33</v>
      </c>
      <c r="H162" s="8" t="s">
        <v>34</v>
      </c>
      <c r="I162" s="8" t="s">
        <v>35</v>
      </c>
      <c r="J162" s="8" t="s">
        <v>36</v>
      </c>
      <c r="K162" s="11" t="s">
        <v>37</v>
      </c>
    </row>
    <row r="163" spans="1:11" x14ac:dyDescent="0.25">
      <c r="A163" s="7">
        <v>2020</v>
      </c>
      <c r="B163" s="11" t="s">
        <v>29</v>
      </c>
      <c r="C163" s="7" t="s">
        <v>25</v>
      </c>
      <c r="D163" s="8">
        <v>2020</v>
      </c>
      <c r="E163" s="9">
        <v>14.098968036999999</v>
      </c>
      <c r="F163" s="8">
        <v>11.575782761000001</v>
      </c>
      <c r="G163" s="8">
        <v>64.616277489000012</v>
      </c>
      <c r="H163" s="9">
        <v>10.903092935999986</v>
      </c>
      <c r="I163" s="9">
        <v>34.879900426499972</v>
      </c>
      <c r="J163" s="9">
        <v>23.541395397200006</v>
      </c>
      <c r="K163" s="10">
        <v>48.905392953300037</v>
      </c>
    </row>
    <row r="164" spans="1:11" x14ac:dyDescent="0.25">
      <c r="A164" s="7">
        <v>2025</v>
      </c>
      <c r="B164" s="11" t="s">
        <v>29</v>
      </c>
      <c r="C164" s="7" t="s">
        <v>25</v>
      </c>
      <c r="D164" s="8">
        <v>2025</v>
      </c>
      <c r="E164" s="9">
        <v>13.20805871</v>
      </c>
      <c r="F164" s="8">
        <v>10.30933783</v>
      </c>
      <c r="G164" s="8">
        <v>57.883108959000012</v>
      </c>
      <c r="H164" s="9">
        <v>9.6800939079999822</v>
      </c>
      <c r="I164" s="9">
        <v>34.434997794500006</v>
      </c>
      <c r="J164" s="9">
        <v>21.955207567499983</v>
      </c>
      <c r="K164" s="10">
        <v>48.640425231000023</v>
      </c>
    </row>
    <row r="165" spans="1:11" x14ac:dyDescent="0.25">
      <c r="A165" s="7">
        <v>2030</v>
      </c>
      <c r="B165" s="11" t="s">
        <v>29</v>
      </c>
      <c r="C165" s="7" t="s">
        <v>25</v>
      </c>
      <c r="D165" s="8">
        <v>2030</v>
      </c>
      <c r="E165" s="9">
        <v>13.014305766</v>
      </c>
      <c r="F165" s="8">
        <v>10.040721818</v>
      </c>
      <c r="G165" s="8">
        <v>56.454993017</v>
      </c>
      <c r="H165" s="9">
        <v>9.4141204279999986</v>
      </c>
      <c r="I165" s="9">
        <v>34.338255376499987</v>
      </c>
      <c r="J165" s="9">
        <v>21.610257222600026</v>
      </c>
      <c r="K165" s="10">
        <v>48.582796371900002</v>
      </c>
    </row>
    <row r="166" spans="1:11" x14ac:dyDescent="0.25">
      <c r="A166" s="7">
        <v>2035</v>
      </c>
      <c r="B166" s="11" t="s">
        <v>29</v>
      </c>
      <c r="C166" s="7" t="s">
        <v>25</v>
      </c>
      <c r="D166" s="8">
        <v>2035</v>
      </c>
      <c r="E166" s="9">
        <v>12.673006269</v>
      </c>
      <c r="F166" s="8">
        <v>9.5608668669999997</v>
      </c>
      <c r="G166" s="8">
        <v>53.903800669000006</v>
      </c>
      <c r="H166" s="9">
        <v>8.9455976089999858</v>
      </c>
      <c r="I166" s="9">
        <v>34.167827448500006</v>
      </c>
      <c r="J166" s="9">
        <v>21.002600755799975</v>
      </c>
      <c r="K166" s="10">
        <v>48.481300381700038</v>
      </c>
    </row>
    <row r="167" spans="1:11" x14ac:dyDescent="0.25">
      <c r="A167" s="7">
        <v>2040</v>
      </c>
      <c r="B167" s="11" t="s">
        <v>29</v>
      </c>
      <c r="C167" s="7" t="s">
        <v>25</v>
      </c>
      <c r="D167" s="8">
        <v>2040</v>
      </c>
      <c r="E167" s="9">
        <v>12.493076364999999</v>
      </c>
      <c r="F167" s="8">
        <v>9.3084017750000001</v>
      </c>
      <c r="G167" s="8">
        <v>52.561542962000004</v>
      </c>
      <c r="H167" s="9">
        <v>8.6986029810000094</v>
      </c>
      <c r="I167" s="9">
        <v>34.077973722999985</v>
      </c>
      <c r="J167" s="9">
        <v>20.682255318999992</v>
      </c>
      <c r="K167" s="10">
        <v>48.42778687500001</v>
      </c>
    </row>
    <row r="168" spans="1:11" x14ac:dyDescent="0.25">
      <c r="A168" s="7">
        <v>2045</v>
      </c>
      <c r="B168" s="11" t="s">
        <v>29</v>
      </c>
      <c r="C168" s="7" t="s">
        <v>25</v>
      </c>
      <c r="D168" s="8">
        <v>2045</v>
      </c>
      <c r="E168" s="9">
        <v>12.319482020999999</v>
      </c>
      <c r="F168" s="8">
        <v>9.0631493829999989</v>
      </c>
      <c r="G168" s="8">
        <v>51.257632825000002</v>
      </c>
      <c r="H168" s="9">
        <v>8.4602946669999923</v>
      </c>
      <c r="I168" s="9">
        <v>33.991286428500004</v>
      </c>
      <c r="J168" s="9">
        <v>20.373183015799995</v>
      </c>
      <c r="K168" s="10">
        <v>48.376141659700011</v>
      </c>
    </row>
    <row r="169" spans="1:11" ht="15.75" thickBot="1" x14ac:dyDescent="0.3">
      <c r="A169" s="12">
        <v>2050</v>
      </c>
      <c r="B169" s="16" t="s">
        <v>29</v>
      </c>
      <c r="C169" s="12" t="s">
        <v>25</v>
      </c>
      <c r="D169" s="13">
        <v>2050</v>
      </c>
      <c r="E169" s="14">
        <v>12.20200058</v>
      </c>
      <c r="F169" s="13">
        <v>8.8960137599999989</v>
      </c>
      <c r="G169" s="13">
        <v>50.369041634000006</v>
      </c>
      <c r="H169" s="14">
        <v>8.2990279420000075</v>
      </c>
      <c r="I169" s="14">
        <v>33.932612898999977</v>
      </c>
      <c r="J169" s="14">
        <v>20.164012912600001</v>
      </c>
      <c r="K169" s="15">
        <v>48.341210272400019</v>
      </c>
    </row>
    <row r="170" spans="1:11" x14ac:dyDescent="0.25">
      <c r="A170" s="1"/>
      <c r="B170" s="1"/>
      <c r="C170" s="1"/>
      <c r="D170" s="1"/>
      <c r="E170" s="1"/>
      <c r="F170" s="1"/>
      <c r="G170" s="1"/>
      <c r="H170" s="1"/>
      <c r="I170" s="1"/>
      <c r="J170" s="1"/>
      <c r="K170" s="1"/>
    </row>
    <row r="171" spans="1:11" x14ac:dyDescent="0.25">
      <c r="A171" s="1"/>
      <c r="B171" s="1"/>
      <c r="C171" s="1"/>
      <c r="D171" s="1"/>
      <c r="E171" s="1"/>
      <c r="F171" s="1"/>
      <c r="G171" s="1"/>
      <c r="H171" s="1"/>
      <c r="I171" s="1"/>
      <c r="J171" s="1"/>
      <c r="K171" s="1"/>
    </row>
    <row r="172" spans="1:11" x14ac:dyDescent="0.25">
      <c r="A172" s="1"/>
      <c r="B172" s="1"/>
      <c r="C172" s="1"/>
      <c r="D172" s="1"/>
      <c r="E172" s="1"/>
      <c r="F172" s="1"/>
      <c r="G172" s="1"/>
      <c r="H172" s="1"/>
      <c r="I172" s="1"/>
      <c r="J172" s="1"/>
      <c r="K172" s="1"/>
    </row>
    <row r="173" spans="1:11" x14ac:dyDescent="0.25">
      <c r="A173" s="1"/>
      <c r="B173" s="1"/>
      <c r="C173" s="1"/>
      <c r="D173" s="1"/>
      <c r="E173" s="1"/>
      <c r="F173" s="1"/>
      <c r="G173" s="1"/>
      <c r="H173" s="1"/>
      <c r="I173" s="1"/>
      <c r="J173" s="1"/>
      <c r="K173" s="1"/>
    </row>
    <row r="174" spans="1:11" x14ac:dyDescent="0.25">
      <c r="A174" s="1"/>
      <c r="B174" s="1"/>
      <c r="C174" s="1"/>
      <c r="D174" s="1"/>
      <c r="E174" s="1"/>
      <c r="F174" s="1"/>
      <c r="G174" s="1"/>
      <c r="H174" s="1"/>
      <c r="I174" s="1"/>
      <c r="J174" s="1"/>
      <c r="K174" s="1"/>
    </row>
    <row r="175" spans="1:11" x14ac:dyDescent="0.25">
      <c r="A175" s="1"/>
      <c r="B175" s="1"/>
      <c r="C175" s="1"/>
      <c r="D175" s="1"/>
      <c r="E175" s="1"/>
      <c r="F175" s="1"/>
      <c r="G175" s="1"/>
      <c r="H175" s="1"/>
      <c r="I175" s="1"/>
      <c r="J175" s="1"/>
      <c r="K175" s="1"/>
    </row>
    <row r="176" spans="1:11" x14ac:dyDescent="0.25">
      <c r="A176" s="1"/>
      <c r="B176" s="1"/>
      <c r="C176" s="1"/>
      <c r="D176" s="1"/>
      <c r="E176" s="1"/>
      <c r="F176" s="1"/>
      <c r="G176" s="1"/>
      <c r="H176" s="1"/>
      <c r="I176" s="1"/>
      <c r="J176" s="1"/>
      <c r="K176" s="1"/>
    </row>
    <row r="177" spans="1:11" x14ac:dyDescent="0.25">
      <c r="A177" s="1"/>
      <c r="B177" s="1"/>
      <c r="C177" s="1"/>
      <c r="D177" s="1"/>
      <c r="E177" s="1"/>
      <c r="F177" s="1"/>
      <c r="G177" s="1"/>
      <c r="H177" s="1"/>
      <c r="I177" s="1"/>
      <c r="J177" s="1"/>
      <c r="K177" s="1"/>
    </row>
    <row r="178" spans="1:11" x14ac:dyDescent="0.25">
      <c r="A178" s="1"/>
      <c r="B178" s="1"/>
      <c r="C178" s="1"/>
      <c r="D178" s="1"/>
      <c r="E178" s="1"/>
      <c r="F178" s="1"/>
      <c r="G178" s="1"/>
      <c r="H178" s="1"/>
      <c r="I178" s="1"/>
      <c r="J178" s="1"/>
      <c r="K178" s="1"/>
    </row>
    <row r="179" spans="1:11" x14ac:dyDescent="0.25">
      <c r="A179" s="1"/>
      <c r="B179" s="1"/>
      <c r="C179" s="1"/>
      <c r="D179" s="1"/>
      <c r="E179" s="1"/>
      <c r="F179" s="1"/>
      <c r="G179" s="1"/>
      <c r="H179" s="1"/>
      <c r="I179" s="1"/>
      <c r="J179" s="1"/>
      <c r="K179" s="1"/>
    </row>
    <row r="180" spans="1:11" x14ac:dyDescent="0.25">
      <c r="A180" s="1"/>
      <c r="B180" s="1"/>
      <c r="C180" s="1"/>
      <c r="D180" s="1"/>
      <c r="E180" s="1"/>
      <c r="F180" s="1"/>
      <c r="G180" s="1"/>
      <c r="H180" s="1"/>
      <c r="I180" s="1"/>
      <c r="J180" s="1"/>
      <c r="K180" s="1"/>
    </row>
    <row r="181" spans="1:11" x14ac:dyDescent="0.25">
      <c r="A181" s="1"/>
      <c r="B181" s="1"/>
      <c r="C181" s="1"/>
      <c r="D181" s="1"/>
      <c r="E181" s="1"/>
      <c r="F181" s="1"/>
      <c r="G181" s="1"/>
      <c r="H181" s="1"/>
      <c r="I181" s="1"/>
      <c r="J181" s="1"/>
      <c r="K181" s="1"/>
    </row>
    <row r="182" spans="1:11" x14ac:dyDescent="0.25">
      <c r="A182" s="1"/>
      <c r="B182" s="1"/>
      <c r="C182" s="1"/>
      <c r="D182" s="1"/>
      <c r="E182" s="1"/>
      <c r="F182" s="1"/>
      <c r="G182" s="1"/>
      <c r="H182" s="1"/>
      <c r="I182" s="1"/>
      <c r="J182" s="1"/>
      <c r="K182" s="1"/>
    </row>
    <row r="183" spans="1:11" x14ac:dyDescent="0.25">
      <c r="A183" s="1"/>
      <c r="B183" s="1"/>
      <c r="C183" s="1"/>
      <c r="D183" s="1"/>
      <c r="E183" s="1"/>
      <c r="F183" s="1"/>
      <c r="G183" s="1"/>
      <c r="H183" s="1"/>
      <c r="I183" s="1"/>
      <c r="J183" s="1"/>
      <c r="K183" s="1"/>
    </row>
    <row r="184" spans="1:11" x14ac:dyDescent="0.25">
      <c r="A184" s="1"/>
      <c r="B184" s="1"/>
      <c r="C184" s="1"/>
      <c r="D184" s="1"/>
      <c r="E184" s="1"/>
      <c r="F184" s="1"/>
      <c r="G184" s="1"/>
      <c r="H184" s="1"/>
      <c r="I184" s="1"/>
      <c r="J184" s="1"/>
      <c r="K184" s="1"/>
    </row>
    <row r="185" spans="1:11" x14ac:dyDescent="0.25">
      <c r="A185" s="1"/>
      <c r="B185" s="1"/>
      <c r="C185" s="1"/>
      <c r="D185" s="1"/>
      <c r="E185" s="1"/>
      <c r="F185" s="1"/>
      <c r="G185" s="1"/>
      <c r="H185" s="1"/>
      <c r="I185" s="1"/>
      <c r="J185" s="1"/>
      <c r="K185" s="1"/>
    </row>
    <row r="186" spans="1:11" x14ac:dyDescent="0.25">
      <c r="A186" s="1"/>
      <c r="B186" s="1"/>
      <c r="C186" s="1"/>
      <c r="D186" s="1"/>
      <c r="E186" s="1"/>
      <c r="F186" s="1"/>
      <c r="G186" s="1"/>
      <c r="H186" s="1"/>
      <c r="I186" s="1"/>
      <c r="J186" s="1"/>
      <c r="K186" s="1"/>
    </row>
    <row r="187" spans="1:11" x14ac:dyDescent="0.25">
      <c r="A187" s="1"/>
      <c r="B187" s="1"/>
      <c r="C187" s="1"/>
      <c r="D187" s="1"/>
      <c r="E187" s="1"/>
      <c r="F187" s="1"/>
      <c r="G187" s="1"/>
      <c r="H187" s="1"/>
      <c r="I187" s="1"/>
      <c r="J187" s="1"/>
      <c r="K187" s="1"/>
    </row>
    <row r="188" spans="1:11" x14ac:dyDescent="0.25">
      <c r="A188" s="1"/>
      <c r="B188" s="1"/>
      <c r="C188" s="1"/>
      <c r="D188" s="1"/>
      <c r="E188" s="1"/>
      <c r="F188" s="1"/>
      <c r="G188" s="1"/>
      <c r="H188" s="1"/>
      <c r="I188" s="1"/>
      <c r="J188" s="1"/>
      <c r="K188" s="1"/>
    </row>
    <row r="189" spans="1:11" x14ac:dyDescent="0.25">
      <c r="A189" s="1"/>
      <c r="B189" s="1"/>
      <c r="C189" s="1"/>
      <c r="D189" s="1"/>
      <c r="E189" s="1"/>
      <c r="F189" s="1"/>
      <c r="G189" s="1"/>
      <c r="H189" s="1"/>
      <c r="I189" s="1"/>
      <c r="J189" s="1"/>
      <c r="K189" s="1"/>
    </row>
    <row r="190" spans="1:11" x14ac:dyDescent="0.25">
      <c r="A190" s="1"/>
      <c r="B190" s="1"/>
      <c r="C190" s="1"/>
      <c r="D190" s="1"/>
      <c r="E190" s="1"/>
      <c r="F190" s="1"/>
      <c r="G190" s="1"/>
      <c r="H190" s="1"/>
      <c r="I190" s="1"/>
      <c r="J190" s="1"/>
      <c r="K190" s="1"/>
    </row>
    <row r="191" spans="1:11" x14ac:dyDescent="0.25">
      <c r="A191" s="1"/>
      <c r="B191" s="1"/>
      <c r="C191" s="1"/>
      <c r="D191" s="1"/>
      <c r="E191" s="1"/>
      <c r="F191" s="1"/>
      <c r="G191" s="1"/>
      <c r="H191" s="1"/>
      <c r="I191" s="1"/>
      <c r="J191" s="1"/>
      <c r="K191" s="1"/>
    </row>
    <row r="192" spans="1:11" x14ac:dyDescent="0.25">
      <c r="A192" s="1"/>
      <c r="B192" s="1"/>
      <c r="C192" s="1"/>
      <c r="D192" s="1"/>
      <c r="E192" s="1"/>
      <c r="F192" s="1"/>
      <c r="G192" s="1"/>
      <c r="H192" s="1"/>
      <c r="I192" s="1"/>
      <c r="J192" s="1"/>
      <c r="K192" s="1"/>
    </row>
    <row r="193" spans="1:11" x14ac:dyDescent="0.25">
      <c r="A193" s="1"/>
      <c r="B193" s="1"/>
      <c r="C193" s="1"/>
      <c r="D193" s="1"/>
      <c r="E193" s="1"/>
      <c r="F193" s="1"/>
      <c r="G193" s="1"/>
      <c r="H193" s="1"/>
      <c r="I193" s="1"/>
      <c r="J193" s="1"/>
      <c r="K193" s="1"/>
    </row>
    <row r="194" spans="1:11" x14ac:dyDescent="0.25">
      <c r="A194" s="1"/>
      <c r="B194" s="1"/>
      <c r="C194" s="1"/>
      <c r="D194" s="1"/>
      <c r="E194" s="1"/>
      <c r="F194" s="1"/>
      <c r="G194" s="1"/>
      <c r="H194" s="1"/>
      <c r="I194" s="1"/>
      <c r="J194" s="1"/>
      <c r="K194" s="1"/>
    </row>
    <row r="195" spans="1:11" x14ac:dyDescent="0.25">
      <c r="A195" s="1"/>
      <c r="B195" s="1"/>
      <c r="C195" s="1"/>
      <c r="D195" s="1"/>
      <c r="E195" s="1"/>
      <c r="F195" s="1"/>
      <c r="G195" s="1"/>
      <c r="H195" s="1"/>
      <c r="I195" s="1"/>
      <c r="J195" s="1"/>
      <c r="K195" s="1"/>
    </row>
    <row r="196" spans="1:11" x14ac:dyDescent="0.25">
      <c r="A196" s="1"/>
      <c r="B196" s="1"/>
      <c r="C196" s="1"/>
      <c r="D196" s="1"/>
      <c r="E196" s="1"/>
      <c r="F196" s="1"/>
      <c r="G196" s="1"/>
      <c r="H196" s="1"/>
      <c r="I196" s="1"/>
      <c r="J196" s="1"/>
      <c r="K196" s="1"/>
    </row>
    <row r="197" spans="1:11" x14ac:dyDescent="0.25">
      <c r="A197" s="1"/>
      <c r="B197" s="1"/>
      <c r="C197" s="1"/>
      <c r="D197" s="1"/>
      <c r="E197" s="1"/>
      <c r="F197" s="1"/>
      <c r="G197" s="1"/>
      <c r="H197" s="1"/>
      <c r="I197" s="1"/>
      <c r="J197" s="1"/>
      <c r="K197" s="1"/>
    </row>
    <row r="198" spans="1:11" x14ac:dyDescent="0.25">
      <c r="A198" s="1"/>
      <c r="B198" s="1"/>
      <c r="C198" s="1"/>
      <c r="D198" s="1"/>
      <c r="E198" s="1"/>
      <c r="F198" s="1"/>
      <c r="G198" s="1"/>
      <c r="H198" s="1"/>
      <c r="I198" s="1"/>
      <c r="J198" s="1"/>
      <c r="K198" s="1"/>
    </row>
    <row r="199" spans="1:11" x14ac:dyDescent="0.25">
      <c r="A199" s="1"/>
      <c r="B199" s="1"/>
      <c r="C199" s="1"/>
      <c r="D199" s="1"/>
      <c r="E199" s="1"/>
      <c r="F199" s="1"/>
      <c r="G199" s="1"/>
      <c r="H199" s="1"/>
      <c r="I199" s="1"/>
      <c r="J199" s="1"/>
      <c r="K199" s="1"/>
    </row>
    <row r="200" spans="1:11" x14ac:dyDescent="0.25">
      <c r="A200" s="1"/>
      <c r="B200" s="1"/>
      <c r="C200" s="1"/>
      <c r="D200" s="1"/>
      <c r="E200" s="1"/>
      <c r="F200" s="1"/>
      <c r="G200" s="1"/>
      <c r="H200" s="1"/>
      <c r="I200" s="1"/>
      <c r="J200" s="1"/>
      <c r="K200" s="1"/>
    </row>
    <row r="201" spans="1:11" x14ac:dyDescent="0.25">
      <c r="A201" s="1"/>
      <c r="B201" s="1"/>
      <c r="C201" s="1"/>
      <c r="D201" s="1"/>
      <c r="E201" s="1"/>
      <c r="F201" s="1"/>
      <c r="G201" s="1"/>
      <c r="H201" s="1"/>
      <c r="I201" s="1"/>
      <c r="J201" s="1"/>
      <c r="K201" s="1"/>
    </row>
    <row r="202" spans="1:11" x14ac:dyDescent="0.25">
      <c r="A202" s="1"/>
      <c r="B202" s="1"/>
      <c r="C202" s="1"/>
      <c r="D202" s="1"/>
      <c r="E202" s="1"/>
      <c r="F202" s="1"/>
      <c r="G202" s="1"/>
      <c r="H202" s="1"/>
      <c r="I202" s="1"/>
      <c r="J202" s="1"/>
      <c r="K202" s="1"/>
    </row>
    <row r="203" spans="1:11" x14ac:dyDescent="0.25">
      <c r="A203" s="1"/>
      <c r="B203" s="1"/>
      <c r="C203" s="1"/>
      <c r="D203" s="1"/>
      <c r="E203" s="1"/>
      <c r="F203" s="1"/>
      <c r="G203" s="1"/>
      <c r="H203" s="1"/>
      <c r="I203" s="1"/>
      <c r="J203" s="1"/>
      <c r="K203" s="1"/>
    </row>
    <row r="204" spans="1:11" x14ac:dyDescent="0.25">
      <c r="A204" s="1"/>
      <c r="B204" s="1"/>
      <c r="C204" s="1"/>
      <c r="D204" s="1"/>
      <c r="E204" s="1"/>
      <c r="F204" s="1"/>
      <c r="G204" s="1"/>
      <c r="H204" s="1"/>
      <c r="I204" s="1"/>
      <c r="J204" s="1"/>
      <c r="K204" s="1"/>
    </row>
    <row r="205" spans="1:11" x14ac:dyDescent="0.25">
      <c r="A205" s="1"/>
      <c r="B205" s="1"/>
      <c r="C205" s="1"/>
      <c r="D205" s="1"/>
      <c r="E205" s="1"/>
      <c r="F205" s="1"/>
      <c r="G205" s="1"/>
      <c r="H205" s="1"/>
      <c r="I205" s="1"/>
      <c r="J205" s="1"/>
      <c r="K205" s="1"/>
    </row>
    <row r="206" spans="1:11" x14ac:dyDescent="0.25">
      <c r="A206" s="1"/>
      <c r="B206" s="1"/>
      <c r="C206" s="1"/>
      <c r="D206" s="1"/>
      <c r="E206" s="1"/>
      <c r="F206" s="1"/>
      <c r="G206" s="1"/>
      <c r="H206" s="1"/>
      <c r="I206" s="1"/>
      <c r="J206" s="1"/>
      <c r="K206" s="1"/>
    </row>
    <row r="207" spans="1:11" x14ac:dyDescent="0.25">
      <c r="A207" s="1"/>
      <c r="B207" s="1"/>
      <c r="C207" s="1"/>
      <c r="D207" s="1"/>
      <c r="E207" s="1"/>
      <c r="F207" s="1"/>
      <c r="G207" s="1"/>
      <c r="H207" s="1"/>
      <c r="I207" s="1"/>
      <c r="J207" s="1"/>
      <c r="K207" s="1"/>
    </row>
    <row r="208" spans="1:11" x14ac:dyDescent="0.25">
      <c r="A208" s="1"/>
      <c r="B208" s="1"/>
      <c r="C208" s="1"/>
      <c r="D208" s="1"/>
      <c r="E208" s="1"/>
      <c r="F208" s="1"/>
      <c r="G208" s="1"/>
      <c r="H208" s="1"/>
      <c r="I208" s="1"/>
      <c r="J208" s="1"/>
      <c r="K208"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639E-350A-4199-923C-69567B2118FC}">
  <dimension ref="A1:AX214"/>
  <sheetViews>
    <sheetView tabSelected="1" topLeftCell="A47" zoomScale="85" zoomScaleNormal="85" workbookViewId="0">
      <selection activeCell="O102" sqref="O102"/>
    </sheetView>
  </sheetViews>
  <sheetFormatPr defaultRowHeight="15" x14ac:dyDescent="0.25"/>
  <cols>
    <col min="13" max="13" width="13.42578125" customWidth="1"/>
    <col min="15" max="15" width="14.140625" customWidth="1"/>
    <col min="16" max="16" width="9.140625" style="22"/>
    <col min="17" max="17" width="18.42578125" customWidth="1"/>
    <col min="18" max="18" width="18.28515625" style="21" customWidth="1"/>
    <col min="19" max="19" width="17.42578125" customWidth="1"/>
    <col min="25" max="25" width="16.7109375" customWidth="1"/>
    <col min="27" max="27" width="9.7109375" bestFit="1" customWidth="1"/>
    <col min="28" max="28" width="14" customWidth="1"/>
  </cols>
  <sheetData>
    <row r="1" spans="1:50" ht="140.25" customHeight="1" x14ac:dyDescent="1.35">
      <c r="A1" s="3" t="s">
        <v>39</v>
      </c>
      <c r="B1" s="1"/>
      <c r="C1" s="3" t="s">
        <v>39</v>
      </c>
      <c r="D1" s="1"/>
      <c r="E1" s="1"/>
      <c r="F1" s="1"/>
      <c r="G1" s="1"/>
      <c r="H1" s="1"/>
      <c r="I1" s="1"/>
      <c r="J1" s="1"/>
      <c r="K1" s="1"/>
      <c r="T1" s="50" t="s">
        <v>41</v>
      </c>
      <c r="U1" s="50"/>
      <c r="V1" s="50"/>
      <c r="W1" s="50"/>
      <c r="X1" s="50"/>
      <c r="Y1" s="50"/>
      <c r="Z1" s="50"/>
      <c r="AA1" s="50"/>
      <c r="AB1" s="50"/>
      <c r="AC1" s="50"/>
      <c r="AD1" s="50"/>
      <c r="AE1" s="19"/>
      <c r="AF1" s="51" t="s">
        <v>48</v>
      </c>
      <c r="AG1" s="51"/>
      <c r="AH1" s="51"/>
      <c r="AI1" s="51"/>
      <c r="AJ1" s="51"/>
      <c r="AK1" s="51"/>
      <c r="AL1" s="51"/>
      <c r="AM1" s="51"/>
      <c r="AN1" s="52" t="s">
        <v>49</v>
      </c>
      <c r="AO1" s="52"/>
      <c r="AP1" s="52"/>
      <c r="AQ1" s="52"/>
      <c r="AR1" s="52"/>
      <c r="AS1" s="52"/>
      <c r="AT1" s="52"/>
      <c r="AU1" s="52"/>
      <c r="AV1" s="52"/>
      <c r="AW1" s="52"/>
      <c r="AX1" s="52"/>
    </row>
    <row r="2" spans="1:50" ht="15.75" thickBot="1" x14ac:dyDescent="0.3">
      <c r="A2" s="1"/>
      <c r="B2" s="1"/>
      <c r="C2" s="1"/>
      <c r="D2" s="1"/>
      <c r="E2" s="1"/>
      <c r="F2" s="1"/>
      <c r="G2" s="1"/>
      <c r="H2" s="1"/>
      <c r="I2" s="1"/>
      <c r="J2" s="1"/>
      <c r="K2" s="1"/>
    </row>
    <row r="3" spans="1:50" x14ac:dyDescent="0.25">
      <c r="A3" s="4" t="s">
        <v>0</v>
      </c>
      <c r="B3" s="5" t="s">
        <v>2</v>
      </c>
      <c r="C3" s="4" t="s">
        <v>0</v>
      </c>
      <c r="D3" s="5" t="s">
        <v>26</v>
      </c>
      <c r="E3" s="5" t="s">
        <v>31</v>
      </c>
      <c r="F3" s="5" t="s">
        <v>32</v>
      </c>
      <c r="G3" s="5" t="s">
        <v>33</v>
      </c>
      <c r="H3" s="5" t="s">
        <v>34</v>
      </c>
      <c r="I3" s="5" t="s">
        <v>35</v>
      </c>
      <c r="J3" s="5" t="s">
        <v>36</v>
      </c>
      <c r="K3" s="6" t="s">
        <v>37</v>
      </c>
      <c r="N3" s="8" t="s">
        <v>43</v>
      </c>
      <c r="O3" s="8" t="s">
        <v>44</v>
      </c>
      <c r="P3" t="s">
        <v>42</v>
      </c>
      <c r="Q3" t="s">
        <v>47</v>
      </c>
      <c r="R3" s="21" t="s">
        <v>50</v>
      </c>
      <c r="S3" t="s">
        <v>52</v>
      </c>
      <c r="T3" t="s">
        <v>51</v>
      </c>
      <c r="U3" t="s">
        <v>13</v>
      </c>
      <c r="V3" t="s">
        <v>53</v>
      </c>
      <c r="W3" t="s">
        <v>54</v>
      </c>
      <c r="Z3" t="s">
        <v>53</v>
      </c>
      <c r="AC3" t="s">
        <v>54</v>
      </c>
      <c r="AF3" t="s">
        <v>58</v>
      </c>
      <c r="AG3" t="s">
        <v>72</v>
      </c>
      <c r="AI3" s="25" t="s">
        <v>59</v>
      </c>
      <c r="AJ3" s="26" t="s">
        <v>60</v>
      </c>
      <c r="AK3" s="27" t="s">
        <v>61</v>
      </c>
    </row>
    <row r="4" spans="1:50" x14ac:dyDescent="0.25">
      <c r="A4" s="7">
        <v>2010</v>
      </c>
      <c r="B4" s="8" t="s">
        <v>13</v>
      </c>
      <c r="C4" s="7">
        <v>2010</v>
      </c>
      <c r="D4" s="8" t="s">
        <v>12</v>
      </c>
      <c r="E4" s="9">
        <v>224.20150132300003</v>
      </c>
      <c r="F4" s="8">
        <v>223.56372481599996</v>
      </c>
      <c r="G4" s="8">
        <v>1238.9337949229998</v>
      </c>
      <c r="H4" s="9">
        <v>1232.667692626</v>
      </c>
      <c r="I4" s="9">
        <v>686.23131030149989</v>
      </c>
      <c r="J4" s="9">
        <v>396.57372658910026</v>
      </c>
      <c r="K4" s="10">
        <v>696.51457942140041</v>
      </c>
      <c r="M4" s="23" t="s">
        <v>12</v>
      </c>
      <c r="N4" s="24">
        <v>4.1269999999999998</v>
      </c>
      <c r="O4" s="9">
        <v>365</v>
      </c>
      <c r="P4" s="22">
        <f>N4*$O$4</f>
        <v>1506.355</v>
      </c>
      <c r="Q4">
        <v>0.8</v>
      </c>
      <c r="R4" s="21">
        <v>0.14000000000000001</v>
      </c>
      <c r="S4" s="20">
        <v>0.3</v>
      </c>
      <c r="T4">
        <v>30</v>
      </c>
      <c r="U4" s="23" t="s">
        <v>12</v>
      </c>
      <c r="V4">
        <f>SUM(E4:K4)*S4/(P4*Q4*R4)*0.277778</f>
        <v>2.3208667102543532</v>
      </c>
      <c r="W4">
        <f t="shared" ref="W4:W21" si="0">30/V4</f>
        <v>12.926205484981159</v>
      </c>
      <c r="Y4" t="s">
        <v>55</v>
      </c>
      <c r="Z4">
        <f>Z5*$AN$5+Z6*$AN$6+Z7*$AN$7+Z8*$AN$8+Z9*$AN$9+Z10*$AN$10</f>
        <v>2.4222654782205684</v>
      </c>
      <c r="AB4" t="s">
        <v>55</v>
      </c>
      <c r="AC4">
        <f>AC5*$AN$5+AC6*$AN$6+AC7*$AN$7+AC8*$AN$8+AC9*$AN$9+AC10*$AN$10</f>
        <v>12.563340490333665</v>
      </c>
      <c r="AE4" t="s">
        <v>55</v>
      </c>
      <c r="AF4">
        <f>AF5*$AN$5+AF6*$AN$6+AF7*$AN$7+AF8*$AN$8+AF9*$AN$9+AF10*$AN$10</f>
        <v>2.0106753711874812</v>
      </c>
      <c r="AG4">
        <f>AF4/30*1000</f>
        <v>67.02251237291604</v>
      </c>
      <c r="AJ4" s="28">
        <v>31118669</v>
      </c>
      <c r="AK4" s="29">
        <f>AJ4/AJ$11</f>
        <v>0.41453267454453641</v>
      </c>
    </row>
    <row r="5" spans="1:50" x14ac:dyDescent="0.25">
      <c r="A5" s="7">
        <v>2010</v>
      </c>
      <c r="B5" s="8" t="s">
        <v>13</v>
      </c>
      <c r="C5" s="7">
        <v>2010</v>
      </c>
      <c r="D5" s="8" t="s">
        <v>15</v>
      </c>
      <c r="E5" s="9">
        <v>231.18992385000001</v>
      </c>
      <c r="F5" s="8">
        <v>243.02945538</v>
      </c>
      <c r="G5" s="8">
        <v>1345.8425188740002</v>
      </c>
      <c r="H5" s="9">
        <v>1282.6300907999998</v>
      </c>
      <c r="I5" s="9">
        <v>633.95120344950055</v>
      </c>
      <c r="J5" s="9">
        <v>410.80536496769901</v>
      </c>
      <c r="K5" s="10">
        <v>705.36976267879982</v>
      </c>
      <c r="M5" t="s">
        <v>15</v>
      </c>
      <c r="N5" s="9">
        <v>2.9780000000000002</v>
      </c>
      <c r="P5" s="22">
        <f>N5*$O$4</f>
        <v>1086.97</v>
      </c>
      <c r="Q5">
        <v>0.8</v>
      </c>
      <c r="R5" s="21">
        <v>0.14000000000000001</v>
      </c>
      <c r="S5" s="20">
        <v>0.3</v>
      </c>
      <c r="T5">
        <v>30</v>
      </c>
      <c r="U5" t="s">
        <v>15</v>
      </c>
      <c r="V5">
        <f t="shared" ref="V5:V67" si="1">SUM(E5:K5)*S5/(P5*Q5*R5)*0.277778</f>
        <v>3.3218311501228177</v>
      </c>
      <c r="W5">
        <f t="shared" si="0"/>
        <v>9.0311634289090268</v>
      </c>
      <c r="Y5" t="s">
        <v>12</v>
      </c>
      <c r="Z5">
        <v>2.3208667102543532</v>
      </c>
      <c r="AB5" t="s">
        <v>12</v>
      </c>
      <c r="AC5">
        <v>12.926205484981159</v>
      </c>
      <c r="AE5" t="s">
        <v>12</v>
      </c>
      <c r="AF5">
        <v>2.3283880744294292</v>
      </c>
      <c r="AG5">
        <f t="shared" ref="AG5:AG68" si="2">AF5/30*1000</f>
        <v>77.612935814314298</v>
      </c>
      <c r="AJ5" s="30">
        <v>21924800</v>
      </c>
      <c r="AK5" s="31">
        <f t="shared" ref="AK5:AK11" si="3">AJ5/AJ$11</f>
        <v>0.29206088418672571</v>
      </c>
      <c r="AM5" s="32" t="s">
        <v>12</v>
      </c>
      <c r="AN5">
        <f>AK6/(1-$AK$10)</f>
        <v>0.14592989871628637</v>
      </c>
    </row>
    <row r="6" spans="1:50" x14ac:dyDescent="0.25">
      <c r="A6" s="7">
        <v>2010</v>
      </c>
      <c r="B6" s="8" t="s">
        <v>13</v>
      </c>
      <c r="C6" s="7">
        <v>2010</v>
      </c>
      <c r="D6" s="8" t="s">
        <v>16</v>
      </c>
      <c r="E6" s="9">
        <v>233.49998259199998</v>
      </c>
      <c r="F6" s="8">
        <v>238.93140818800001</v>
      </c>
      <c r="G6" s="8">
        <v>1320.6434839999997</v>
      </c>
      <c r="H6" s="9">
        <v>1292.9380586770003</v>
      </c>
      <c r="I6" s="9">
        <v>691.47543365699994</v>
      </c>
      <c r="J6" s="9">
        <v>415.25926010699959</v>
      </c>
      <c r="K6" s="10">
        <v>699.6409427790004</v>
      </c>
      <c r="M6" t="s">
        <v>16</v>
      </c>
      <c r="N6" s="9">
        <v>3.6139999999999999</v>
      </c>
      <c r="P6" s="22">
        <f t="shared" ref="P6:P21" si="4">N6*$O$4</f>
        <v>1319.11</v>
      </c>
      <c r="Q6">
        <v>0.8</v>
      </c>
      <c r="R6" s="21">
        <v>0.14000000000000001</v>
      </c>
      <c r="S6" s="20">
        <v>0.3</v>
      </c>
      <c r="T6">
        <v>30</v>
      </c>
      <c r="U6" t="s">
        <v>16</v>
      </c>
      <c r="V6">
        <f t="shared" si="1"/>
        <v>2.7595674197757112</v>
      </c>
      <c r="W6">
        <f t="shared" si="0"/>
        <v>10.871269092761757</v>
      </c>
      <c r="Y6" t="s">
        <v>15</v>
      </c>
      <c r="Z6">
        <v>3.3218311501228177</v>
      </c>
      <c r="AA6" s="57">
        <f>Z6/Z4-1</f>
        <v>0.37137369127808539</v>
      </c>
      <c r="AB6" t="s">
        <v>15</v>
      </c>
      <c r="AC6">
        <v>9.0311634289090268</v>
      </c>
      <c r="AE6" t="s">
        <v>15</v>
      </c>
      <c r="AF6">
        <v>2.3917120856272809</v>
      </c>
      <c r="AG6">
        <f t="shared" si="2"/>
        <v>79.723736187576023</v>
      </c>
      <c r="AJ6" s="32">
        <v>10794901</v>
      </c>
      <c r="AK6" s="33">
        <f t="shared" si="3"/>
        <v>0.14379918315187229</v>
      </c>
      <c r="AM6" s="25" t="s">
        <v>15</v>
      </c>
      <c r="AN6">
        <f>AK7/(1-$AK$10)</f>
        <v>6.1044273387890396E-2</v>
      </c>
    </row>
    <row r="7" spans="1:50" x14ac:dyDescent="0.25">
      <c r="A7" s="7">
        <v>2010</v>
      </c>
      <c r="B7" s="8" t="s">
        <v>13</v>
      </c>
      <c r="C7" s="7">
        <v>2010</v>
      </c>
      <c r="D7" s="8" t="s">
        <v>17</v>
      </c>
      <c r="E7" s="9">
        <v>218.17765180600003</v>
      </c>
      <c r="F7" s="8">
        <v>212.10760191399993</v>
      </c>
      <c r="G7" s="8">
        <v>1178.0216047820002</v>
      </c>
      <c r="H7" s="9">
        <v>1193.4817716979996</v>
      </c>
      <c r="I7" s="9">
        <v>682.8341776530001</v>
      </c>
      <c r="J7" s="9">
        <v>384.41913523030007</v>
      </c>
      <c r="K7" s="10">
        <v>694.48923691670007</v>
      </c>
      <c r="M7" t="s">
        <v>17</v>
      </c>
      <c r="N7" s="9">
        <v>5.7279999999999998</v>
      </c>
      <c r="P7" s="22">
        <f t="shared" si="4"/>
        <v>2090.7199999999998</v>
      </c>
      <c r="Q7">
        <v>0.8</v>
      </c>
      <c r="R7" s="21">
        <v>0.14000000000000001</v>
      </c>
      <c r="S7" s="20">
        <v>0.3</v>
      </c>
      <c r="T7">
        <v>30</v>
      </c>
      <c r="U7" t="s">
        <v>17</v>
      </c>
      <c r="V7">
        <f t="shared" si="1"/>
        <v>1.6240755458962359</v>
      </c>
      <c r="W7">
        <f t="shared" si="0"/>
        <v>18.472047113697958</v>
      </c>
      <c r="Y7" t="s">
        <v>16</v>
      </c>
      <c r="Z7">
        <v>2.7595674197757112</v>
      </c>
      <c r="AB7" t="s">
        <v>16</v>
      </c>
      <c r="AC7">
        <v>10.871269092761757</v>
      </c>
      <c r="AE7" t="s">
        <v>16</v>
      </c>
      <c r="AF7">
        <v>1.8576823171900534</v>
      </c>
      <c r="AG7">
        <f t="shared" si="2"/>
        <v>61.922743906335114</v>
      </c>
      <c r="AJ7" s="25">
        <v>4515640</v>
      </c>
      <c r="AK7" s="34">
        <f t="shared" si="3"/>
        <v>6.015296883296295E-2</v>
      </c>
      <c r="AM7" s="35" t="s">
        <v>16</v>
      </c>
      <c r="AN7">
        <f>AK8/(1-$AK$10)</f>
        <v>5.6839615257396746E-2</v>
      </c>
    </row>
    <row r="8" spans="1:50" x14ac:dyDescent="0.25">
      <c r="A8" s="7">
        <v>2010</v>
      </c>
      <c r="B8" s="8" t="s">
        <v>13</v>
      </c>
      <c r="C8" s="7">
        <v>2010</v>
      </c>
      <c r="D8" s="8" t="s">
        <v>18</v>
      </c>
      <c r="E8" s="9">
        <v>240.56454690500001</v>
      </c>
      <c r="F8" s="8">
        <v>246.23738669200003</v>
      </c>
      <c r="G8" s="8">
        <v>1359.4886529689998</v>
      </c>
      <c r="H8" s="9">
        <v>1338.7917756419999</v>
      </c>
      <c r="I8" s="9">
        <v>695.46025128899964</v>
      </c>
      <c r="J8" s="9">
        <v>429.47835000030045</v>
      </c>
      <c r="K8" s="10">
        <v>702.01618650269847</v>
      </c>
      <c r="M8" t="s">
        <v>18</v>
      </c>
      <c r="N8" s="9">
        <v>4.7060000000000004</v>
      </c>
      <c r="P8" s="22">
        <f t="shared" si="4"/>
        <v>1717.69</v>
      </c>
      <c r="Q8">
        <v>0.8</v>
      </c>
      <c r="R8" s="21">
        <v>0.14000000000000001</v>
      </c>
      <c r="S8" s="20">
        <v>0.3</v>
      </c>
      <c r="T8">
        <v>30</v>
      </c>
      <c r="U8" t="s">
        <v>18</v>
      </c>
      <c r="V8">
        <f t="shared" si="1"/>
        <v>2.171053735767897</v>
      </c>
      <c r="W8">
        <f t="shared" si="0"/>
        <v>13.818174790311703</v>
      </c>
      <c r="Y8" t="s">
        <v>17</v>
      </c>
      <c r="Z8">
        <v>1.6240755458962359</v>
      </c>
      <c r="AA8" s="57">
        <f>1-Z8/Z4</f>
        <v>0.32952206911304138</v>
      </c>
      <c r="AB8" t="s">
        <v>17</v>
      </c>
      <c r="AC8">
        <v>18.472047113697958</v>
      </c>
      <c r="AE8" t="s">
        <v>17</v>
      </c>
      <c r="AF8">
        <v>1.2362774119510436</v>
      </c>
      <c r="AG8">
        <f t="shared" si="2"/>
        <v>41.209247065034788</v>
      </c>
      <c r="AJ8" s="35">
        <v>4204608</v>
      </c>
      <c r="AK8" s="36">
        <f t="shared" si="3"/>
        <v>5.6009702717405879E-2</v>
      </c>
      <c r="AM8" s="37" t="s">
        <v>17</v>
      </c>
      <c r="AN8">
        <f>AK9/(1-$AK$10)</f>
        <v>1.9122845523667789E-2</v>
      </c>
    </row>
    <row r="9" spans="1:50" x14ac:dyDescent="0.25">
      <c r="A9" s="7">
        <v>2010</v>
      </c>
      <c r="B9" s="8" t="s">
        <v>13</v>
      </c>
      <c r="C9" s="7">
        <v>2010</v>
      </c>
      <c r="D9" s="8" t="s">
        <v>19</v>
      </c>
      <c r="E9" s="9">
        <v>241.29399489499994</v>
      </c>
      <c r="F9" s="8">
        <v>251.11301065000001</v>
      </c>
      <c r="G9" s="8">
        <v>1385.412771279</v>
      </c>
      <c r="H9" s="9">
        <v>1343.528030787</v>
      </c>
      <c r="I9" s="9">
        <v>695.8711895309998</v>
      </c>
      <c r="J9" s="9">
        <v>430.94669162150012</v>
      </c>
      <c r="K9" s="10">
        <v>702.26145123649985</v>
      </c>
      <c r="M9" t="s">
        <v>19</v>
      </c>
      <c r="N9" s="24">
        <v>4.1269999999999998</v>
      </c>
      <c r="P9" s="22">
        <f t="shared" ref="P9" si="5">N9*$O$4</f>
        <v>1506.355</v>
      </c>
      <c r="Q9">
        <v>0.8</v>
      </c>
      <c r="R9" s="21">
        <v>0.14000000000000001</v>
      </c>
      <c r="S9" s="20">
        <v>0.3</v>
      </c>
      <c r="T9">
        <v>30</v>
      </c>
      <c r="U9" t="s">
        <v>19</v>
      </c>
      <c r="V9">
        <f t="shared" si="1"/>
        <v>2.4946053851164609</v>
      </c>
      <c r="W9">
        <f t="shared" si="0"/>
        <v>12.025950147862543</v>
      </c>
      <c r="Y9" t="s">
        <v>18</v>
      </c>
      <c r="Z9">
        <v>2.171053735767897</v>
      </c>
      <c r="AB9" t="s">
        <v>18</v>
      </c>
      <c r="AC9">
        <v>13.818174790311703</v>
      </c>
      <c r="AE9" t="s">
        <v>18</v>
      </c>
      <c r="AF9">
        <v>1.8179312457012449</v>
      </c>
      <c r="AG9">
        <f t="shared" si="2"/>
        <v>60.597708190041494</v>
      </c>
      <c r="AJ9" s="37">
        <v>1414578</v>
      </c>
      <c r="AK9" s="38">
        <f t="shared" si="3"/>
        <v>1.8843633758624485E-2</v>
      </c>
      <c r="AM9" s="30" t="s">
        <v>18</v>
      </c>
      <c r="AN9">
        <f>AK5/(1-$AK$10)</f>
        <v>0.29638843777954382</v>
      </c>
    </row>
    <row r="10" spans="1:50" x14ac:dyDescent="0.25">
      <c r="A10" s="7">
        <v>2015</v>
      </c>
      <c r="B10" s="8" t="s">
        <v>13</v>
      </c>
      <c r="C10" s="7">
        <v>2015</v>
      </c>
      <c r="D10" s="8" t="s">
        <v>12</v>
      </c>
      <c r="E10" s="9">
        <v>219.63631852000003</v>
      </c>
      <c r="F10" s="8">
        <v>217.00000348399996</v>
      </c>
      <c r="G10" s="8">
        <v>1204.0347592719997</v>
      </c>
      <c r="H10" s="9">
        <v>1203.0359919080001</v>
      </c>
      <c r="I10" s="9">
        <v>683.65649554500033</v>
      </c>
      <c r="J10" s="9">
        <v>387.3852057952995</v>
      </c>
      <c r="K10" s="10">
        <v>694.97968547570053</v>
      </c>
      <c r="M10" s="23" t="s">
        <v>12</v>
      </c>
      <c r="N10" s="24">
        <v>4.1269999999999998</v>
      </c>
      <c r="P10" s="22">
        <f t="shared" si="4"/>
        <v>1506.355</v>
      </c>
      <c r="Q10">
        <v>0.8</v>
      </c>
      <c r="R10" s="21">
        <v>0.18</v>
      </c>
      <c r="S10" s="20">
        <v>0.3</v>
      </c>
      <c r="T10">
        <v>30</v>
      </c>
      <c r="U10" s="23" t="s">
        <v>12</v>
      </c>
      <c r="V10">
        <f t="shared" si="1"/>
        <v>1.7709431488619329</v>
      </c>
      <c r="W10">
        <f t="shared" si="0"/>
        <v>16.940125954511302</v>
      </c>
      <c r="Y10" t="s">
        <v>19</v>
      </c>
      <c r="Z10">
        <v>2.4946053851164609</v>
      </c>
      <c r="AB10" t="s">
        <v>19</v>
      </c>
      <c r="AC10">
        <v>12.025950147862543</v>
      </c>
      <c r="AE10" t="s">
        <v>19</v>
      </c>
      <c r="AF10">
        <v>2.0368428377488326</v>
      </c>
      <c r="AG10">
        <f t="shared" si="2"/>
        <v>67.894761258294423</v>
      </c>
      <c r="AI10" s="25" t="s">
        <v>62</v>
      </c>
      <c r="AJ10" s="25">
        <v>1096083</v>
      </c>
      <c r="AK10" s="27">
        <f>AJ10/AJ$11</f>
        <v>1.4600952807872313E-2</v>
      </c>
      <c r="AM10" s="28" t="s">
        <v>19</v>
      </c>
      <c r="AN10">
        <f>AK4/(1-$AK$10)</f>
        <v>0.42067492933521489</v>
      </c>
    </row>
    <row r="11" spans="1:50" x14ac:dyDescent="0.25">
      <c r="A11" s="7">
        <v>2015</v>
      </c>
      <c r="B11" s="8" t="s">
        <v>13</v>
      </c>
      <c r="C11" s="7">
        <v>2015</v>
      </c>
      <c r="D11" s="8" t="s">
        <v>16</v>
      </c>
      <c r="E11" s="9">
        <v>216.86189423200008</v>
      </c>
      <c r="F11" s="8">
        <v>215.42068834999995</v>
      </c>
      <c r="G11" s="8">
        <v>1195.6379679119996</v>
      </c>
      <c r="H11" s="9">
        <v>1184.9433008160004</v>
      </c>
      <c r="I11" s="9">
        <v>682.09140464700022</v>
      </c>
      <c r="J11" s="9">
        <v>381.77100427979985</v>
      </c>
      <c r="K11" s="10">
        <v>694.04684976320095</v>
      </c>
      <c r="M11" t="s">
        <v>16</v>
      </c>
      <c r="N11" s="9">
        <v>3.6139999999999999</v>
      </c>
      <c r="P11" s="22">
        <f t="shared" si="4"/>
        <v>1319.11</v>
      </c>
      <c r="Q11">
        <v>0.8</v>
      </c>
      <c r="R11" s="21">
        <v>0.18</v>
      </c>
      <c r="S11" s="20">
        <v>0.3</v>
      </c>
      <c r="T11">
        <v>30</v>
      </c>
      <c r="U11" t="s">
        <v>16</v>
      </c>
      <c r="V11">
        <f t="shared" si="1"/>
        <v>2.0052349263101323</v>
      </c>
      <c r="W11">
        <f t="shared" si="0"/>
        <v>14.960840551088706</v>
      </c>
      <c r="Y11" t="s">
        <v>56</v>
      </c>
      <c r="Z11">
        <f>Z12*$AN$12+Z13*$AN$13+Z14*$AN$14+Z15*$AN$15+Z16*$AN$16+Z17*$AN$17</f>
        <v>1.7461058668695641</v>
      </c>
      <c r="AA11">
        <f>1-Z11/Z4</f>
        <v>0.2791434784628648</v>
      </c>
      <c r="AB11" t="s">
        <v>56</v>
      </c>
      <c r="AC11">
        <f>AC12*$AN$12+AC13*$AN$13+AC14*$AN$14+AC15*$AN$15+AC16*$AN$16+AC17*$AN$17</f>
        <v>17.369928127663727</v>
      </c>
      <c r="AE11" t="s">
        <v>56</v>
      </c>
      <c r="AF11">
        <f>AF12*$AN$12+AF13*$AN$13+AF14*$AN$14+AF15*$AN$15+AF16*$AN$16+AF17*$AN$17</f>
        <v>1.5317190555552114</v>
      </c>
      <c r="AG11">
        <f t="shared" si="2"/>
        <v>51.057301851840386</v>
      </c>
      <c r="AI11" s="25" t="s">
        <v>63</v>
      </c>
      <c r="AJ11" s="25">
        <f>SUM(AJ4:AJ10)</f>
        <v>75069279</v>
      </c>
      <c r="AK11" s="27">
        <f t="shared" si="3"/>
        <v>1</v>
      </c>
    </row>
    <row r="12" spans="1:50" x14ac:dyDescent="0.25">
      <c r="A12" s="7">
        <v>2015</v>
      </c>
      <c r="B12" s="8" t="s">
        <v>13</v>
      </c>
      <c r="C12" s="7">
        <v>2015</v>
      </c>
      <c r="D12" s="8" t="s">
        <v>21</v>
      </c>
      <c r="E12" s="9">
        <v>250.190789395</v>
      </c>
      <c r="F12" s="8">
        <v>261.29376035599995</v>
      </c>
      <c r="G12" s="8">
        <v>1439.543004915</v>
      </c>
      <c r="H12" s="9">
        <v>1401.2745630810002</v>
      </c>
      <c r="I12" s="9">
        <v>700.88935796550049</v>
      </c>
      <c r="J12" s="9">
        <v>448.85361161150013</v>
      </c>
      <c r="K12" s="10">
        <v>705.2527426759998</v>
      </c>
      <c r="M12" t="s">
        <v>45</v>
      </c>
      <c r="N12" s="9">
        <v>3.9870000000000001</v>
      </c>
      <c r="P12" s="22">
        <f t="shared" si="4"/>
        <v>1455.2550000000001</v>
      </c>
      <c r="Q12">
        <v>0.8</v>
      </c>
      <c r="R12" s="21">
        <v>0.18</v>
      </c>
      <c r="S12" s="20">
        <v>0.3</v>
      </c>
      <c r="T12">
        <v>30</v>
      </c>
      <c r="U12" t="s">
        <v>45</v>
      </c>
      <c r="V12">
        <f t="shared" si="1"/>
        <v>2.0707607610317722</v>
      </c>
      <c r="W12">
        <f t="shared" si="0"/>
        <v>14.487429240764767</v>
      </c>
      <c r="Y12" t="s">
        <v>12</v>
      </c>
      <c r="Z12">
        <v>1.7709431488619329</v>
      </c>
      <c r="AB12" t="s">
        <v>12</v>
      </c>
      <c r="AC12">
        <v>16.940125954511302</v>
      </c>
      <c r="AE12" t="s">
        <v>12</v>
      </c>
      <c r="AF12">
        <v>1.7112047790859393</v>
      </c>
      <c r="AG12">
        <f t="shared" si="2"/>
        <v>57.040159302864645</v>
      </c>
      <c r="AI12" s="26" t="s">
        <v>64</v>
      </c>
      <c r="AJ12" s="25"/>
      <c r="AK12" s="27"/>
      <c r="AM12" s="32" t="s">
        <v>12</v>
      </c>
      <c r="AN12">
        <f>AK15/(1-$AK$20)</f>
        <v>0.36245376315328581</v>
      </c>
    </row>
    <row r="13" spans="1:50" x14ac:dyDescent="0.25">
      <c r="A13" s="7">
        <v>2015</v>
      </c>
      <c r="B13" s="8" t="s">
        <v>13</v>
      </c>
      <c r="C13" s="7">
        <v>2015</v>
      </c>
      <c r="D13" s="8" t="s">
        <v>17</v>
      </c>
      <c r="E13" s="9">
        <v>216.16593181500002</v>
      </c>
      <c r="F13" s="8">
        <v>209.26484248399998</v>
      </c>
      <c r="G13" s="8">
        <v>1162.9067778630001</v>
      </c>
      <c r="H13" s="9">
        <v>1180.4240754309994</v>
      </c>
      <c r="I13" s="9">
        <v>681.69952470450062</v>
      </c>
      <c r="J13" s="9">
        <v>380.37005089159948</v>
      </c>
      <c r="K13" s="10">
        <v>693.81284681090028</v>
      </c>
      <c r="M13" t="s">
        <v>17</v>
      </c>
      <c r="N13" s="9">
        <v>5.7279999999999998</v>
      </c>
      <c r="P13" s="22">
        <f t="shared" si="4"/>
        <v>2090.7199999999998</v>
      </c>
      <c r="Q13">
        <v>0.8</v>
      </c>
      <c r="R13" s="21">
        <v>0.18</v>
      </c>
      <c r="S13" s="20">
        <v>0.3</v>
      </c>
      <c r="T13">
        <v>30</v>
      </c>
      <c r="U13" t="s">
        <v>17</v>
      </c>
      <c r="V13">
        <f t="shared" si="1"/>
        <v>1.2524060440511122</v>
      </c>
      <c r="W13">
        <f t="shared" si="0"/>
        <v>23.953892703168449</v>
      </c>
      <c r="Y13" t="s">
        <v>16</v>
      </c>
      <c r="Z13">
        <v>2.0052349263101323</v>
      </c>
      <c r="AB13" t="s">
        <v>16</v>
      </c>
      <c r="AC13">
        <v>14.960840551088706</v>
      </c>
      <c r="AE13" t="s">
        <v>16</v>
      </c>
      <c r="AF13">
        <v>1.6536680034265527</v>
      </c>
      <c r="AG13">
        <f t="shared" si="2"/>
        <v>55.122266780885091</v>
      </c>
      <c r="AI13" s="25" t="s">
        <v>65</v>
      </c>
      <c r="AJ13" s="26" t="s">
        <v>60</v>
      </c>
      <c r="AK13" s="27"/>
      <c r="AM13" s="35" t="s">
        <v>16</v>
      </c>
      <c r="AN13">
        <f>AK17/(1-$AK$20)</f>
        <v>6.9116063002115188E-2</v>
      </c>
    </row>
    <row r="14" spans="1:50" x14ac:dyDescent="0.25">
      <c r="A14" s="7">
        <v>2015</v>
      </c>
      <c r="B14" s="8" t="s">
        <v>13</v>
      </c>
      <c r="C14" s="7">
        <v>2015</v>
      </c>
      <c r="D14" s="8" t="s">
        <v>18</v>
      </c>
      <c r="E14" s="9">
        <v>237.30961929200001</v>
      </c>
      <c r="F14" s="8">
        <v>241.59059342799995</v>
      </c>
      <c r="G14" s="8">
        <v>1334.7818294839999</v>
      </c>
      <c r="H14" s="9">
        <v>1317.6647349669995</v>
      </c>
      <c r="I14" s="9">
        <v>693.62446400250064</v>
      </c>
      <c r="J14" s="9">
        <v>422.92702028429994</v>
      </c>
      <c r="K14" s="10">
        <v>700.92182854219936</v>
      </c>
      <c r="M14" t="s">
        <v>18</v>
      </c>
      <c r="N14" s="9">
        <v>4.7060000000000004</v>
      </c>
      <c r="P14" s="22">
        <f t="shared" si="4"/>
        <v>1717.69</v>
      </c>
      <c r="Q14">
        <v>0.8</v>
      </c>
      <c r="R14" s="21">
        <v>0.18</v>
      </c>
      <c r="S14" s="20">
        <v>0.3</v>
      </c>
      <c r="T14">
        <v>30</v>
      </c>
      <c r="U14" t="s">
        <v>18</v>
      </c>
      <c r="V14">
        <f t="shared" si="1"/>
        <v>1.6672989923482748</v>
      </c>
      <c r="W14">
        <f t="shared" si="0"/>
        <v>17.993173472591788</v>
      </c>
      <c r="Y14" t="s">
        <v>45</v>
      </c>
      <c r="Z14">
        <v>2.0707607610317722</v>
      </c>
      <c r="AB14" t="s">
        <v>45</v>
      </c>
      <c r="AC14">
        <v>14.487429240764767</v>
      </c>
      <c r="AE14" t="s">
        <v>45</v>
      </c>
      <c r="AF14">
        <v>1.4536353689826791</v>
      </c>
      <c r="AG14">
        <f t="shared" si="2"/>
        <v>48.454512299422639</v>
      </c>
      <c r="AJ14" s="30">
        <v>22758420</v>
      </c>
      <c r="AK14" s="31">
        <f>AJ14/AJ$21</f>
        <v>0.31683505358914466</v>
      </c>
      <c r="AM14" s="39" t="s">
        <v>45</v>
      </c>
      <c r="AN14">
        <f>AK19/(1-$AK$20)</f>
        <v>5.4906800535959713E-2</v>
      </c>
    </row>
    <row r="15" spans="1:50" x14ac:dyDescent="0.25">
      <c r="A15" s="7">
        <v>2015</v>
      </c>
      <c r="B15" s="8" t="s">
        <v>13</v>
      </c>
      <c r="C15" s="7">
        <v>2015</v>
      </c>
      <c r="D15" s="8" t="s">
        <v>19</v>
      </c>
      <c r="E15" s="9">
        <v>237.06025430600002</v>
      </c>
      <c r="F15" s="8">
        <v>245.0856515159999</v>
      </c>
      <c r="G15" s="8">
        <v>1353.3655377939997</v>
      </c>
      <c r="H15" s="9">
        <v>1316.0474819490009</v>
      </c>
      <c r="I15" s="9">
        <v>693.48330241799886</v>
      </c>
      <c r="J15" s="9">
        <v>422.42519348000087</v>
      </c>
      <c r="K15" s="10">
        <v>700.83798853699864</v>
      </c>
      <c r="M15" t="s">
        <v>19</v>
      </c>
      <c r="N15" s="24">
        <v>4.1269999999999998</v>
      </c>
      <c r="P15" s="22">
        <f t="shared" ref="P15" si="6">N15*$O$4</f>
        <v>1506.355</v>
      </c>
      <c r="Q15">
        <v>0.8</v>
      </c>
      <c r="R15" s="21">
        <v>0.18</v>
      </c>
      <c r="S15" s="20">
        <v>0.3</v>
      </c>
      <c r="T15">
        <v>30</v>
      </c>
      <c r="U15" t="s">
        <v>19</v>
      </c>
      <c r="V15">
        <f t="shared" si="1"/>
        <v>1.9086995044591355</v>
      </c>
      <c r="W15">
        <f t="shared" si="0"/>
        <v>15.717508140969022</v>
      </c>
      <c r="Y15" t="s">
        <v>17</v>
      </c>
      <c r="Z15">
        <v>1.2524060440511122</v>
      </c>
      <c r="AA15" s="57">
        <f>1-Z15/Z11</f>
        <v>0.28274335032363296</v>
      </c>
      <c r="AB15" t="s">
        <v>17</v>
      </c>
      <c r="AC15">
        <v>23.953892703168449</v>
      </c>
      <c r="AE15" t="s">
        <v>17</v>
      </c>
      <c r="AF15">
        <v>0.92955613244347512</v>
      </c>
      <c r="AG15">
        <f t="shared" si="2"/>
        <v>30.985204414782505</v>
      </c>
      <c r="AJ15" s="32">
        <v>22193576</v>
      </c>
      <c r="AK15" s="33">
        <f t="shared" ref="AK15:AK21" si="7">AJ15/AJ$21</f>
        <v>0.30897148577514405</v>
      </c>
      <c r="AM15" s="37" t="s">
        <v>17</v>
      </c>
      <c r="AN15">
        <f>AK18/(1-$AK$20)</f>
        <v>5.8678570306366001E-2</v>
      </c>
    </row>
    <row r="16" spans="1:50" x14ac:dyDescent="0.25">
      <c r="A16" s="7">
        <v>2020</v>
      </c>
      <c r="B16" s="8" t="s">
        <v>13</v>
      </c>
      <c r="C16" s="7">
        <v>2020</v>
      </c>
      <c r="D16" s="8" t="s">
        <v>12</v>
      </c>
      <c r="E16" s="9">
        <v>216.07548637799999</v>
      </c>
      <c r="F16" s="8">
        <v>211.81354180999998</v>
      </c>
      <c r="G16" s="8">
        <v>1176.4585185700003</v>
      </c>
      <c r="H16" s="9">
        <v>1179.9231721769997</v>
      </c>
      <c r="I16" s="9">
        <v>681.64817794499959</v>
      </c>
      <c r="J16" s="9">
        <v>380.21811483030024</v>
      </c>
      <c r="K16" s="10">
        <v>693.78245828970012</v>
      </c>
      <c r="M16" s="23" t="s">
        <v>12</v>
      </c>
      <c r="N16" s="24">
        <v>4.1269999999999998</v>
      </c>
      <c r="P16" s="22">
        <f t="shared" si="4"/>
        <v>1506.355</v>
      </c>
      <c r="Q16">
        <v>0.8</v>
      </c>
      <c r="R16" s="21">
        <v>0.20499999999999999</v>
      </c>
      <c r="S16" s="20">
        <v>0.3</v>
      </c>
      <c r="T16">
        <v>30</v>
      </c>
      <c r="U16" s="23" t="s">
        <v>12</v>
      </c>
      <c r="V16">
        <f t="shared" si="1"/>
        <v>1.5314261876423312</v>
      </c>
      <c r="W16">
        <f t="shared" si="0"/>
        <v>19.589582731496677</v>
      </c>
      <c r="Y16" t="s">
        <v>18</v>
      </c>
      <c r="Z16">
        <v>1.6672989923482748</v>
      </c>
      <c r="AB16" t="s">
        <v>18</v>
      </c>
      <c r="AC16">
        <v>17.993173472591788</v>
      </c>
      <c r="AE16" t="s">
        <v>18</v>
      </c>
      <c r="AF16">
        <v>1.4339748360362528</v>
      </c>
      <c r="AG16">
        <f t="shared" si="2"/>
        <v>47.799161201208427</v>
      </c>
      <c r="AJ16" s="28">
        <v>5092395</v>
      </c>
      <c r="AK16" s="29">
        <f t="shared" si="7"/>
        <v>7.0894607038717639E-2</v>
      </c>
      <c r="AM16" s="30" t="s">
        <v>18</v>
      </c>
      <c r="AN16">
        <f>AK14/(1-$AK$20)</f>
        <v>0.37167849707604594</v>
      </c>
    </row>
    <row r="17" spans="1:40" x14ac:dyDescent="0.25">
      <c r="A17" s="7">
        <v>2020</v>
      </c>
      <c r="B17" s="8" t="s">
        <v>13</v>
      </c>
      <c r="C17" s="7">
        <v>2020</v>
      </c>
      <c r="D17" s="8" t="s">
        <v>21</v>
      </c>
      <c r="E17" s="9">
        <v>244.08311768099998</v>
      </c>
      <c r="F17" s="8">
        <v>252.750567504</v>
      </c>
      <c r="G17" s="8">
        <v>1394.1192193449999</v>
      </c>
      <c r="H17" s="9">
        <v>1361.6307829040004</v>
      </c>
      <c r="I17" s="9">
        <v>697.44457630799934</v>
      </c>
      <c r="J17" s="9">
        <v>436.56039075580065</v>
      </c>
      <c r="K17" s="10">
        <v>703.19921550219988</v>
      </c>
      <c r="M17" t="s">
        <v>45</v>
      </c>
      <c r="N17" s="9">
        <v>3.9870000000000001</v>
      </c>
      <c r="P17" s="22">
        <f t="shared" si="4"/>
        <v>1455.2550000000001</v>
      </c>
      <c r="Q17">
        <v>0.8</v>
      </c>
      <c r="R17" s="21">
        <v>0.20499999999999999</v>
      </c>
      <c r="S17" s="20">
        <v>0.3</v>
      </c>
      <c r="T17">
        <v>30</v>
      </c>
      <c r="U17" t="s">
        <v>45</v>
      </c>
      <c r="V17">
        <f t="shared" si="1"/>
        <v>1.7771980808906007</v>
      </c>
      <c r="W17">
        <f t="shared" si="0"/>
        <v>16.880504386413815</v>
      </c>
      <c r="Y17" t="s">
        <v>19</v>
      </c>
      <c r="Z17">
        <v>1.9086995044591355</v>
      </c>
      <c r="AB17" t="s">
        <v>19</v>
      </c>
      <c r="AC17">
        <v>15.717508140969022</v>
      </c>
      <c r="AE17" t="s">
        <v>19</v>
      </c>
      <c r="AF17">
        <v>1.5613813366260501</v>
      </c>
      <c r="AG17">
        <f t="shared" si="2"/>
        <v>52.046044554201671</v>
      </c>
      <c r="AJ17" s="35">
        <v>4232078</v>
      </c>
      <c r="AK17" s="36">
        <f t="shared" si="7"/>
        <v>5.8917563693940092E-2</v>
      </c>
      <c r="AM17" s="28" t="s">
        <v>19</v>
      </c>
      <c r="AN17">
        <f>AK16/(1-$AK$20)</f>
        <v>8.3166305926227355E-2</v>
      </c>
    </row>
    <row r="18" spans="1:40" x14ac:dyDescent="0.25">
      <c r="A18" s="7">
        <v>2020</v>
      </c>
      <c r="B18" s="8" t="s">
        <v>13</v>
      </c>
      <c r="C18" s="7">
        <v>2020</v>
      </c>
      <c r="D18" s="8" t="s">
        <v>18</v>
      </c>
      <c r="E18" s="9">
        <v>232.08845551499999</v>
      </c>
      <c r="F18" s="8">
        <v>234.17263714599997</v>
      </c>
      <c r="G18" s="8">
        <v>1295.3408662510001</v>
      </c>
      <c r="H18" s="9">
        <v>1283.7750463510004</v>
      </c>
      <c r="I18" s="9">
        <v>690.67967054999917</v>
      </c>
      <c r="J18" s="9">
        <v>412.41811992649991</v>
      </c>
      <c r="K18" s="10">
        <v>699.1663442604995</v>
      </c>
      <c r="M18" t="s">
        <v>18</v>
      </c>
      <c r="N18" s="9">
        <v>4.7060000000000004</v>
      </c>
      <c r="P18" s="22">
        <f t="shared" si="4"/>
        <v>1717.69</v>
      </c>
      <c r="Q18">
        <v>0.8</v>
      </c>
      <c r="R18" s="21">
        <v>0.20499999999999999</v>
      </c>
      <c r="S18" s="20">
        <v>0.3</v>
      </c>
      <c r="T18">
        <v>30</v>
      </c>
      <c r="U18" t="s">
        <v>18</v>
      </c>
      <c r="V18">
        <f t="shared" si="1"/>
        <v>1.4340388877918568</v>
      </c>
      <c r="W18">
        <f t="shared" si="0"/>
        <v>20.919934776799678</v>
      </c>
      <c r="Y18" t="s">
        <v>57</v>
      </c>
      <c r="Z18">
        <f>Z19*$AN$19+Z20*$AN$20+Z21*$AN$21+Z22*$AN$22+Z23*$AN$23+Z24*$AN$24</f>
        <v>1.4217337207180329</v>
      </c>
      <c r="AA18">
        <f>1-Z18/Z4</f>
        <v>0.41305619326150023</v>
      </c>
      <c r="AB18" t="s">
        <v>57</v>
      </c>
      <c r="AC18">
        <f>AC19*$AN$19+AC20*$AN$20+AC21*$AN$21+AC22*$AN$22+AC23*$AN$23+AC24*$AN$24</f>
        <v>21.295846227823823</v>
      </c>
      <c r="AE18" t="s">
        <v>57</v>
      </c>
      <c r="AF18">
        <f>AF19*$AN$19+AF20*$AN$20+AF21*$AN$21+AF22*$AN$22+AF23*$AN$23+AF24*$AN$24</f>
        <v>1.1855176542230168</v>
      </c>
      <c r="AG18">
        <f t="shared" si="2"/>
        <v>39.517255140767226</v>
      </c>
      <c r="AJ18" s="37">
        <v>3592975</v>
      </c>
      <c r="AK18" s="38">
        <f t="shared" si="7"/>
        <v>5.0020187107429115E-2</v>
      </c>
    </row>
    <row r="19" spans="1:40" x14ac:dyDescent="0.25">
      <c r="A19" s="7">
        <v>2020</v>
      </c>
      <c r="B19" s="8" t="s">
        <v>13</v>
      </c>
      <c r="C19" s="7">
        <v>2020</v>
      </c>
      <c r="D19" s="8" t="s">
        <v>22</v>
      </c>
      <c r="E19" s="9">
        <v>205.17410460700003</v>
      </c>
      <c r="F19" s="8">
        <v>200.25813536999996</v>
      </c>
      <c r="G19" s="8">
        <v>1115.0195379829997</v>
      </c>
      <c r="H19" s="9">
        <v>1109.0806261710002</v>
      </c>
      <c r="I19" s="9">
        <v>675.49923273750028</v>
      </c>
      <c r="J19" s="9">
        <v>358.24651497159994</v>
      </c>
      <c r="K19" s="10">
        <v>690.11716815989939</v>
      </c>
      <c r="M19" t="s">
        <v>22</v>
      </c>
      <c r="N19" s="9">
        <v>4.492</v>
      </c>
      <c r="P19" s="22">
        <f t="shared" si="4"/>
        <v>1639.58</v>
      </c>
      <c r="Q19">
        <v>0.8</v>
      </c>
      <c r="R19" s="21">
        <v>0.20499999999999999</v>
      </c>
      <c r="S19" s="20">
        <v>0.3</v>
      </c>
      <c r="T19">
        <v>30</v>
      </c>
      <c r="U19" t="s">
        <v>22</v>
      </c>
      <c r="V19">
        <f t="shared" si="1"/>
        <v>1.3491826489461161</v>
      </c>
      <c r="W19">
        <f t="shared" si="0"/>
        <v>22.235684711357525</v>
      </c>
      <c r="Y19" t="s">
        <v>12</v>
      </c>
      <c r="Z19">
        <v>1.5314261876423312</v>
      </c>
      <c r="AB19" t="s">
        <v>12</v>
      </c>
      <c r="AC19">
        <v>19.589582731496677</v>
      </c>
      <c r="AE19" t="s">
        <v>12</v>
      </c>
      <c r="AF19">
        <v>1.4252339944160153</v>
      </c>
      <c r="AG19">
        <f t="shared" si="2"/>
        <v>47.50779981386718</v>
      </c>
      <c r="AJ19" s="39">
        <v>3362024</v>
      </c>
      <c r="AK19" s="40">
        <f t="shared" si="7"/>
        <v>4.6804965116558635E-2</v>
      </c>
      <c r="AM19" s="32" t="s">
        <v>12</v>
      </c>
      <c r="AN19">
        <f>AK28/(1-$AK$30)</f>
        <v>6.3611092852727744E-2</v>
      </c>
    </row>
    <row r="20" spans="1:40" x14ac:dyDescent="0.25">
      <c r="A20" s="7">
        <v>2020</v>
      </c>
      <c r="B20" s="8" t="s">
        <v>13</v>
      </c>
      <c r="C20" s="7">
        <v>2020</v>
      </c>
      <c r="D20" s="8" t="s">
        <v>23</v>
      </c>
      <c r="E20" s="9">
        <v>207.420784037</v>
      </c>
      <c r="F20" s="8">
        <v>199.50798416999999</v>
      </c>
      <c r="G20" s="8">
        <v>1111.0303758290004</v>
      </c>
      <c r="H20" s="9">
        <v>1123.6617879289995</v>
      </c>
      <c r="I20" s="9">
        <v>676.76684181300016</v>
      </c>
      <c r="J20" s="9">
        <v>362.76835145750056</v>
      </c>
      <c r="K20" s="10">
        <v>690.87253476449951</v>
      </c>
      <c r="M20" t="s">
        <v>23</v>
      </c>
      <c r="N20" s="9">
        <v>4.9349999999999996</v>
      </c>
      <c r="P20" s="22">
        <f t="shared" si="4"/>
        <v>1801.2749999999999</v>
      </c>
      <c r="Q20">
        <v>0.8</v>
      </c>
      <c r="R20" s="21">
        <v>0.20499999999999999</v>
      </c>
      <c r="S20" s="20">
        <v>0.3</v>
      </c>
      <c r="T20">
        <v>30</v>
      </c>
      <c r="U20" t="s">
        <v>23</v>
      </c>
      <c r="V20">
        <f t="shared" si="1"/>
        <v>1.2333269798907485</v>
      </c>
      <c r="W20">
        <f t="shared" si="0"/>
        <v>24.324449630265516</v>
      </c>
      <c r="Y20" t="s">
        <v>45</v>
      </c>
      <c r="Z20">
        <v>1.7771980808906007</v>
      </c>
      <c r="AB20" t="s">
        <v>45</v>
      </c>
      <c r="AC20">
        <v>16.880504386413815</v>
      </c>
      <c r="AE20" t="s">
        <v>45</v>
      </c>
      <c r="AF20">
        <v>1.2389088040977814</v>
      </c>
      <c r="AG20">
        <f t="shared" si="2"/>
        <v>41.296960136592709</v>
      </c>
      <c r="AI20" s="25" t="s">
        <v>62</v>
      </c>
      <c r="AJ20" s="25">
        <v>10599031</v>
      </c>
      <c r="AK20" s="27">
        <f t="shared" si="7"/>
        <v>0.14755613767906584</v>
      </c>
      <c r="AM20" s="39" t="s">
        <v>45</v>
      </c>
      <c r="AN20">
        <f>AK27/(1-$AK$30)</f>
        <v>9.7665377765249708E-2</v>
      </c>
    </row>
    <row r="21" spans="1:40" ht="15.75" thickBot="1" x14ac:dyDescent="0.3">
      <c r="A21" s="12">
        <v>2020</v>
      </c>
      <c r="B21" s="13" t="s">
        <v>13</v>
      </c>
      <c r="C21" s="12">
        <v>2020</v>
      </c>
      <c r="D21" s="13" t="s">
        <v>24</v>
      </c>
      <c r="E21" s="14">
        <v>198.30572830500003</v>
      </c>
      <c r="F21" s="13">
        <v>185.801144502</v>
      </c>
      <c r="G21" s="13">
        <v>1038.1515385290002</v>
      </c>
      <c r="H21" s="14">
        <v>1064.4975584189999</v>
      </c>
      <c r="I21" s="14">
        <v>671.62600395899926</v>
      </c>
      <c r="J21" s="14">
        <v>344.42207673810071</v>
      </c>
      <c r="K21" s="15">
        <v>687.80786954789937</v>
      </c>
      <c r="M21" t="s">
        <v>24</v>
      </c>
      <c r="N21" s="9">
        <v>4.2519999999999998</v>
      </c>
      <c r="P21" s="22">
        <f t="shared" si="4"/>
        <v>1551.98</v>
      </c>
      <c r="Q21">
        <v>0.8</v>
      </c>
      <c r="R21" s="21">
        <v>0.20499999999999999</v>
      </c>
      <c r="S21" s="20">
        <v>0.3</v>
      </c>
      <c r="T21">
        <v>30</v>
      </c>
      <c r="U21" t="s">
        <v>24</v>
      </c>
      <c r="V21">
        <f>SUM(E21:K21)*S21/(P21*Q21*R21)*0.277778</f>
        <v>1.3720393813776828</v>
      </c>
      <c r="W21">
        <f t="shared" si="0"/>
        <v>21.86526160049182</v>
      </c>
      <c r="Y21" t="s">
        <v>18</v>
      </c>
      <c r="Z21">
        <v>1.4340388877918568</v>
      </c>
      <c r="AB21" t="s">
        <v>18</v>
      </c>
      <c r="AC21">
        <v>20.919934776799678</v>
      </c>
      <c r="AE21" t="s">
        <v>18</v>
      </c>
      <c r="AF21">
        <v>1.2427490536425194</v>
      </c>
      <c r="AG21">
        <f t="shared" si="2"/>
        <v>41.424968454750648</v>
      </c>
      <c r="AI21" s="25" t="s">
        <v>63</v>
      </c>
      <c r="AJ21" s="25">
        <f>SUM(AJ14:AJ20)</f>
        <v>71830499</v>
      </c>
      <c r="AK21" s="27">
        <f t="shared" si="7"/>
        <v>1</v>
      </c>
      <c r="AM21" s="30" t="s">
        <v>18</v>
      </c>
      <c r="AN21">
        <f>AK24/(1-$AK$30)</f>
        <v>0.40930715649976673</v>
      </c>
    </row>
    <row r="22" spans="1:40" x14ac:dyDescent="0.25">
      <c r="A22" s="4" t="s">
        <v>0</v>
      </c>
      <c r="B22" s="6" t="s">
        <v>2</v>
      </c>
      <c r="C22" s="4" t="s">
        <v>0</v>
      </c>
      <c r="D22" s="5" t="s">
        <v>26</v>
      </c>
      <c r="E22" s="5" t="s">
        <v>31</v>
      </c>
      <c r="F22" s="5" t="s">
        <v>32</v>
      </c>
      <c r="G22" s="5" t="s">
        <v>33</v>
      </c>
      <c r="H22" s="5" t="s">
        <v>34</v>
      </c>
      <c r="I22" s="5" t="s">
        <v>35</v>
      </c>
      <c r="J22" s="5" t="s">
        <v>36</v>
      </c>
      <c r="K22" s="6" t="s">
        <v>37</v>
      </c>
      <c r="N22" s="8" t="s">
        <v>43</v>
      </c>
      <c r="O22" s="8" t="s">
        <v>44</v>
      </c>
      <c r="P22" t="s">
        <v>42</v>
      </c>
      <c r="Y22" t="s">
        <v>22</v>
      </c>
      <c r="Z22">
        <v>1.3491826489461161</v>
      </c>
      <c r="AB22" t="s">
        <v>22</v>
      </c>
      <c r="AC22">
        <v>22.235684711357525</v>
      </c>
      <c r="AE22" t="s">
        <v>22</v>
      </c>
      <c r="AF22">
        <v>0.93502671267091297</v>
      </c>
      <c r="AG22">
        <f t="shared" si="2"/>
        <v>31.167557089030431</v>
      </c>
      <c r="AI22" s="26" t="s">
        <v>66</v>
      </c>
      <c r="AJ22" s="25"/>
      <c r="AK22" s="27"/>
      <c r="AM22" s="25" t="s">
        <v>22</v>
      </c>
      <c r="AN22">
        <f>AK29/(1-$AK$30)</f>
        <v>2.9976801670557808E-2</v>
      </c>
    </row>
    <row r="23" spans="1:40" x14ac:dyDescent="0.25">
      <c r="A23" s="7">
        <v>2010</v>
      </c>
      <c r="B23" s="11" t="s">
        <v>27</v>
      </c>
      <c r="C23" s="7">
        <v>2010</v>
      </c>
      <c r="D23" s="8" t="s">
        <v>12</v>
      </c>
      <c r="E23" s="9">
        <v>146.36378138500001</v>
      </c>
      <c r="F23" s="8">
        <v>145.97028205099997</v>
      </c>
      <c r="G23" s="8">
        <v>791.66859322459175</v>
      </c>
      <c r="H23" s="8"/>
      <c r="I23" s="9">
        <v>671.35389216999943</v>
      </c>
      <c r="J23" s="9">
        <v>396.59315343380013</v>
      </c>
      <c r="K23" s="10">
        <v>696.51459675620026</v>
      </c>
      <c r="M23" t="s">
        <v>12</v>
      </c>
      <c r="N23" s="9">
        <v>4.1269999999999998</v>
      </c>
      <c r="O23" s="9">
        <v>365</v>
      </c>
      <c r="P23" s="22">
        <f>N23*$O$4</f>
        <v>1506.355</v>
      </c>
      <c r="Q23">
        <v>0.8</v>
      </c>
      <c r="R23" s="21">
        <v>0.115</v>
      </c>
      <c r="S23" s="20">
        <v>0.3</v>
      </c>
      <c r="T23">
        <v>30</v>
      </c>
      <c r="U23" t="s">
        <v>12</v>
      </c>
      <c r="V23">
        <f t="shared" si="1"/>
        <v>1.7128318157002553</v>
      </c>
      <c r="W23">
        <f t="shared" ref="W23:W40" si="8">30/V23</f>
        <v>17.514854479588898</v>
      </c>
      <c r="Y23" t="s">
        <v>23</v>
      </c>
      <c r="Z23">
        <v>1.2333269798907485</v>
      </c>
      <c r="AB23" t="s">
        <v>23</v>
      </c>
      <c r="AC23">
        <v>24.324449630265516</v>
      </c>
      <c r="AE23" t="s">
        <v>23</v>
      </c>
      <c r="AF23">
        <v>1.0197256618025647</v>
      </c>
      <c r="AG23">
        <f t="shared" si="2"/>
        <v>33.990855393418826</v>
      </c>
      <c r="AI23" s="26" t="s">
        <v>67</v>
      </c>
      <c r="AJ23" s="26" t="s">
        <v>60</v>
      </c>
      <c r="AK23" s="27"/>
      <c r="AM23" s="25" t="s">
        <v>23</v>
      </c>
      <c r="AN23">
        <f>AK26/(1-$AK$30)</f>
        <v>0.17811008035514522</v>
      </c>
    </row>
    <row r="24" spans="1:40" x14ac:dyDescent="0.25">
      <c r="A24" s="7">
        <v>2010</v>
      </c>
      <c r="B24" s="11" t="s">
        <v>27</v>
      </c>
      <c r="C24" s="7">
        <v>2010</v>
      </c>
      <c r="D24" s="8" t="s">
        <v>15</v>
      </c>
      <c r="E24" s="9">
        <v>150.92598075000001</v>
      </c>
      <c r="F24" s="8">
        <v>158.68041105</v>
      </c>
      <c r="G24" s="8">
        <v>853.89478731416727</v>
      </c>
      <c r="H24" s="8"/>
      <c r="I24" s="9">
        <v>685.53901265399941</v>
      </c>
      <c r="J24" s="9">
        <v>410.82625107440049</v>
      </c>
      <c r="K24" s="10">
        <v>705.36976749160021</v>
      </c>
      <c r="M24" t="s">
        <v>15</v>
      </c>
      <c r="N24" s="9">
        <v>2.9780000000000002</v>
      </c>
      <c r="P24" s="22">
        <f>N24*$O$4</f>
        <v>1086.97</v>
      </c>
      <c r="Q24">
        <v>0.8</v>
      </c>
      <c r="R24" s="21">
        <v>0.115</v>
      </c>
      <c r="S24" s="20">
        <v>0.3</v>
      </c>
      <c r="T24">
        <v>30</v>
      </c>
      <c r="U24" t="s">
        <v>15</v>
      </c>
      <c r="V24">
        <f t="shared" si="1"/>
        <v>2.4710015116838684</v>
      </c>
      <c r="W24">
        <f t="shared" si="8"/>
        <v>12.140826243184467</v>
      </c>
      <c r="Y24" t="s">
        <v>24</v>
      </c>
      <c r="Z24">
        <v>1.3720393813776828</v>
      </c>
      <c r="AB24" t="s">
        <v>24</v>
      </c>
      <c r="AC24">
        <v>21.86526160049182</v>
      </c>
      <c r="AE24" t="s">
        <v>24</v>
      </c>
      <c r="AF24">
        <v>1.1545675799191528</v>
      </c>
      <c r="AG24">
        <f t="shared" si="2"/>
        <v>38.485585997305094</v>
      </c>
      <c r="AJ24" s="30">
        <v>25904657</v>
      </c>
      <c r="AK24" s="31">
        <f>AJ24/AJ$31</f>
        <v>0.38070233478626236</v>
      </c>
      <c r="AM24" s="25" t="s">
        <v>24</v>
      </c>
      <c r="AN24">
        <f>AK25/(1-$AK$30)</f>
        <v>0.22132949085655271</v>
      </c>
    </row>
    <row r="25" spans="1:40" x14ac:dyDescent="0.25">
      <c r="A25" s="7">
        <v>2010</v>
      </c>
      <c r="B25" s="11" t="s">
        <v>27</v>
      </c>
      <c r="C25" s="7">
        <v>2010</v>
      </c>
      <c r="D25" s="8" t="s">
        <v>16</v>
      </c>
      <c r="E25" s="9">
        <v>152.43403903999999</v>
      </c>
      <c r="F25" s="8">
        <v>156.00445278399999</v>
      </c>
      <c r="G25" s="8">
        <v>840.86991929339752</v>
      </c>
      <c r="H25" s="8"/>
      <c r="I25" s="9">
        <v>699.4930699140001</v>
      </c>
      <c r="J25" s="9">
        <v>415.27988042229958</v>
      </c>
      <c r="K25" s="10">
        <v>699.64092906370024</v>
      </c>
      <c r="M25" t="s">
        <v>16</v>
      </c>
      <c r="N25" s="9">
        <v>3.6139999999999999</v>
      </c>
      <c r="P25" s="22">
        <f t="shared" ref="P25:P28" si="9">N25*$O$4</f>
        <v>1319.11</v>
      </c>
      <c r="Q25">
        <v>0.8</v>
      </c>
      <c r="R25" s="21">
        <v>0.115</v>
      </c>
      <c r="S25" s="20">
        <v>0.3</v>
      </c>
      <c r="T25">
        <v>30</v>
      </c>
      <c r="U25" t="s">
        <v>16</v>
      </c>
      <c r="V25">
        <f t="shared" si="1"/>
        <v>2.0351094358136277</v>
      </c>
      <c r="W25">
        <f t="shared" si="8"/>
        <v>14.741222006081522</v>
      </c>
      <c r="AG25">
        <f t="shared" si="2"/>
        <v>0</v>
      </c>
      <c r="AJ25" s="25">
        <v>14007731</v>
      </c>
      <c r="AK25" s="34">
        <f t="shared" ref="AK25:AK31" si="10">AJ25/AJ$31</f>
        <v>0.20586166791391625</v>
      </c>
    </row>
    <row r="26" spans="1:40" x14ac:dyDescent="0.25">
      <c r="A26" s="7">
        <v>2010</v>
      </c>
      <c r="B26" s="11" t="s">
        <v>27</v>
      </c>
      <c r="C26" s="7">
        <v>2010</v>
      </c>
      <c r="D26" s="8" t="s">
        <v>17</v>
      </c>
      <c r="E26" s="9">
        <v>142.43127697000003</v>
      </c>
      <c r="F26" s="8">
        <v>138.49009026199997</v>
      </c>
      <c r="G26" s="8">
        <v>755.43044832236944</v>
      </c>
      <c r="H26" s="8"/>
      <c r="I26" s="9">
        <v>653.12507094199941</v>
      </c>
      <c r="J26" s="9">
        <v>384.43770058360042</v>
      </c>
      <c r="K26" s="10">
        <v>694.48923533439984</v>
      </c>
      <c r="M26" t="s">
        <v>17</v>
      </c>
      <c r="N26" s="9">
        <v>5.7279999999999998</v>
      </c>
      <c r="P26" s="22">
        <f t="shared" si="9"/>
        <v>2090.7199999999998</v>
      </c>
      <c r="Q26">
        <v>0.8</v>
      </c>
      <c r="R26" s="21">
        <v>0.115</v>
      </c>
      <c r="S26" s="20">
        <v>0.3</v>
      </c>
      <c r="T26">
        <v>30</v>
      </c>
      <c r="U26" t="s">
        <v>17</v>
      </c>
      <c r="V26">
        <f t="shared" si="1"/>
        <v>1.1994021983210361</v>
      </c>
      <c r="W26">
        <f t="shared" si="8"/>
        <v>25.012460409022943</v>
      </c>
      <c r="Y26" t="s">
        <v>46</v>
      </c>
      <c r="Z26">
        <v>1.3863350124772384</v>
      </c>
      <c r="AB26" t="s">
        <v>46</v>
      </c>
      <c r="AC26">
        <v>21.639791053385487</v>
      </c>
      <c r="AE26" t="s">
        <v>46</v>
      </c>
      <c r="AF26">
        <v>0.92295640323939487</v>
      </c>
      <c r="AG26">
        <f t="shared" si="2"/>
        <v>30.765213441313161</v>
      </c>
      <c r="AJ26" s="25">
        <v>11272416</v>
      </c>
      <c r="AK26" s="34">
        <f t="shared" si="10"/>
        <v>0.16566268721033522</v>
      </c>
    </row>
    <row r="27" spans="1:40" x14ac:dyDescent="0.25">
      <c r="A27" s="7">
        <v>2010</v>
      </c>
      <c r="B27" s="11" t="s">
        <v>27</v>
      </c>
      <c r="C27" s="7">
        <v>2010</v>
      </c>
      <c r="D27" s="8" t="s">
        <v>18</v>
      </c>
      <c r="E27" s="9">
        <v>157.04594547500002</v>
      </c>
      <c r="F27" s="8">
        <v>160.77471662500005</v>
      </c>
      <c r="G27" s="8">
        <v>865.54187394329995</v>
      </c>
      <c r="H27" s="8"/>
      <c r="I27" s="9">
        <v>720.87374439200005</v>
      </c>
      <c r="J27" s="9">
        <v>429.49961460019995</v>
      </c>
      <c r="K27" s="10">
        <v>702.01618798780009</v>
      </c>
      <c r="M27" t="s">
        <v>18</v>
      </c>
      <c r="N27" s="9">
        <v>4.7060000000000004</v>
      </c>
      <c r="P27" s="22">
        <f t="shared" si="9"/>
        <v>1717.69</v>
      </c>
      <c r="Q27">
        <v>0.8</v>
      </c>
      <c r="R27" s="21">
        <v>0.115</v>
      </c>
      <c r="S27" s="20">
        <v>0.3</v>
      </c>
      <c r="T27">
        <v>30</v>
      </c>
      <c r="U27" t="s">
        <v>18</v>
      </c>
      <c r="V27">
        <f t="shared" si="1"/>
        <v>1.6008579181001548</v>
      </c>
      <c r="W27">
        <f t="shared" si="8"/>
        <v>18.739951660171695</v>
      </c>
      <c r="Y27" t="s">
        <v>46</v>
      </c>
      <c r="Z27">
        <v>1.1528139112978026</v>
      </c>
      <c r="AA27" s="56">
        <f>1-Z27/$Z$26</f>
        <v>0.16844492786931609</v>
      </c>
      <c r="AB27" t="s">
        <v>46</v>
      </c>
      <c r="AC27">
        <v>26.023280692568083</v>
      </c>
      <c r="AE27" t="s">
        <v>46</v>
      </c>
      <c r="AF27">
        <v>0.75564180926164404</v>
      </c>
      <c r="AG27">
        <f t="shared" si="2"/>
        <v>25.188060308721468</v>
      </c>
      <c r="AJ27" s="39">
        <v>6181148</v>
      </c>
      <c r="AK27" s="40">
        <f t="shared" si="10"/>
        <v>9.0839939523593621E-2</v>
      </c>
    </row>
    <row r="28" spans="1:40" x14ac:dyDescent="0.25">
      <c r="A28" s="7">
        <v>2010</v>
      </c>
      <c r="B28" s="11" t="s">
        <v>27</v>
      </c>
      <c r="C28" s="7">
        <v>2010</v>
      </c>
      <c r="D28" s="8" t="s">
        <v>19</v>
      </c>
      <c r="E28" s="9">
        <v>157.52214552499996</v>
      </c>
      <c r="F28" s="8">
        <v>163.958288815</v>
      </c>
      <c r="G28" s="8">
        <v>880.0757848166686</v>
      </c>
      <c r="H28" s="8"/>
      <c r="I28" s="9">
        <v>723.07974067999987</v>
      </c>
      <c r="J28" s="9">
        <v>430.96823642549998</v>
      </c>
      <c r="K28" s="10">
        <v>702.26146821450038</v>
      </c>
      <c r="M28" t="s">
        <v>19</v>
      </c>
      <c r="N28" s="24">
        <v>4.1269999999999998</v>
      </c>
      <c r="P28" s="22">
        <f t="shared" si="9"/>
        <v>1506.355</v>
      </c>
      <c r="Q28">
        <v>0.8</v>
      </c>
      <c r="R28" s="21">
        <v>0.115</v>
      </c>
      <c r="S28" s="20">
        <v>0.3</v>
      </c>
      <c r="T28">
        <v>30</v>
      </c>
      <c r="U28" t="s">
        <v>19</v>
      </c>
      <c r="V28">
        <f t="shared" si="1"/>
        <v>1.8387485495443727</v>
      </c>
      <c r="W28">
        <f t="shared" si="8"/>
        <v>16.315444549192854</v>
      </c>
      <c r="Y28" t="s">
        <v>46</v>
      </c>
      <c r="Z28">
        <v>0.9863444055843491</v>
      </c>
      <c r="AA28" s="56">
        <f t="shared" ref="AA28:AA32" si="11">1-Z28/$Z$26</f>
        <v>0.28852377188263256</v>
      </c>
      <c r="AB28" t="s">
        <v>46</v>
      </c>
      <c r="AC28">
        <v>30.415339540783247</v>
      </c>
      <c r="AE28" t="s">
        <v>46</v>
      </c>
      <c r="AF28">
        <v>0.66066231325809066</v>
      </c>
      <c r="AG28">
        <f t="shared" si="2"/>
        <v>22.022077108603025</v>
      </c>
      <c r="AJ28" s="32">
        <v>4025885</v>
      </c>
      <c r="AK28" s="33">
        <f t="shared" si="10"/>
        <v>5.9165570850098187E-2</v>
      </c>
    </row>
    <row r="29" spans="1:40" x14ac:dyDescent="0.25">
      <c r="A29" s="7">
        <v>2015</v>
      </c>
      <c r="B29" s="11" t="s">
        <v>27</v>
      </c>
      <c r="C29" s="7">
        <v>2015</v>
      </c>
      <c r="D29" s="8" t="s">
        <v>12</v>
      </c>
      <c r="E29" s="9">
        <v>143.38352740000002</v>
      </c>
      <c r="F29" s="8">
        <v>141.68459011999997</v>
      </c>
      <c r="G29" s="8">
        <v>770.36647300180141</v>
      </c>
      <c r="H29" s="8"/>
      <c r="I29" s="9">
        <v>657.53831603399999</v>
      </c>
      <c r="J29" s="9">
        <v>387.40407469510023</v>
      </c>
      <c r="K29" s="10">
        <v>694.97966565090019</v>
      </c>
      <c r="M29" t="s">
        <v>12</v>
      </c>
      <c r="N29" s="9">
        <v>4.1269999999999998</v>
      </c>
      <c r="P29" s="22">
        <f t="shared" ref="P29:P34" si="12">N29*$O$4</f>
        <v>1506.355</v>
      </c>
      <c r="Q29">
        <v>0.8</v>
      </c>
      <c r="R29" s="21">
        <v>0.14499999999999999</v>
      </c>
      <c r="S29" s="20">
        <v>0.3</v>
      </c>
      <c r="T29">
        <v>30</v>
      </c>
      <c r="U29" t="s">
        <v>12</v>
      </c>
      <c r="V29">
        <f t="shared" si="1"/>
        <v>1.3331254035284683</v>
      </c>
      <c r="W29">
        <f t="shared" si="8"/>
        <v>22.503509362732927</v>
      </c>
      <c r="Y29" t="s">
        <v>46</v>
      </c>
      <c r="Z29">
        <v>0.88052703476092264</v>
      </c>
      <c r="AA29" s="56">
        <f t="shared" si="11"/>
        <v>0.36485263169721782</v>
      </c>
      <c r="AB29" t="s">
        <v>46</v>
      </c>
      <c r="AC29">
        <v>34.070504159075007</v>
      </c>
      <c r="AE29" t="s">
        <v>46</v>
      </c>
      <c r="AF29">
        <v>0.58842304447281768</v>
      </c>
      <c r="AG29">
        <f t="shared" si="2"/>
        <v>19.614101482427255</v>
      </c>
      <c r="AJ29" s="25">
        <v>1897203</v>
      </c>
      <c r="AK29" s="34">
        <f t="shared" si="10"/>
        <v>2.7881844243816907E-2</v>
      </c>
    </row>
    <row r="30" spans="1:40" x14ac:dyDescent="0.25">
      <c r="A30" s="7">
        <v>2015</v>
      </c>
      <c r="B30" s="11" t="s">
        <v>27</v>
      </c>
      <c r="C30" s="7">
        <v>2015</v>
      </c>
      <c r="D30" s="8" t="s">
        <v>16</v>
      </c>
      <c r="E30" s="9">
        <v>141.57232084000006</v>
      </c>
      <c r="F30" s="8">
        <v>140.65346110399994</v>
      </c>
      <c r="G30" s="8">
        <v>764.42885052256634</v>
      </c>
      <c r="H30" s="8"/>
      <c r="I30" s="9">
        <v>649.14100634200008</v>
      </c>
      <c r="J30" s="9">
        <v>381.78968317240037</v>
      </c>
      <c r="K30" s="10">
        <v>694.04684950560022</v>
      </c>
      <c r="M30" t="s">
        <v>16</v>
      </c>
      <c r="N30" s="9">
        <v>3.6139999999999999</v>
      </c>
      <c r="P30" s="22">
        <f t="shared" si="12"/>
        <v>1319.11</v>
      </c>
      <c r="Q30">
        <v>0.8</v>
      </c>
      <c r="R30" s="21">
        <v>0.14499999999999999</v>
      </c>
      <c r="S30" s="20">
        <v>0.3</v>
      </c>
      <c r="T30">
        <v>30</v>
      </c>
      <c r="U30" t="s">
        <v>16</v>
      </c>
      <c r="V30">
        <f t="shared" si="1"/>
        <v>1.5094394391788108</v>
      </c>
      <c r="W30">
        <f t="shared" si="8"/>
        <v>19.874927884699417</v>
      </c>
      <c r="Y30" t="s">
        <v>46</v>
      </c>
      <c r="Z30">
        <v>0.86726351890882369</v>
      </c>
      <c r="AA30" s="56">
        <f t="shared" si="11"/>
        <v>0.37441995541964079</v>
      </c>
      <c r="AB30" t="s">
        <v>46</v>
      </c>
      <c r="AC30">
        <v>34.591562248283537</v>
      </c>
      <c r="AE30" t="s">
        <v>46</v>
      </c>
      <c r="AF30">
        <v>0.58037207215173359</v>
      </c>
      <c r="AG30">
        <f t="shared" si="2"/>
        <v>19.34573573839112</v>
      </c>
      <c r="AI30" s="25" t="s">
        <v>62</v>
      </c>
      <c r="AJ30" s="25">
        <v>4755347</v>
      </c>
      <c r="AK30" s="27">
        <f t="shared" si="10"/>
        <v>6.9885955471977429E-2</v>
      </c>
    </row>
    <row r="31" spans="1:40" x14ac:dyDescent="0.25">
      <c r="A31" s="7">
        <v>2015</v>
      </c>
      <c r="B31" s="11" t="s">
        <v>27</v>
      </c>
      <c r="C31" s="7">
        <v>2015</v>
      </c>
      <c r="D31" s="8" t="s">
        <v>21</v>
      </c>
      <c r="E31" s="9">
        <v>163.33017302499999</v>
      </c>
      <c r="F31" s="8">
        <v>170.60560143499995</v>
      </c>
      <c r="G31" s="8">
        <v>913.99658602534203</v>
      </c>
      <c r="H31" s="8"/>
      <c r="I31" s="9">
        <v>750.00520950400005</v>
      </c>
      <c r="J31" s="9">
        <v>448.87605274929956</v>
      </c>
      <c r="K31" s="10">
        <v>705.25275042670137</v>
      </c>
      <c r="M31" t="s">
        <v>45</v>
      </c>
      <c r="N31" s="9">
        <v>3.9870000000000001</v>
      </c>
      <c r="P31" s="22">
        <f t="shared" si="12"/>
        <v>1455.2550000000001</v>
      </c>
      <c r="Q31">
        <v>0.8</v>
      </c>
      <c r="R31" s="21">
        <v>0.14499999999999999</v>
      </c>
      <c r="S31" s="20">
        <v>0.3</v>
      </c>
      <c r="T31">
        <v>30</v>
      </c>
      <c r="U31" t="s">
        <v>45</v>
      </c>
      <c r="V31">
        <f t="shared" si="1"/>
        <v>1.5560278504427105</v>
      </c>
      <c r="W31">
        <f t="shared" si="8"/>
        <v>19.279860570274884</v>
      </c>
      <c r="Y31" t="s">
        <v>46</v>
      </c>
      <c r="Z31">
        <v>0.85568593889487554</v>
      </c>
      <c r="AA31" s="56">
        <f t="shared" si="11"/>
        <v>0.38277116916649712</v>
      </c>
      <c r="AB31" t="s">
        <v>46</v>
      </c>
      <c r="AC31">
        <v>35.059592119446549</v>
      </c>
      <c r="AE31" t="s">
        <v>46</v>
      </c>
      <c r="AF31">
        <v>0.57257986176819675</v>
      </c>
      <c r="AG31">
        <f t="shared" si="2"/>
        <v>19.085995392273226</v>
      </c>
      <c r="AI31" s="25" t="s">
        <v>63</v>
      </c>
      <c r="AJ31" s="25">
        <f>SUM(AJ24:AJ30)</f>
        <v>68044387</v>
      </c>
      <c r="AK31" s="27">
        <f t="shared" si="10"/>
        <v>1</v>
      </c>
    </row>
    <row r="32" spans="1:40" x14ac:dyDescent="0.25">
      <c r="A32" s="7">
        <v>2015</v>
      </c>
      <c r="B32" s="11" t="s">
        <v>27</v>
      </c>
      <c r="C32" s="7">
        <v>2015</v>
      </c>
      <c r="D32" s="8" t="s">
        <v>17</v>
      </c>
      <c r="E32" s="9">
        <v>141.11798092500001</v>
      </c>
      <c r="F32" s="8">
        <v>136.63395073499998</v>
      </c>
      <c r="G32" s="8">
        <v>746.18773088607099</v>
      </c>
      <c r="H32" s="8"/>
      <c r="I32" s="9">
        <v>647.03696746800017</v>
      </c>
      <c r="J32" s="9">
        <v>380.38839119599925</v>
      </c>
      <c r="K32" s="10">
        <v>693.81285969600049</v>
      </c>
      <c r="M32" t="s">
        <v>17</v>
      </c>
      <c r="N32" s="9">
        <v>5.7279999999999998</v>
      </c>
      <c r="P32" s="22">
        <f t="shared" si="12"/>
        <v>2090.7199999999998</v>
      </c>
      <c r="Q32">
        <v>0.8</v>
      </c>
      <c r="R32" s="21">
        <v>0.14499999999999999</v>
      </c>
      <c r="S32" s="20">
        <v>0.3</v>
      </c>
      <c r="T32">
        <v>30</v>
      </c>
      <c r="U32" t="s">
        <v>17</v>
      </c>
      <c r="V32">
        <f t="shared" si="1"/>
        <v>0.9432693638155093</v>
      </c>
      <c r="W32">
        <f t="shared" si="8"/>
        <v>31.804276859634754</v>
      </c>
      <c r="Y32" t="s">
        <v>46</v>
      </c>
      <c r="Z32">
        <v>0.8433660586075783</v>
      </c>
      <c r="AA32" s="56">
        <f t="shared" si="11"/>
        <v>0.39165782367382496</v>
      </c>
      <c r="AB32" t="s">
        <v>46</v>
      </c>
      <c r="AC32">
        <v>35.571742179820312</v>
      </c>
      <c r="AE32" t="s">
        <v>46</v>
      </c>
      <c r="AF32">
        <v>0.56728947185470358</v>
      </c>
      <c r="AG32">
        <f t="shared" si="2"/>
        <v>18.909649061823455</v>
      </c>
    </row>
    <row r="33" spans="1:33" x14ac:dyDescent="0.25">
      <c r="A33" s="7">
        <v>2015</v>
      </c>
      <c r="B33" s="11" t="s">
        <v>27</v>
      </c>
      <c r="C33" s="7">
        <v>2015</v>
      </c>
      <c r="D33" s="8" t="s">
        <v>18</v>
      </c>
      <c r="E33" s="9">
        <v>154.92105554</v>
      </c>
      <c r="F33" s="8">
        <v>157.74065748399997</v>
      </c>
      <c r="G33" s="8">
        <v>850.44985779748652</v>
      </c>
      <c r="H33" s="8"/>
      <c r="I33" s="9">
        <v>711.02336957399973</v>
      </c>
      <c r="J33" s="9">
        <v>422.94791920329976</v>
      </c>
      <c r="K33" s="10">
        <v>700.92182244270089</v>
      </c>
      <c r="M33" t="s">
        <v>18</v>
      </c>
      <c r="N33" s="9">
        <v>4.7060000000000004</v>
      </c>
      <c r="P33" s="22">
        <f t="shared" si="12"/>
        <v>1717.69</v>
      </c>
      <c r="Q33">
        <v>0.8</v>
      </c>
      <c r="R33" s="21">
        <v>0.14499999999999999</v>
      </c>
      <c r="S33" s="20">
        <v>0.3</v>
      </c>
      <c r="T33">
        <v>30</v>
      </c>
      <c r="U33" t="s">
        <v>18</v>
      </c>
      <c r="V33">
        <f t="shared" si="1"/>
        <v>1.2538587979848843</v>
      </c>
      <c r="W33">
        <f t="shared" si="8"/>
        <v>23.92613909015428</v>
      </c>
      <c r="AG33">
        <f t="shared" si="2"/>
        <v>0</v>
      </c>
    </row>
    <row r="34" spans="1:33" x14ac:dyDescent="0.25">
      <c r="A34" s="7">
        <v>2015</v>
      </c>
      <c r="B34" s="11" t="s">
        <v>27</v>
      </c>
      <c r="C34" s="7">
        <v>2015</v>
      </c>
      <c r="D34" s="8" t="s">
        <v>19</v>
      </c>
      <c r="E34" s="9">
        <v>154.75826447</v>
      </c>
      <c r="F34" s="8">
        <v>160.02280880199996</v>
      </c>
      <c r="G34" s="8">
        <v>860.49421789320968</v>
      </c>
      <c r="H34" s="8"/>
      <c r="I34" s="9">
        <v>710.2670665600001</v>
      </c>
      <c r="J34" s="9">
        <v>422.44627742839998</v>
      </c>
      <c r="K34" s="10">
        <v>700.83797949160044</v>
      </c>
      <c r="M34" t="s">
        <v>19</v>
      </c>
      <c r="N34" s="24">
        <v>4.1269999999999998</v>
      </c>
      <c r="P34" s="22">
        <f t="shared" si="12"/>
        <v>1506.355</v>
      </c>
      <c r="Q34">
        <v>0.8</v>
      </c>
      <c r="R34" s="21">
        <v>0.14499999999999999</v>
      </c>
      <c r="S34" s="20">
        <v>0.3</v>
      </c>
      <c r="T34">
        <v>30</v>
      </c>
      <c r="U34" t="s">
        <v>19</v>
      </c>
      <c r="V34">
        <f t="shared" si="1"/>
        <v>1.434930744612424</v>
      </c>
      <c r="W34">
        <f t="shared" si="8"/>
        <v>20.906932346831155</v>
      </c>
      <c r="Y34" t="s">
        <v>55</v>
      </c>
      <c r="Z34">
        <f>Z35*$AN$5+Z36*$AN$6+Z37*$AN$7+Z38*$AN$8+Z39*$AN$9+Z40*$AN$10</f>
        <v>1.7873958790994025</v>
      </c>
      <c r="AB34" t="s">
        <v>55</v>
      </c>
      <c r="AC34">
        <f>AC35*$AN$5+AC36*$AN$6+AC37*$AN$7+AC38*$AN$8+AC39*$AN$9+AC40*$AN$10</f>
        <v>17.031067139825652</v>
      </c>
      <c r="AE34" t="s">
        <v>55</v>
      </c>
      <c r="AF34">
        <f>AF35*$AN$5+AF36*$AN$6+AF37*$AN$7+AF38*$AN$8+AF39*$AN$9+AF40*$AN$10</f>
        <v>1.5336390740334893</v>
      </c>
      <c r="AG34">
        <f t="shared" si="2"/>
        <v>51.121302467782982</v>
      </c>
    </row>
    <row r="35" spans="1:33" x14ac:dyDescent="0.25">
      <c r="A35" s="7">
        <v>2020</v>
      </c>
      <c r="B35" s="11" t="s">
        <v>27</v>
      </c>
      <c r="C35" s="7">
        <v>2020</v>
      </c>
      <c r="D35" s="8" t="s">
        <v>12</v>
      </c>
      <c r="E35" s="9">
        <v>141.05893610999999</v>
      </c>
      <c r="F35" s="8">
        <v>138.29815926599997</v>
      </c>
      <c r="G35" s="8">
        <v>753.55664175795096</v>
      </c>
      <c r="H35" s="8"/>
      <c r="I35" s="9">
        <v>646.76214332599943</v>
      </c>
      <c r="J35" s="9">
        <v>380.23660227650043</v>
      </c>
      <c r="K35" s="10">
        <v>693.78242723749963</v>
      </c>
      <c r="M35" t="s">
        <v>12</v>
      </c>
      <c r="N35" s="9">
        <v>4.1269999999999998</v>
      </c>
      <c r="P35" s="22">
        <f t="shared" ref="P35:P40" si="13">N35*$O$4</f>
        <v>1506.355</v>
      </c>
      <c r="Q35">
        <v>0.8</v>
      </c>
      <c r="R35" s="21">
        <v>0.17499999999999999</v>
      </c>
      <c r="S35" s="20">
        <v>0.3</v>
      </c>
      <c r="T35">
        <v>30</v>
      </c>
      <c r="U35" t="s">
        <v>12</v>
      </c>
      <c r="V35">
        <f t="shared" si="1"/>
        <v>1.0881269185305076</v>
      </c>
      <c r="W35">
        <f t="shared" si="8"/>
        <v>27.570313250327789</v>
      </c>
      <c r="Y35" t="s">
        <v>12</v>
      </c>
      <c r="Z35">
        <v>1.7128318157002553</v>
      </c>
      <c r="AB35" t="s">
        <v>12</v>
      </c>
      <c r="AC35">
        <v>17.514854479588898</v>
      </c>
      <c r="AE35" t="s">
        <v>12</v>
      </c>
      <c r="AF35">
        <v>1.7651534470010881</v>
      </c>
      <c r="AG35">
        <f t="shared" si="2"/>
        <v>58.838448233369604</v>
      </c>
    </row>
    <row r="36" spans="1:33" x14ac:dyDescent="0.25">
      <c r="A36" s="7">
        <v>2020</v>
      </c>
      <c r="B36" s="11" t="s">
        <v>27</v>
      </c>
      <c r="C36" s="7">
        <v>2020</v>
      </c>
      <c r="D36" s="8" t="s">
        <v>21</v>
      </c>
      <c r="E36" s="9">
        <v>159.34294759499997</v>
      </c>
      <c r="F36" s="8">
        <v>165.02744693700001</v>
      </c>
      <c r="G36" s="8">
        <v>886.18990988012035</v>
      </c>
      <c r="H36" s="8"/>
      <c r="I36" s="9">
        <v>731.5214238799997</v>
      </c>
      <c r="J36" s="9">
        <v>436.5821383655998</v>
      </c>
      <c r="K36" s="10">
        <v>703.19922115439977</v>
      </c>
      <c r="M36" t="s">
        <v>45</v>
      </c>
      <c r="N36" s="9">
        <v>3.9870000000000001</v>
      </c>
      <c r="P36" s="22">
        <f t="shared" si="13"/>
        <v>1455.2550000000001</v>
      </c>
      <c r="Q36">
        <v>0.8</v>
      </c>
      <c r="R36" s="21">
        <v>0.17499999999999999</v>
      </c>
      <c r="S36" s="20">
        <v>0.3</v>
      </c>
      <c r="T36">
        <v>30</v>
      </c>
      <c r="U36" t="s">
        <v>45</v>
      </c>
      <c r="V36">
        <f t="shared" si="1"/>
        <v>1.2605651804857103</v>
      </c>
      <c r="W36">
        <f t="shared" si="8"/>
        <v>23.798848694551957</v>
      </c>
      <c r="Y36" t="s">
        <v>15</v>
      </c>
      <c r="Z36">
        <v>2.4710015116838684</v>
      </c>
      <c r="AA36" s="57">
        <f>Z36/Z34-1</f>
        <v>0.38245899555777618</v>
      </c>
      <c r="AB36" t="s">
        <v>15</v>
      </c>
      <c r="AC36">
        <v>12.140826243184467</v>
      </c>
      <c r="AE36" t="s">
        <v>15</v>
      </c>
      <c r="AF36">
        <v>1.8375624089979141</v>
      </c>
      <c r="AG36">
        <f t="shared" si="2"/>
        <v>61.252080299930469</v>
      </c>
    </row>
    <row r="37" spans="1:33" x14ac:dyDescent="0.25">
      <c r="A37" s="7">
        <v>2020</v>
      </c>
      <c r="B37" s="11" t="s">
        <v>27</v>
      </c>
      <c r="C37" s="7">
        <v>2020</v>
      </c>
      <c r="D37" s="8" t="s">
        <v>18</v>
      </c>
      <c r="E37" s="9">
        <v>151.512562425</v>
      </c>
      <c r="F37" s="8">
        <v>152.89720687499999</v>
      </c>
      <c r="G37" s="8">
        <v>826.34540318908239</v>
      </c>
      <c r="H37" s="8"/>
      <c r="I37" s="9">
        <v>695.22248529199976</v>
      </c>
      <c r="J37" s="9">
        <v>412.43840293079984</v>
      </c>
      <c r="K37" s="10">
        <v>699.16635323720084</v>
      </c>
      <c r="M37" t="s">
        <v>18</v>
      </c>
      <c r="N37" s="9">
        <v>4.7060000000000004</v>
      </c>
      <c r="P37" s="22">
        <f t="shared" si="13"/>
        <v>1717.69</v>
      </c>
      <c r="Q37">
        <v>0.8</v>
      </c>
      <c r="R37" s="21">
        <v>0.17499999999999999</v>
      </c>
      <c r="S37" s="20">
        <v>0.3</v>
      </c>
      <c r="T37">
        <v>30</v>
      </c>
      <c r="U37" t="s">
        <v>18</v>
      </c>
      <c r="V37">
        <f t="shared" si="1"/>
        <v>1.017973184644928</v>
      </c>
      <c r="W37">
        <f t="shared" si="8"/>
        <v>29.47032441769484</v>
      </c>
      <c r="Y37" t="s">
        <v>16</v>
      </c>
      <c r="Z37">
        <v>2.0351094358136277</v>
      </c>
      <c r="AB37" t="s">
        <v>16</v>
      </c>
      <c r="AC37">
        <v>14.741222006081522</v>
      </c>
      <c r="AE37" t="s">
        <v>16</v>
      </c>
      <c r="AF37">
        <v>1.4334856356041756</v>
      </c>
      <c r="AG37">
        <f t="shared" si="2"/>
        <v>47.782854520139189</v>
      </c>
    </row>
    <row r="38" spans="1:33" x14ac:dyDescent="0.25">
      <c r="A38" s="7">
        <v>2020</v>
      </c>
      <c r="B38" s="11" t="s">
        <v>27</v>
      </c>
      <c r="C38" s="7">
        <v>2020</v>
      </c>
      <c r="D38" s="8" t="s">
        <v>22</v>
      </c>
      <c r="E38" s="9">
        <v>133.94226896500001</v>
      </c>
      <c r="F38" s="8">
        <v>130.75332287899997</v>
      </c>
      <c r="G38" s="8">
        <v>714.66647421573532</v>
      </c>
      <c r="H38" s="8"/>
      <c r="I38" s="9">
        <v>613.76956165399997</v>
      </c>
      <c r="J38" s="9">
        <v>358.26393386060022</v>
      </c>
      <c r="K38" s="10">
        <v>690.11718488540009</v>
      </c>
      <c r="M38" t="s">
        <v>22</v>
      </c>
      <c r="N38" s="9">
        <v>4.492</v>
      </c>
      <c r="P38" s="22">
        <f t="shared" si="13"/>
        <v>1639.58</v>
      </c>
      <c r="Q38">
        <v>0.8</v>
      </c>
      <c r="R38" s="21">
        <v>0.17499999999999999</v>
      </c>
      <c r="S38" s="20">
        <v>0.3</v>
      </c>
      <c r="T38">
        <v>30</v>
      </c>
      <c r="U38" t="s">
        <v>22</v>
      </c>
      <c r="V38">
        <f>SUM(E38:K38)*S38/(P38*Q38*R38)*0.277778</f>
        <v>0.95898356506730709</v>
      </c>
      <c r="W38">
        <f t="shared" si="8"/>
        <v>31.283122143907047</v>
      </c>
      <c r="Y38" t="s">
        <v>17</v>
      </c>
      <c r="Z38">
        <v>1.1994021983210361</v>
      </c>
      <c r="AA38" s="57">
        <f>1-Z38/Z34</f>
        <v>0.32896667585170491</v>
      </c>
      <c r="AB38" t="s">
        <v>17</v>
      </c>
      <c r="AC38">
        <v>25.012460409022943</v>
      </c>
      <c r="AE38" t="s">
        <v>17</v>
      </c>
      <c r="AF38">
        <v>0.95148032381835268</v>
      </c>
      <c r="AG38">
        <f t="shared" si="2"/>
        <v>31.716010793945085</v>
      </c>
    </row>
    <row r="39" spans="1:33" x14ac:dyDescent="0.25">
      <c r="A39" s="7">
        <v>2020</v>
      </c>
      <c r="B39" s="11" t="s">
        <v>27</v>
      </c>
      <c r="C39" s="7">
        <v>2020</v>
      </c>
      <c r="D39" s="8" t="s">
        <v>23</v>
      </c>
      <c r="E39" s="9">
        <v>135.40895181499999</v>
      </c>
      <c r="F39" s="8">
        <v>130.263417589</v>
      </c>
      <c r="G39" s="8">
        <v>713.57325955005911</v>
      </c>
      <c r="H39" s="8"/>
      <c r="I39" s="9">
        <v>620.57029196399981</v>
      </c>
      <c r="J39" s="9">
        <v>362.78578812390015</v>
      </c>
      <c r="K39" s="10">
        <v>690.87253449210016</v>
      </c>
      <c r="M39" t="s">
        <v>23</v>
      </c>
      <c r="N39" s="9">
        <v>4.9349999999999996</v>
      </c>
      <c r="P39" s="22">
        <f t="shared" si="13"/>
        <v>1801.2749999999999</v>
      </c>
      <c r="Q39">
        <v>0.8</v>
      </c>
      <c r="R39" s="21">
        <v>0.17499999999999999</v>
      </c>
      <c r="S39" s="20">
        <v>0.3</v>
      </c>
      <c r="T39">
        <v>30</v>
      </c>
      <c r="U39" t="s">
        <v>23</v>
      </c>
      <c r="V39">
        <f t="shared" si="1"/>
        <v>0.87685124039567686</v>
      </c>
      <c r="W39">
        <f t="shared" si="8"/>
        <v>34.213329032257029</v>
      </c>
      <c r="Y39" t="s">
        <v>18</v>
      </c>
      <c r="Z39">
        <v>1.6008579181001548</v>
      </c>
      <c r="AB39" t="s">
        <v>18</v>
      </c>
      <c r="AC39">
        <v>18.739951660171695</v>
      </c>
      <c r="AE39" t="s">
        <v>18</v>
      </c>
      <c r="AF39">
        <v>1.3857133001905941</v>
      </c>
      <c r="AG39">
        <f t="shared" si="2"/>
        <v>46.190443339686468</v>
      </c>
    </row>
    <row r="40" spans="1:33" ht="15.75" thickBot="1" x14ac:dyDescent="0.3">
      <c r="A40" s="12">
        <v>2020</v>
      </c>
      <c r="B40" s="16" t="s">
        <v>27</v>
      </c>
      <c r="C40" s="12">
        <v>2020</v>
      </c>
      <c r="D40" s="13" t="s">
        <v>24</v>
      </c>
      <c r="E40" s="14">
        <v>129.45843847500001</v>
      </c>
      <c r="F40" s="13">
        <v>121.313708625</v>
      </c>
      <c r="G40" s="13">
        <v>669.29126837916294</v>
      </c>
      <c r="H40" s="13"/>
      <c r="I40" s="14">
        <v>592.98570586799974</v>
      </c>
      <c r="J40" s="14">
        <v>344.43845608510014</v>
      </c>
      <c r="K40" s="15">
        <v>687.80786662689979</v>
      </c>
      <c r="M40" t="s">
        <v>24</v>
      </c>
      <c r="N40" s="9">
        <v>4.2519999999999998</v>
      </c>
      <c r="P40" s="22">
        <f t="shared" si="13"/>
        <v>1551.98</v>
      </c>
      <c r="Q40">
        <v>0.8</v>
      </c>
      <c r="R40" s="21">
        <v>0.17499999999999999</v>
      </c>
      <c r="S40" s="20">
        <v>0.3</v>
      </c>
      <c r="T40">
        <v>30</v>
      </c>
      <c r="U40" t="s">
        <v>24</v>
      </c>
      <c r="V40">
        <f t="shared" si="1"/>
        <v>0.97620976042566765</v>
      </c>
      <c r="W40">
        <f t="shared" si="8"/>
        <v>30.731100237021565</v>
      </c>
      <c r="Y40" t="s">
        <v>19</v>
      </c>
      <c r="Z40">
        <v>1.8387485495443727</v>
      </c>
      <c r="AB40" t="s">
        <v>19</v>
      </c>
      <c r="AC40">
        <v>16.315444549192854</v>
      </c>
      <c r="AE40" t="s">
        <v>19</v>
      </c>
      <c r="AF40">
        <v>1.5534430962041956</v>
      </c>
      <c r="AG40">
        <f t="shared" si="2"/>
        <v>51.781436540139858</v>
      </c>
    </row>
    <row r="41" spans="1:33" x14ac:dyDescent="0.25">
      <c r="A41" s="4" t="s">
        <v>0</v>
      </c>
      <c r="B41" s="6" t="s">
        <v>2</v>
      </c>
      <c r="C41" s="4" t="s">
        <v>0</v>
      </c>
      <c r="D41" s="5" t="s">
        <v>26</v>
      </c>
      <c r="E41" s="5" t="s">
        <v>31</v>
      </c>
      <c r="F41" s="5" t="s">
        <v>32</v>
      </c>
      <c r="G41" s="5" t="s">
        <v>33</v>
      </c>
      <c r="H41" s="5" t="s">
        <v>34</v>
      </c>
      <c r="I41" s="5" t="s">
        <v>35</v>
      </c>
      <c r="J41" s="5" t="s">
        <v>36</v>
      </c>
      <c r="K41" s="6" t="s">
        <v>37</v>
      </c>
      <c r="N41" s="8" t="s">
        <v>43</v>
      </c>
      <c r="O41" s="8" t="s">
        <v>44</v>
      </c>
      <c r="P41" t="s">
        <v>42</v>
      </c>
      <c r="Y41" t="s">
        <v>56</v>
      </c>
      <c r="Z41">
        <f>Z42*$AN$12+Z43*$AN$13+Z44*$AN$14+Z45*$AN$15+Z46*$AN$16+Z47*$AN$17</f>
        <v>1.3136792820054273</v>
      </c>
      <c r="AA41">
        <f>1-Z41/Z34</f>
        <v>0.26503171604751719</v>
      </c>
      <c r="AB41" t="s">
        <v>56</v>
      </c>
      <c r="AC41">
        <f>AC42*$AN$12+AC43*$AN$13+AC44*$AN$14+AC45*$AN$15+AC46*$AN$16+AC47*$AN$17</f>
        <v>23.086567124360009</v>
      </c>
      <c r="AE41" t="s">
        <v>56</v>
      </c>
      <c r="AF41">
        <f>AF42*$AN$12+AF43*$AN$13+AF44*$AN$14+AF45*$AN$15+AF46*$AN$16+AF47*$AN$17</f>
        <v>1.1902763101384366</v>
      </c>
      <c r="AG41">
        <f t="shared" si="2"/>
        <v>39.675877004614549</v>
      </c>
    </row>
    <row r="42" spans="1:33" x14ac:dyDescent="0.25">
      <c r="A42" s="7">
        <v>2010</v>
      </c>
      <c r="B42" s="11" t="s">
        <v>29</v>
      </c>
      <c r="C42" s="7">
        <v>2010</v>
      </c>
      <c r="D42" s="8" t="s">
        <v>12</v>
      </c>
      <c r="E42" s="9">
        <v>253.45665522100003</v>
      </c>
      <c r="F42" s="8">
        <v>252.74369932299996</v>
      </c>
      <c r="G42" s="8">
        <v>1400.5750952420003</v>
      </c>
      <c r="H42" s="9">
        <v>237.10110098299981</v>
      </c>
      <c r="I42" s="9">
        <v>686.43044840999983</v>
      </c>
      <c r="J42" s="9">
        <v>396.57012548560033</v>
      </c>
      <c r="K42" s="10">
        <v>696.51460533540012</v>
      </c>
      <c r="M42" t="s">
        <v>12</v>
      </c>
      <c r="N42" s="9">
        <v>4.1269999999999998</v>
      </c>
      <c r="O42" s="9">
        <v>365</v>
      </c>
      <c r="P42" s="22">
        <f>N42*$O$4</f>
        <v>1506.355</v>
      </c>
      <c r="Q42">
        <v>0.8</v>
      </c>
      <c r="R42" s="21">
        <v>0.13200000000000001</v>
      </c>
      <c r="S42" s="20">
        <v>0.3</v>
      </c>
      <c r="T42">
        <v>30</v>
      </c>
      <c r="U42" t="s">
        <v>12</v>
      </c>
      <c r="V42">
        <f t="shared" si="1"/>
        <v>2.0553676755689381</v>
      </c>
      <c r="W42">
        <f t="shared" ref="W42:W59" si="14">30/V42</f>
        <v>14.595928678160135</v>
      </c>
      <c r="Y42" t="s">
        <v>12</v>
      </c>
      <c r="Z42">
        <v>1.3331254035284683</v>
      </c>
      <c r="AB42" t="s">
        <v>12</v>
      </c>
      <c r="AC42">
        <v>22.503509362732927</v>
      </c>
      <c r="AE42" t="s">
        <v>12</v>
      </c>
      <c r="AF42">
        <v>1.3260035910067112</v>
      </c>
      <c r="AG42">
        <f t="shared" si="2"/>
        <v>44.200119700223709</v>
      </c>
    </row>
    <row r="43" spans="1:33" x14ac:dyDescent="0.25">
      <c r="A43" s="7">
        <v>2010</v>
      </c>
      <c r="B43" s="11" t="s">
        <v>29</v>
      </c>
      <c r="C43" s="7">
        <v>2010</v>
      </c>
      <c r="D43" s="8" t="s">
        <v>15</v>
      </c>
      <c r="E43" s="9">
        <v>261.35696895000001</v>
      </c>
      <c r="F43" s="8">
        <v>274.75101675000002</v>
      </c>
      <c r="G43" s="8">
        <v>1521.4312494330004</v>
      </c>
      <c r="H43" s="9">
        <v>247.85985932400007</v>
      </c>
      <c r="I43" s="9">
        <v>634.15643705999946</v>
      </c>
      <c r="J43" s="9">
        <v>410.80165645039961</v>
      </c>
      <c r="K43" s="10">
        <v>705.3697820326006</v>
      </c>
      <c r="M43" t="s">
        <v>15</v>
      </c>
      <c r="N43" s="9">
        <v>2.9780000000000002</v>
      </c>
      <c r="P43" s="22">
        <f>N43*$O$4</f>
        <v>1086.97</v>
      </c>
      <c r="Q43">
        <v>0.8</v>
      </c>
      <c r="R43" s="21">
        <v>0.13200000000000001</v>
      </c>
      <c r="S43" s="20">
        <v>0.3</v>
      </c>
      <c r="T43">
        <v>30</v>
      </c>
      <c r="U43" t="s">
        <v>15</v>
      </c>
      <c r="V43">
        <f t="shared" si="1"/>
        <v>2.9444645913971552</v>
      </c>
      <c r="W43">
        <f t="shared" si="14"/>
        <v>10.188609531135482</v>
      </c>
      <c r="Y43" t="s">
        <v>16</v>
      </c>
      <c r="Z43">
        <v>1.5094394391788108</v>
      </c>
      <c r="AB43" t="s">
        <v>16</v>
      </c>
      <c r="AC43">
        <v>19.874927884699417</v>
      </c>
      <c r="AE43" t="s">
        <v>16</v>
      </c>
      <c r="AF43">
        <v>1.2916015089255004</v>
      </c>
      <c r="AG43">
        <f t="shared" si="2"/>
        <v>43.053383630850014</v>
      </c>
    </row>
    <row r="44" spans="1:33" x14ac:dyDescent="0.25">
      <c r="A44" s="7">
        <v>2010</v>
      </c>
      <c r="B44" s="11" t="s">
        <v>29</v>
      </c>
      <c r="C44" s="7">
        <v>2010</v>
      </c>
      <c r="D44" s="8" t="s">
        <v>16</v>
      </c>
      <c r="E44" s="9">
        <v>263.96845798399994</v>
      </c>
      <c r="F44" s="8">
        <v>270.11763281199995</v>
      </c>
      <c r="G44" s="8">
        <v>1492.944959054</v>
      </c>
      <c r="H44" s="9">
        <v>251.531123949</v>
      </c>
      <c r="I44" s="9">
        <v>691.67992525600039</v>
      </c>
      <c r="J44" s="9">
        <v>415.25551456579979</v>
      </c>
      <c r="K44" s="10">
        <v>699.64092637919975</v>
      </c>
      <c r="M44" t="s">
        <v>16</v>
      </c>
      <c r="N44" s="9">
        <v>3.6139999999999999</v>
      </c>
      <c r="P44" s="22">
        <f t="shared" ref="P44:P47" si="15">N44*$O$4</f>
        <v>1319.11</v>
      </c>
      <c r="Q44">
        <v>0.8</v>
      </c>
      <c r="R44" s="21">
        <v>0.13200000000000001</v>
      </c>
      <c r="S44" s="20">
        <v>0.3</v>
      </c>
      <c r="T44">
        <v>30</v>
      </c>
      <c r="U44" t="s">
        <v>16</v>
      </c>
      <c r="V44">
        <f>SUM(E44:K44)*S44/(P44*Q44*R44)*0.277778</f>
        <v>2.4438860924568799</v>
      </c>
      <c r="W44">
        <f t="shared" si="14"/>
        <v>12.275531209329193</v>
      </c>
      <c r="Y44" t="s">
        <v>45</v>
      </c>
      <c r="Z44">
        <v>1.5560278504427105</v>
      </c>
      <c r="AB44" t="s">
        <v>45</v>
      </c>
      <c r="AC44">
        <v>19.279860570274884</v>
      </c>
      <c r="AE44" t="s">
        <v>45</v>
      </c>
      <c r="AF44">
        <v>1.1373280980248153</v>
      </c>
      <c r="AG44">
        <f t="shared" si="2"/>
        <v>37.910936600827178</v>
      </c>
    </row>
    <row r="45" spans="1:33" x14ac:dyDescent="0.25">
      <c r="A45" s="7">
        <v>2010</v>
      </c>
      <c r="B45" s="11" t="s">
        <v>29</v>
      </c>
      <c r="C45" s="7">
        <v>2010</v>
      </c>
      <c r="D45" s="8" t="s">
        <v>17</v>
      </c>
      <c r="E45" s="9">
        <v>246.64677776200003</v>
      </c>
      <c r="F45" s="8">
        <v>239.79191641599991</v>
      </c>
      <c r="G45" s="8">
        <v>1331.7161104410004</v>
      </c>
      <c r="H45" s="9">
        <v>227.75294795499974</v>
      </c>
      <c r="I45" s="9">
        <v>683.0294846610002</v>
      </c>
      <c r="J45" s="9">
        <v>384.41562257770011</v>
      </c>
      <c r="K45" s="10">
        <v>694.48924018729986</v>
      </c>
      <c r="M45" t="s">
        <v>17</v>
      </c>
      <c r="N45" s="9">
        <v>5.7279999999999998</v>
      </c>
      <c r="P45" s="22">
        <f t="shared" si="15"/>
        <v>2090.7199999999998</v>
      </c>
      <c r="Q45">
        <v>0.8</v>
      </c>
      <c r="R45" s="21">
        <v>0.13200000000000001</v>
      </c>
      <c r="S45" s="20">
        <v>0.3</v>
      </c>
      <c r="T45">
        <v>30</v>
      </c>
      <c r="U45" t="s">
        <v>17</v>
      </c>
      <c r="V45">
        <f t="shared" si="1"/>
        <v>1.4372696026067246</v>
      </c>
      <c r="W45">
        <f t="shared" si="14"/>
        <v>20.872910653359725</v>
      </c>
      <c r="Y45" t="s">
        <v>17</v>
      </c>
      <c r="Z45">
        <v>0.9432693638155093</v>
      </c>
      <c r="AA45" s="57">
        <f>1-Z45/Z41</f>
        <v>0.28196373594661572</v>
      </c>
      <c r="AB45" t="s">
        <v>17</v>
      </c>
      <c r="AC45">
        <v>31.804276859634754</v>
      </c>
      <c r="AE45" t="s">
        <v>17</v>
      </c>
      <c r="AF45">
        <v>0.73089858578655942</v>
      </c>
      <c r="AG45">
        <f t="shared" si="2"/>
        <v>24.363286192885312</v>
      </c>
    </row>
    <row r="46" spans="1:33" x14ac:dyDescent="0.25">
      <c r="A46" s="7">
        <v>2010</v>
      </c>
      <c r="B46" s="11" t="s">
        <v>29</v>
      </c>
      <c r="C46" s="7">
        <v>2010</v>
      </c>
      <c r="D46" s="8" t="s">
        <v>18</v>
      </c>
      <c r="E46" s="9">
        <v>271.95484893500003</v>
      </c>
      <c r="F46" s="8">
        <v>278.37722036500008</v>
      </c>
      <c r="G46" s="8">
        <v>1536.8581843330001</v>
      </c>
      <c r="H46" s="9">
        <v>262.49447823999952</v>
      </c>
      <c r="I46" s="9">
        <v>695.66779634500062</v>
      </c>
      <c r="J46" s="9">
        <v>429.47444829489905</v>
      </c>
      <c r="K46" s="10">
        <v>702.01620348710048</v>
      </c>
      <c r="M46" t="s">
        <v>18</v>
      </c>
      <c r="N46" s="9">
        <v>4.7060000000000004</v>
      </c>
      <c r="P46" s="22">
        <f t="shared" si="15"/>
        <v>1717.69</v>
      </c>
      <c r="Q46">
        <v>0.8</v>
      </c>
      <c r="R46" s="21">
        <v>0.13200000000000001</v>
      </c>
      <c r="S46" s="20">
        <v>0.3</v>
      </c>
      <c r="T46">
        <v>30</v>
      </c>
      <c r="U46" t="s">
        <v>18</v>
      </c>
      <c r="V46">
        <f t="shared" si="1"/>
        <v>1.9189274960022287</v>
      </c>
      <c r="W46">
        <f t="shared" si="14"/>
        <v>15.633732938060499</v>
      </c>
      <c r="Y46" t="s">
        <v>18</v>
      </c>
      <c r="Z46">
        <v>1.2538587979848843</v>
      </c>
      <c r="AB46" t="s">
        <v>18</v>
      </c>
      <c r="AC46">
        <v>23.92613909015428</v>
      </c>
      <c r="AE46" t="s">
        <v>18</v>
      </c>
      <c r="AF46">
        <v>1.1138632696261268</v>
      </c>
      <c r="AG46">
        <f t="shared" si="2"/>
        <v>37.128775654204226</v>
      </c>
    </row>
    <row r="47" spans="1:33" x14ac:dyDescent="0.25">
      <c r="A47" s="7">
        <v>2010</v>
      </c>
      <c r="B47" s="11" t="s">
        <v>29</v>
      </c>
      <c r="C47" s="7">
        <v>2010</v>
      </c>
      <c r="D47" s="8" t="s">
        <v>19</v>
      </c>
      <c r="E47" s="9">
        <v>272.77947966499994</v>
      </c>
      <c r="F47" s="8">
        <v>283.88951294499998</v>
      </c>
      <c r="G47" s="8">
        <v>1566.1643336080003</v>
      </c>
      <c r="H47" s="9">
        <v>263.62642360599983</v>
      </c>
      <c r="I47" s="9">
        <v>696.08000061999974</v>
      </c>
      <c r="J47" s="9">
        <v>430.94280945000082</v>
      </c>
      <c r="K47" s="10">
        <v>702.2614401059991</v>
      </c>
      <c r="M47" t="s">
        <v>19</v>
      </c>
      <c r="N47" s="24">
        <v>4.1269999999999998</v>
      </c>
      <c r="P47" s="22">
        <f t="shared" si="15"/>
        <v>1506.355</v>
      </c>
      <c r="Q47">
        <v>0.8</v>
      </c>
      <c r="R47" s="21">
        <v>0.13200000000000001</v>
      </c>
      <c r="S47" s="20">
        <v>0.3</v>
      </c>
      <c r="T47">
        <v>30</v>
      </c>
      <c r="U47" t="s">
        <v>19</v>
      </c>
      <c r="V47">
        <f t="shared" si="1"/>
        <v>2.2085237830874709</v>
      </c>
      <c r="W47">
        <f t="shared" si="14"/>
        <v>13.583734180150243</v>
      </c>
      <c r="Y47" t="s">
        <v>19</v>
      </c>
      <c r="Z47">
        <v>1.434930744612424</v>
      </c>
      <c r="AB47" t="s">
        <v>19</v>
      </c>
      <c r="AC47">
        <v>20.906932346831155</v>
      </c>
      <c r="AE47" t="s">
        <v>19</v>
      </c>
      <c r="AF47">
        <v>1.2151164964626864</v>
      </c>
      <c r="AG47">
        <f t="shared" si="2"/>
        <v>40.503883215422881</v>
      </c>
    </row>
    <row r="48" spans="1:33" x14ac:dyDescent="0.25">
      <c r="A48" s="7">
        <v>2015</v>
      </c>
      <c r="B48" s="11" t="s">
        <v>29</v>
      </c>
      <c r="C48" s="7">
        <v>2015</v>
      </c>
      <c r="D48" s="8" t="s">
        <v>12</v>
      </c>
      <c r="E48" s="9">
        <v>248.29578004000001</v>
      </c>
      <c r="F48" s="8">
        <v>245.32312633999999</v>
      </c>
      <c r="G48" s="8">
        <v>1361.1229552389998</v>
      </c>
      <c r="H48" s="9">
        <v>230.01655728500003</v>
      </c>
      <c r="I48" s="9">
        <v>683.85324309899988</v>
      </c>
      <c r="J48" s="9">
        <v>387.38165910420048</v>
      </c>
      <c r="K48" s="10">
        <v>694.97967889279971</v>
      </c>
      <c r="M48" t="s">
        <v>12</v>
      </c>
      <c r="N48" s="9">
        <v>4.1269999999999998</v>
      </c>
      <c r="P48" s="22">
        <f t="shared" ref="P48:P53" si="16">N48*$O$4</f>
        <v>1506.355</v>
      </c>
      <c r="Q48">
        <v>0.8</v>
      </c>
      <c r="R48" s="21">
        <v>0.16</v>
      </c>
      <c r="S48" s="20">
        <v>0.3</v>
      </c>
      <c r="T48">
        <v>30</v>
      </c>
      <c r="U48" t="s">
        <v>12</v>
      </c>
      <c r="V48">
        <f t="shared" si="1"/>
        <v>1.6643791708617408</v>
      </c>
      <c r="W48">
        <f t="shared" si="14"/>
        <v>18.024738908783235</v>
      </c>
      <c r="Y48" t="s">
        <v>57</v>
      </c>
      <c r="Z48">
        <f>Z49*$AN$19+Z50*$AN$20+Z51*$AN$21+Z52*$AN$22+Z53*$AN$23+Z54*$AN$24</f>
        <v>1.0099815408660213</v>
      </c>
      <c r="AA48">
        <f>1-Z48/Z34</f>
        <v>0.43494244745886357</v>
      </c>
      <c r="AB48" t="s">
        <v>57</v>
      </c>
      <c r="AC48">
        <f>AC49*$AN$19+AC50*$AN$20+AC51*$AN$21+AC52*$AN$22+AC53*$AN$23+AC54*$AN$24</f>
        <v>29.973721493026879</v>
      </c>
      <c r="AE48" t="s">
        <v>57</v>
      </c>
      <c r="AF48">
        <f>AF49*$AN$19+AF50*$AN$20+AF51*$AN$21+AF52*$AN$22+AF53*$AN$23+AF54*$AN$24</f>
        <v>0.87319427251764903</v>
      </c>
      <c r="AG48">
        <f t="shared" si="2"/>
        <v>29.106475750588299</v>
      </c>
    </row>
    <row r="49" spans="1:33" x14ac:dyDescent="0.25">
      <c r="A49" s="7">
        <v>2015</v>
      </c>
      <c r="B49" s="11" t="s">
        <v>29</v>
      </c>
      <c r="C49" s="7">
        <v>2015</v>
      </c>
      <c r="D49" s="8" t="s">
        <v>16</v>
      </c>
      <c r="E49" s="9">
        <v>245.15933226400006</v>
      </c>
      <c r="F49" s="8">
        <v>243.53775966199998</v>
      </c>
      <c r="G49" s="8">
        <v>1351.6305751129998</v>
      </c>
      <c r="H49" s="9">
        <v>225.71090317600027</v>
      </c>
      <c r="I49" s="9">
        <v>682.28723768849977</v>
      </c>
      <c r="J49" s="9">
        <v>381.76753172510053</v>
      </c>
      <c r="K49" s="10">
        <v>694.04686037139982</v>
      </c>
      <c r="M49" t="s">
        <v>16</v>
      </c>
      <c r="N49" s="9">
        <v>3.6139999999999999</v>
      </c>
      <c r="P49" s="22">
        <f t="shared" si="16"/>
        <v>1319.11</v>
      </c>
      <c r="Q49">
        <v>0.8</v>
      </c>
      <c r="R49" s="21">
        <v>0.16</v>
      </c>
      <c r="S49" s="20">
        <v>0.3</v>
      </c>
      <c r="T49">
        <v>30</v>
      </c>
      <c r="U49" t="s">
        <v>16</v>
      </c>
      <c r="V49">
        <f t="shared" si="1"/>
        <v>1.8873911964238674</v>
      </c>
      <c r="W49">
        <f t="shared" si="14"/>
        <v>15.894955988372983</v>
      </c>
      <c r="Y49" t="s">
        <v>12</v>
      </c>
      <c r="Z49">
        <v>1.0881269185305076</v>
      </c>
      <c r="AB49" t="s">
        <v>12</v>
      </c>
      <c r="AC49">
        <v>27.570313250327789</v>
      </c>
      <c r="AE49" t="s">
        <v>12</v>
      </c>
      <c r="AF49">
        <v>1.0446354887513589</v>
      </c>
      <c r="AG49">
        <f t="shared" si="2"/>
        <v>34.821182958378635</v>
      </c>
    </row>
    <row r="50" spans="1:33" x14ac:dyDescent="0.25">
      <c r="A50" s="7">
        <v>2015</v>
      </c>
      <c r="B50" s="11" t="s">
        <v>29</v>
      </c>
      <c r="C50" s="7">
        <v>2015</v>
      </c>
      <c r="D50" s="8" t="s">
        <v>21</v>
      </c>
      <c r="E50" s="9">
        <v>282.837181165</v>
      </c>
      <c r="F50" s="8">
        <v>295.39916637499994</v>
      </c>
      <c r="G50" s="8">
        <v>1627.3567801700001</v>
      </c>
      <c r="H50" s="9">
        <v>277.4331848319996</v>
      </c>
      <c r="I50" s="9">
        <v>701.10224785650007</v>
      </c>
      <c r="J50" s="9">
        <v>448.84954852479996</v>
      </c>
      <c r="K50" s="10">
        <v>705.25275107669995</v>
      </c>
      <c r="M50" t="s">
        <v>45</v>
      </c>
      <c r="N50" s="9">
        <v>3.9870000000000001</v>
      </c>
      <c r="P50" s="22">
        <f t="shared" si="16"/>
        <v>1455.2550000000001</v>
      </c>
      <c r="Q50">
        <v>0.8</v>
      </c>
      <c r="R50" s="21">
        <v>0.16</v>
      </c>
      <c r="S50" s="20">
        <v>0.3</v>
      </c>
      <c r="T50">
        <v>30</v>
      </c>
      <c r="U50" t="s">
        <v>45</v>
      </c>
      <c r="V50">
        <f t="shared" si="1"/>
        <v>1.9408085242616626</v>
      </c>
      <c r="W50">
        <f t="shared" si="14"/>
        <v>15.457475389754295</v>
      </c>
      <c r="Y50" t="s">
        <v>45</v>
      </c>
      <c r="Z50">
        <v>1.2605651804857103</v>
      </c>
      <c r="AB50" t="s">
        <v>45</v>
      </c>
      <c r="AC50">
        <v>23.798848694551957</v>
      </c>
      <c r="AE50" t="s">
        <v>45</v>
      </c>
      <c r="AF50">
        <v>0.91615006401028587</v>
      </c>
      <c r="AG50">
        <f t="shared" si="2"/>
        <v>30.538335467009528</v>
      </c>
    </row>
    <row r="51" spans="1:33" x14ac:dyDescent="0.25">
      <c r="A51" s="7">
        <v>2015</v>
      </c>
      <c r="B51" s="11" t="s">
        <v>29</v>
      </c>
      <c r="C51" s="7">
        <v>2015</v>
      </c>
      <c r="D51" s="8" t="s">
        <v>17</v>
      </c>
      <c r="E51" s="9">
        <v>244.37255650500001</v>
      </c>
      <c r="F51" s="8">
        <v>236.57805543500001</v>
      </c>
      <c r="G51" s="8">
        <v>1314.6293248260001</v>
      </c>
      <c r="H51" s="9">
        <v>224.63100241799981</v>
      </c>
      <c r="I51" s="9">
        <v>681.89381122150007</v>
      </c>
      <c r="J51" s="9">
        <v>380.36657831800039</v>
      </c>
      <c r="K51" s="10">
        <v>693.81285127649926</v>
      </c>
      <c r="M51" t="s">
        <v>17</v>
      </c>
      <c r="N51" s="9">
        <v>5.7279999999999998</v>
      </c>
      <c r="P51" s="22">
        <f t="shared" si="16"/>
        <v>2090.7199999999998</v>
      </c>
      <c r="Q51">
        <v>0.8</v>
      </c>
      <c r="R51" s="21">
        <v>0.16</v>
      </c>
      <c r="S51" s="20">
        <v>0.3</v>
      </c>
      <c r="T51">
        <v>30</v>
      </c>
      <c r="U51" t="s">
        <v>17</v>
      </c>
      <c r="V51">
        <f t="shared" si="1"/>
        <v>1.175920406926247</v>
      </c>
      <c r="W51">
        <f t="shared" si="14"/>
        <v>25.51193075934227</v>
      </c>
      <c r="Y51" t="s">
        <v>18</v>
      </c>
      <c r="Z51">
        <v>1.017973184644928</v>
      </c>
      <c r="AB51" t="s">
        <v>18</v>
      </c>
      <c r="AC51">
        <v>29.47032441769484</v>
      </c>
      <c r="AE51" t="s">
        <v>18</v>
      </c>
      <c r="AF51">
        <v>0.91147698952990541</v>
      </c>
      <c r="AG51">
        <f t="shared" si="2"/>
        <v>30.382566317663514</v>
      </c>
    </row>
    <row r="52" spans="1:33" x14ac:dyDescent="0.25">
      <c r="A52" s="7">
        <v>2015</v>
      </c>
      <c r="B52" s="11" t="s">
        <v>29</v>
      </c>
      <c r="C52" s="7">
        <v>2015</v>
      </c>
      <c r="D52" s="8" t="s">
        <v>18</v>
      </c>
      <c r="E52" s="9">
        <v>268.27519888399996</v>
      </c>
      <c r="F52" s="8">
        <v>273.12381971199994</v>
      </c>
      <c r="G52" s="8">
        <v>1508.9279825570002</v>
      </c>
      <c r="H52" s="9">
        <v>257.44329374600028</v>
      </c>
      <c r="I52" s="9">
        <v>693.83028167449947</v>
      </c>
      <c r="J52" s="9">
        <v>422.92319745880059</v>
      </c>
      <c r="K52" s="10">
        <v>700.92181596769979</v>
      </c>
      <c r="M52" t="s">
        <v>18</v>
      </c>
      <c r="N52" s="9">
        <v>4.7060000000000004</v>
      </c>
      <c r="P52" s="22">
        <f t="shared" si="16"/>
        <v>1717.69</v>
      </c>
      <c r="Q52">
        <v>0.8</v>
      </c>
      <c r="R52" s="21">
        <v>0.16</v>
      </c>
      <c r="S52" s="20">
        <v>0.3</v>
      </c>
      <c r="T52">
        <v>30</v>
      </c>
      <c r="U52" t="s">
        <v>18</v>
      </c>
      <c r="V52">
        <f t="shared" si="1"/>
        <v>1.5636343701866042</v>
      </c>
      <c r="W52">
        <f t="shared" si="14"/>
        <v>19.186070971578733</v>
      </c>
      <c r="Y52" t="s">
        <v>22</v>
      </c>
      <c r="Z52">
        <v>0.95898356506730709</v>
      </c>
      <c r="AB52" t="s">
        <v>22</v>
      </c>
      <c r="AC52">
        <v>31.283122143907047</v>
      </c>
      <c r="AE52" t="s">
        <v>22</v>
      </c>
      <c r="AF52">
        <v>0.6979411719547679</v>
      </c>
      <c r="AG52">
        <f t="shared" si="2"/>
        <v>23.264705731825597</v>
      </c>
    </row>
    <row r="53" spans="1:33" x14ac:dyDescent="0.25">
      <c r="A53" s="7">
        <v>2015</v>
      </c>
      <c r="B53" s="11" t="s">
        <v>29</v>
      </c>
      <c r="C53" s="7">
        <v>2015</v>
      </c>
      <c r="D53" s="8" t="s">
        <v>19</v>
      </c>
      <c r="E53" s="9">
        <v>267.993295262</v>
      </c>
      <c r="F53" s="8">
        <v>277.07532372599991</v>
      </c>
      <c r="G53" s="8">
        <v>1529.9360537699997</v>
      </c>
      <c r="H53" s="9">
        <v>257.05615448300028</v>
      </c>
      <c r="I53" s="9">
        <v>693.68992344649996</v>
      </c>
      <c r="J53" s="9">
        <v>422.42139318310001</v>
      </c>
      <c r="K53" s="10">
        <v>700.83795612940048</v>
      </c>
      <c r="M53" t="s">
        <v>19</v>
      </c>
      <c r="N53" s="24">
        <v>4.1269999999999998</v>
      </c>
      <c r="P53" s="22">
        <f t="shared" si="16"/>
        <v>1506.355</v>
      </c>
      <c r="Q53">
        <v>0.8</v>
      </c>
      <c r="R53" s="21">
        <v>0.16</v>
      </c>
      <c r="S53" s="20">
        <v>0.3</v>
      </c>
      <c r="T53">
        <v>30</v>
      </c>
      <c r="U53" t="s">
        <v>19</v>
      </c>
      <c r="V53">
        <f t="shared" si="1"/>
        <v>1.7931899263212152</v>
      </c>
      <c r="W53">
        <f t="shared" si="14"/>
        <v>16.729962375790237</v>
      </c>
      <c r="Y53" t="s">
        <v>23</v>
      </c>
      <c r="Z53">
        <v>0.87685124039567686</v>
      </c>
      <c r="AB53" t="s">
        <v>23</v>
      </c>
      <c r="AC53">
        <v>34.213329032257029</v>
      </c>
      <c r="AE53" t="s">
        <v>23</v>
      </c>
      <c r="AF53">
        <v>0.75348286121773722</v>
      </c>
      <c r="AG53">
        <f t="shared" si="2"/>
        <v>25.116095373924573</v>
      </c>
    </row>
    <row r="54" spans="1:33" x14ac:dyDescent="0.25">
      <c r="A54" s="7">
        <v>2020</v>
      </c>
      <c r="B54" s="11" t="s">
        <v>29</v>
      </c>
      <c r="C54" s="7">
        <v>2020</v>
      </c>
      <c r="D54" s="8" t="s">
        <v>12</v>
      </c>
      <c r="E54" s="9">
        <v>244.27030920599998</v>
      </c>
      <c r="F54" s="8">
        <v>239.45960214799996</v>
      </c>
      <c r="G54" s="8">
        <v>1329.9489817760004</v>
      </c>
      <c r="H54" s="9">
        <v>224.49057237199975</v>
      </c>
      <c r="I54" s="9">
        <v>681.8430404174992</v>
      </c>
      <c r="J54" s="9">
        <v>380.21464116530069</v>
      </c>
      <c r="K54" s="10">
        <v>693.78246291519963</v>
      </c>
      <c r="M54" t="s">
        <v>12</v>
      </c>
      <c r="N54" s="9">
        <v>4.1269999999999998</v>
      </c>
      <c r="P54" s="22">
        <f t="shared" ref="P54:P59" si="17">N54*$O$4</f>
        <v>1506.355</v>
      </c>
      <c r="Q54">
        <v>0.8</v>
      </c>
      <c r="R54" s="21">
        <v>0.18</v>
      </c>
      <c r="S54" s="20">
        <v>0.3</v>
      </c>
      <c r="T54">
        <v>30</v>
      </c>
      <c r="U54" t="s">
        <v>12</v>
      </c>
      <c r="V54">
        <f t="shared" si="1"/>
        <v>1.4575642326545701</v>
      </c>
      <c r="W54">
        <f t="shared" si="14"/>
        <v>20.582283324394485</v>
      </c>
      <c r="Y54" t="s">
        <v>24</v>
      </c>
      <c r="Z54">
        <v>0.97620976042566765</v>
      </c>
      <c r="AB54" t="s">
        <v>24</v>
      </c>
      <c r="AC54">
        <v>30.731100237021565</v>
      </c>
      <c r="AE54" t="s">
        <v>24</v>
      </c>
      <c r="AF54">
        <v>0.85424103573334509</v>
      </c>
      <c r="AG54">
        <f t="shared" si="2"/>
        <v>28.474701191111503</v>
      </c>
    </row>
    <row r="55" spans="1:33" x14ac:dyDescent="0.25">
      <c r="A55" s="7">
        <v>2020</v>
      </c>
      <c r="B55" s="11" t="s">
        <v>29</v>
      </c>
      <c r="C55" s="7">
        <v>2020</v>
      </c>
      <c r="D55" s="8" t="s">
        <v>21</v>
      </c>
      <c r="E55" s="9">
        <v>275.93254388699995</v>
      </c>
      <c r="F55" s="8">
        <v>285.740726241</v>
      </c>
      <c r="G55" s="8">
        <v>1576.0067682620002</v>
      </c>
      <c r="H55" s="9">
        <v>267.9548164539994</v>
      </c>
      <c r="I55" s="9">
        <v>697.65431550000039</v>
      </c>
      <c r="J55" s="9">
        <v>436.55644313099992</v>
      </c>
      <c r="K55" s="10">
        <v>703.19921652499988</v>
      </c>
      <c r="M55" t="s">
        <v>45</v>
      </c>
      <c r="N55" s="9">
        <v>3.9870000000000001</v>
      </c>
      <c r="P55" s="22">
        <f t="shared" si="17"/>
        <v>1455.2550000000001</v>
      </c>
      <c r="Q55">
        <v>0.8</v>
      </c>
      <c r="R55" s="21">
        <v>0.18</v>
      </c>
      <c r="S55" s="20">
        <v>0.3</v>
      </c>
      <c r="T55">
        <v>30</v>
      </c>
      <c r="U55" t="s">
        <v>45</v>
      </c>
      <c r="V55">
        <f t="shared" si="1"/>
        <v>1.6873109678197002</v>
      </c>
      <c r="W55">
        <f t="shared" si="14"/>
        <v>17.779769451013067</v>
      </c>
      <c r="AG55">
        <f t="shared" si="2"/>
        <v>0</v>
      </c>
    </row>
    <row r="56" spans="1:33" x14ac:dyDescent="0.25">
      <c r="A56" s="7">
        <v>2020</v>
      </c>
      <c r="B56" s="11" t="s">
        <v>29</v>
      </c>
      <c r="C56" s="7">
        <v>2020</v>
      </c>
      <c r="D56" s="8" t="s">
        <v>18</v>
      </c>
      <c r="E56" s="9">
        <v>262.37274640499999</v>
      </c>
      <c r="F56" s="8">
        <v>264.73750124499998</v>
      </c>
      <c r="G56" s="8">
        <v>1464.3413484470002</v>
      </c>
      <c r="H56" s="9">
        <v>249.34066481699944</v>
      </c>
      <c r="I56" s="9">
        <v>690.88280024699998</v>
      </c>
      <c r="J56" s="9">
        <v>412.41438286950006</v>
      </c>
      <c r="K56" s="10">
        <v>699.16633596950032</v>
      </c>
      <c r="M56" t="s">
        <v>18</v>
      </c>
      <c r="N56" s="9">
        <v>4.7060000000000004</v>
      </c>
      <c r="P56" s="22">
        <f t="shared" si="17"/>
        <v>1717.69</v>
      </c>
      <c r="Q56">
        <v>0.8</v>
      </c>
      <c r="R56" s="21">
        <v>0.18</v>
      </c>
      <c r="S56" s="20">
        <v>0.3</v>
      </c>
      <c r="T56">
        <v>30</v>
      </c>
      <c r="U56" t="s">
        <v>18</v>
      </c>
      <c r="V56">
        <f t="shared" si="1"/>
        <v>1.3622067816573906</v>
      </c>
      <c r="W56">
        <f t="shared" si="14"/>
        <v>22.023088127265922</v>
      </c>
      <c r="Y56" t="s">
        <v>46</v>
      </c>
      <c r="Z56">
        <v>0.98571695802118975</v>
      </c>
      <c r="AB56" t="s">
        <v>46</v>
      </c>
      <c r="AC56">
        <v>30.434700099128349</v>
      </c>
      <c r="AE56" t="s">
        <v>46</v>
      </c>
      <c r="AF56">
        <v>0.69008068715183157</v>
      </c>
      <c r="AG56">
        <f t="shared" si="2"/>
        <v>23.002689571727721</v>
      </c>
    </row>
    <row r="57" spans="1:33" x14ac:dyDescent="0.25">
      <c r="A57" s="7">
        <v>2020</v>
      </c>
      <c r="B57" s="11" t="s">
        <v>29</v>
      </c>
      <c r="C57" s="7">
        <v>2020</v>
      </c>
      <c r="D57" s="8" t="s">
        <v>22</v>
      </c>
      <c r="E57" s="9">
        <v>231.94644988900001</v>
      </c>
      <c r="F57" s="8">
        <v>226.39591313700001</v>
      </c>
      <c r="G57" s="8">
        <v>1260.4941890699999</v>
      </c>
      <c r="H57" s="9">
        <v>207.5728876310003</v>
      </c>
      <c r="I57" s="9">
        <v>675.6893037149996</v>
      </c>
      <c r="J57" s="9">
        <v>358.24325772519978</v>
      </c>
      <c r="K57" s="10">
        <v>690.11716883280042</v>
      </c>
      <c r="M57" t="s">
        <v>22</v>
      </c>
      <c r="N57" s="9">
        <v>4.492</v>
      </c>
      <c r="P57" s="22">
        <f t="shared" si="17"/>
        <v>1639.58</v>
      </c>
      <c r="Q57">
        <v>0.8</v>
      </c>
      <c r="R57" s="21">
        <v>0.18</v>
      </c>
      <c r="S57" s="20">
        <v>0.3</v>
      </c>
      <c r="T57">
        <v>30</v>
      </c>
      <c r="U57" t="s">
        <v>22</v>
      </c>
      <c r="V57">
        <f t="shared" si="1"/>
        <v>1.2884616376910809</v>
      </c>
      <c r="W57">
        <f t="shared" si="14"/>
        <v>23.283580296391207</v>
      </c>
      <c r="Y57" t="s">
        <v>46</v>
      </c>
      <c r="Z57">
        <v>0.80275554119014003</v>
      </c>
      <c r="AA57" s="56">
        <f>1-Z57/$Z$56</f>
        <v>0.18561252836548703</v>
      </c>
      <c r="AB57" t="s">
        <v>46</v>
      </c>
      <c r="AC57">
        <v>37.371277382306133</v>
      </c>
      <c r="AE57" t="s">
        <v>46</v>
      </c>
      <c r="AF57">
        <v>0.55521381549751281</v>
      </c>
      <c r="AG57">
        <f t="shared" si="2"/>
        <v>18.507127183250425</v>
      </c>
    </row>
    <row r="58" spans="1:33" x14ac:dyDescent="0.25">
      <c r="A58" s="7">
        <v>2020</v>
      </c>
      <c r="B58" s="11" t="s">
        <v>29</v>
      </c>
      <c r="C58" s="7">
        <v>2020</v>
      </c>
      <c r="D58" s="8" t="s">
        <v>23</v>
      </c>
      <c r="E58" s="9">
        <v>234.48628949899998</v>
      </c>
      <c r="F58" s="8">
        <v>225.54763976700002</v>
      </c>
      <c r="G58" s="8">
        <v>1255.9847474870005</v>
      </c>
      <c r="H58" s="9">
        <v>211.05953304799931</v>
      </c>
      <c r="I58" s="9">
        <v>676.95719558250016</v>
      </c>
      <c r="J58" s="9">
        <v>362.76500824150025</v>
      </c>
      <c r="K58" s="10">
        <v>690.87253637499998</v>
      </c>
      <c r="M58" t="s">
        <v>23</v>
      </c>
      <c r="N58" s="9">
        <v>4.9349999999999996</v>
      </c>
      <c r="P58" s="22">
        <f t="shared" si="17"/>
        <v>1801.2749999999999</v>
      </c>
      <c r="Q58">
        <v>0.8</v>
      </c>
      <c r="R58" s="21">
        <v>0.18</v>
      </c>
      <c r="S58" s="20">
        <v>0.3</v>
      </c>
      <c r="T58">
        <v>30</v>
      </c>
      <c r="U58" t="s">
        <v>23</v>
      </c>
      <c r="V58">
        <f t="shared" si="1"/>
        <v>1.175117945049456</v>
      </c>
      <c r="W58">
        <f t="shared" si="14"/>
        <v>25.529352288750403</v>
      </c>
      <c r="Y58" t="s">
        <v>46</v>
      </c>
      <c r="Z58">
        <v>0.67605362543663461</v>
      </c>
      <c r="AA58" s="56">
        <f>1-Z58/$Z$56</f>
        <v>0.31415035529691915</v>
      </c>
      <c r="AB58" t="s">
        <v>46</v>
      </c>
      <c r="AC58">
        <v>44.37517804985405</v>
      </c>
      <c r="AE58" t="s">
        <v>46</v>
      </c>
      <c r="AF58">
        <v>0.47797762349209238</v>
      </c>
      <c r="AG58">
        <f t="shared" si="2"/>
        <v>15.932587449736413</v>
      </c>
    </row>
    <row r="59" spans="1:33" ht="15.75" thickBot="1" x14ac:dyDescent="0.3">
      <c r="A59" s="12">
        <v>2020</v>
      </c>
      <c r="B59" s="16" t="s">
        <v>29</v>
      </c>
      <c r="C59" s="7">
        <v>2020</v>
      </c>
      <c r="D59" s="8" t="s">
        <v>24</v>
      </c>
      <c r="E59" s="9">
        <v>224.18184673500002</v>
      </c>
      <c r="F59" s="8">
        <v>210.05143081499997</v>
      </c>
      <c r="G59" s="8">
        <v>1173.5977944030003</v>
      </c>
      <c r="H59" s="9">
        <v>196.91419820299978</v>
      </c>
      <c r="I59" s="9">
        <v>671.81140807149995</v>
      </c>
      <c r="J59" s="9">
        <v>344.41891400149962</v>
      </c>
      <c r="K59" s="10">
        <v>687.80785777100027</v>
      </c>
      <c r="M59" t="s">
        <v>24</v>
      </c>
      <c r="N59" s="9">
        <v>4.2519999999999998</v>
      </c>
      <c r="P59" s="22">
        <f t="shared" si="17"/>
        <v>1551.98</v>
      </c>
      <c r="Q59">
        <v>0.8</v>
      </c>
      <c r="R59" s="21">
        <v>0.18</v>
      </c>
      <c r="S59" s="20">
        <v>0.3</v>
      </c>
      <c r="T59">
        <v>30</v>
      </c>
      <c r="U59" t="s">
        <v>24</v>
      </c>
      <c r="V59">
        <f t="shared" si="1"/>
        <v>1.3083593876506412</v>
      </c>
      <c r="W59">
        <f t="shared" si="14"/>
        <v>22.929479685141843</v>
      </c>
      <c r="Y59" t="s">
        <v>46</v>
      </c>
      <c r="Z59">
        <v>0.58592835114521913</v>
      </c>
      <c r="AA59" s="56">
        <f>1-Z59/$Z$56</f>
        <v>0.40558154511061628</v>
      </c>
      <c r="AB59" t="s">
        <v>46</v>
      </c>
      <c r="AC59">
        <v>51.2007994516119</v>
      </c>
      <c r="AE59" t="s">
        <v>46</v>
      </c>
      <c r="AF59">
        <v>0.41387474570217897</v>
      </c>
      <c r="AG59">
        <f t="shared" si="2"/>
        <v>13.7958248567393</v>
      </c>
    </row>
    <row r="60" spans="1:33" x14ac:dyDescent="0.25">
      <c r="A60" s="4" t="s">
        <v>0</v>
      </c>
      <c r="B60" s="5" t="s">
        <v>2</v>
      </c>
      <c r="C60" s="4" t="s">
        <v>0</v>
      </c>
      <c r="D60" s="5"/>
      <c r="E60" s="5" t="s">
        <v>31</v>
      </c>
      <c r="F60" s="5" t="s">
        <v>32</v>
      </c>
      <c r="G60" s="5" t="s">
        <v>33</v>
      </c>
      <c r="H60" s="5" t="s">
        <v>34</v>
      </c>
      <c r="I60" s="5" t="s">
        <v>35</v>
      </c>
      <c r="J60" s="5" t="s">
        <v>36</v>
      </c>
      <c r="K60" s="6" t="s">
        <v>37</v>
      </c>
      <c r="Y60" t="s">
        <v>46</v>
      </c>
      <c r="Z60">
        <v>0.52749359987095534</v>
      </c>
      <c r="AA60" s="56">
        <f t="shared" ref="AA58:AA62" si="18">1-Z60/$Z$56</f>
        <v>0.46486301612392877</v>
      </c>
      <c r="AB60" t="s">
        <v>46</v>
      </c>
      <c r="AC60">
        <v>56.872727948432214</v>
      </c>
      <c r="AE60" t="s">
        <v>46</v>
      </c>
      <c r="AF60">
        <v>0.37338644017949735</v>
      </c>
      <c r="AG60">
        <f t="shared" si="2"/>
        <v>12.446214672649912</v>
      </c>
    </row>
    <row r="61" spans="1:33" x14ac:dyDescent="0.25">
      <c r="A61" s="7">
        <v>2020</v>
      </c>
      <c r="B61" s="8" t="s">
        <v>13</v>
      </c>
      <c r="C61" s="7">
        <v>2020</v>
      </c>
      <c r="D61" s="8">
        <v>2020</v>
      </c>
      <c r="E61" s="9">
        <v>212.84302683300001</v>
      </c>
      <c r="F61" s="8">
        <v>207.95123217399998</v>
      </c>
      <c r="G61" s="8">
        <v>1155.9305414249998</v>
      </c>
      <c r="H61" s="9">
        <v>1158.8707907300002</v>
      </c>
      <c r="I61" s="9">
        <v>679.7844139244994</v>
      </c>
      <c r="J61" s="9">
        <v>373.59601251010054</v>
      </c>
      <c r="K61" s="10">
        <v>690.27348240340007</v>
      </c>
      <c r="M61" s="23" t="s">
        <v>46</v>
      </c>
      <c r="N61" s="24">
        <v>4.4980000000000002</v>
      </c>
      <c r="P61" s="22">
        <f>N61*$O$4</f>
        <v>1641.77</v>
      </c>
      <c r="Q61">
        <v>0.8</v>
      </c>
      <c r="R61" s="21">
        <v>0.20499999999999999</v>
      </c>
      <c r="S61" s="20">
        <v>0.3</v>
      </c>
      <c r="T61">
        <v>30</v>
      </c>
      <c r="U61" s="23" t="s">
        <v>46</v>
      </c>
      <c r="V61">
        <f t="shared" si="1"/>
        <v>1.3863350124772384</v>
      </c>
      <c r="W61">
        <f t="shared" ref="W61:W67" si="19">30/V61</f>
        <v>21.639791053385487</v>
      </c>
      <c r="Y61" t="s">
        <v>46</v>
      </c>
      <c r="Z61">
        <v>0.52057807289934221</v>
      </c>
      <c r="AA61" s="56">
        <f t="shared" si="18"/>
        <v>0.47187874910421146</v>
      </c>
      <c r="AB61" t="s">
        <v>46</v>
      </c>
      <c r="AC61">
        <v>57.628243604107261</v>
      </c>
      <c r="AE61" t="s">
        <v>46</v>
      </c>
      <c r="AF61">
        <v>0.3687323826066366</v>
      </c>
      <c r="AG61">
        <f t="shared" si="2"/>
        <v>12.291079420221221</v>
      </c>
    </row>
    <row r="62" spans="1:33" x14ac:dyDescent="0.25">
      <c r="A62" s="7">
        <v>2025</v>
      </c>
      <c r="B62" s="8" t="s">
        <v>13</v>
      </c>
      <c r="C62" s="7">
        <v>2025</v>
      </c>
      <c r="D62" s="8">
        <v>2025</v>
      </c>
      <c r="E62" s="9">
        <v>202.02213016500002</v>
      </c>
      <c r="F62" s="8">
        <v>192.62037786600001</v>
      </c>
      <c r="G62" s="8">
        <v>1074.4170145969999</v>
      </c>
      <c r="H62" s="9">
        <v>1088.6344721980001</v>
      </c>
      <c r="I62" s="9">
        <v>673.68134258399959</v>
      </c>
      <c r="J62" s="9">
        <v>351.81634795109994</v>
      </c>
      <c r="K62" s="10">
        <v>686.63524463889962</v>
      </c>
      <c r="M62" t="s">
        <v>46</v>
      </c>
      <c r="N62" s="9">
        <v>4.4980000000000002</v>
      </c>
      <c r="P62" s="22">
        <f t="shared" ref="P62:P83" si="20">N62*$O$4</f>
        <v>1641.77</v>
      </c>
      <c r="Q62">
        <v>0.8</v>
      </c>
      <c r="R62" s="21">
        <v>0.23499999999999999</v>
      </c>
      <c r="S62" s="20">
        <v>0.3</v>
      </c>
      <c r="T62">
        <v>30</v>
      </c>
      <c r="U62" t="s">
        <v>46</v>
      </c>
      <c r="V62">
        <f t="shared" si="1"/>
        <v>1.1528139112978026</v>
      </c>
      <c r="W62">
        <f t="shared" si="19"/>
        <v>26.023280692568083</v>
      </c>
      <c r="Y62" t="s">
        <v>46</v>
      </c>
      <c r="Z62">
        <v>0.51322150377028364</v>
      </c>
      <c r="AA62" s="56">
        <f t="shared" si="18"/>
        <v>0.47934191494425826</v>
      </c>
      <c r="AB62" t="s">
        <v>46</v>
      </c>
      <c r="AC62">
        <v>58.454292697423504</v>
      </c>
      <c r="AE62" t="s">
        <v>46</v>
      </c>
      <c r="AF62">
        <v>0.36557317133784262</v>
      </c>
      <c r="AG62">
        <f t="shared" si="2"/>
        <v>12.185772377928087</v>
      </c>
    </row>
    <row r="63" spans="1:33" x14ac:dyDescent="0.25">
      <c r="A63" s="7">
        <v>2030</v>
      </c>
      <c r="B63" s="8" t="s">
        <v>13</v>
      </c>
      <c r="C63" s="7">
        <v>2030</v>
      </c>
      <c r="D63" s="8">
        <v>2030</v>
      </c>
      <c r="E63" s="9">
        <v>194.24363152799998</v>
      </c>
      <c r="F63" s="8">
        <v>181.65364083399996</v>
      </c>
      <c r="G63" s="8">
        <v>1016.1073397839997</v>
      </c>
      <c r="H63" s="9">
        <v>1038.1457885310001</v>
      </c>
      <c r="I63" s="9">
        <v>669.29418700199994</v>
      </c>
      <c r="J63" s="9">
        <v>336.16021719220089</v>
      </c>
      <c r="K63" s="10">
        <v>684.01996512879987</v>
      </c>
      <c r="M63" t="s">
        <v>46</v>
      </c>
      <c r="N63" s="9">
        <v>4.4980000000000002</v>
      </c>
      <c r="P63" s="22">
        <f t="shared" si="20"/>
        <v>1641.77</v>
      </c>
      <c r="Q63">
        <v>0.8</v>
      </c>
      <c r="R63" s="21">
        <v>0.26500000000000001</v>
      </c>
      <c r="S63" s="20">
        <v>0.3</v>
      </c>
      <c r="T63">
        <v>30</v>
      </c>
      <c r="U63" t="s">
        <v>46</v>
      </c>
      <c r="V63">
        <f t="shared" si="1"/>
        <v>0.9863444055843491</v>
      </c>
      <c r="W63">
        <f t="shared" si="19"/>
        <v>30.415339540783247</v>
      </c>
      <c r="AG63">
        <f t="shared" si="2"/>
        <v>0</v>
      </c>
    </row>
    <row r="64" spans="1:33" x14ac:dyDescent="0.25">
      <c r="A64" s="7">
        <v>2035</v>
      </c>
      <c r="B64" s="8" t="s">
        <v>13</v>
      </c>
      <c r="C64" s="7">
        <v>2035</v>
      </c>
      <c r="D64" s="8">
        <v>2035</v>
      </c>
      <c r="E64" s="9">
        <v>189.30371344800002</v>
      </c>
      <c r="F64" s="8">
        <v>174.74841660199996</v>
      </c>
      <c r="G64" s="8">
        <v>979.39254922399982</v>
      </c>
      <c r="H64" s="9">
        <v>1006.0816980470006</v>
      </c>
      <c r="I64" s="9">
        <v>666.50802311849884</v>
      </c>
      <c r="J64" s="9">
        <v>326.21740334250035</v>
      </c>
      <c r="K64" s="10">
        <v>682.35904621800091</v>
      </c>
      <c r="M64" t="s">
        <v>46</v>
      </c>
      <c r="N64" s="9">
        <v>4.4980000000000002</v>
      </c>
      <c r="P64" s="22">
        <f t="shared" si="20"/>
        <v>1641.77</v>
      </c>
      <c r="Q64">
        <v>0.8</v>
      </c>
      <c r="R64" s="21">
        <v>0.28999999999999998</v>
      </c>
      <c r="S64" s="20">
        <v>0.3</v>
      </c>
      <c r="T64">
        <v>30</v>
      </c>
      <c r="U64" t="s">
        <v>46</v>
      </c>
      <c r="V64">
        <f t="shared" si="1"/>
        <v>0.88052703476092264</v>
      </c>
      <c r="W64">
        <f t="shared" si="19"/>
        <v>34.070504159075007</v>
      </c>
      <c r="Y64" t="s">
        <v>55</v>
      </c>
      <c r="Z64">
        <f>Z65*$AN$5+Z66*$AN$6+Z67*$AN$7+Z68*$AN$8+Z69*$AN$9+Z70*$AN$10</f>
        <v>2.1438950371711543</v>
      </c>
      <c r="AB64" t="s">
        <v>55</v>
      </c>
      <c r="AC64">
        <f>AC65*$AN$5+AC66*$AN$6+AC67*$AN$7+AC68*$AN$8+AC69*$AN$9+AC70*$AN$10</f>
        <v>14.196818674924499</v>
      </c>
      <c r="AE64" t="s">
        <v>55</v>
      </c>
      <c r="AF64">
        <f>AF65*$AN$5+AF66*$AN$6+AF67*$AN$7+AF68*$AN$8+AF69*$AN$9+AF70*$AN$10</f>
        <v>1.7753820924374477</v>
      </c>
      <c r="AG64">
        <f t="shared" si="2"/>
        <v>59.179403081248253</v>
      </c>
    </row>
    <row r="65" spans="1:33" x14ac:dyDescent="0.25">
      <c r="A65" s="7">
        <v>2040</v>
      </c>
      <c r="B65" s="8" t="s">
        <v>13</v>
      </c>
      <c r="C65" s="7">
        <v>2040</v>
      </c>
      <c r="D65" s="8">
        <v>2040</v>
      </c>
      <c r="E65" s="9">
        <v>186.15457935699999</v>
      </c>
      <c r="F65" s="8">
        <v>170.338030632</v>
      </c>
      <c r="G65" s="8">
        <v>955.94271924499992</v>
      </c>
      <c r="H65" s="9">
        <v>985.64111835300025</v>
      </c>
      <c r="I65" s="9">
        <v>664.73186589449915</v>
      </c>
      <c r="J65" s="9">
        <v>319.8789669852008</v>
      </c>
      <c r="K65" s="10">
        <v>681.3002295332999</v>
      </c>
      <c r="M65" t="s">
        <v>46</v>
      </c>
      <c r="N65" s="9">
        <v>4.4980000000000002</v>
      </c>
      <c r="P65" s="22">
        <f t="shared" si="20"/>
        <v>1641.77</v>
      </c>
      <c r="Q65">
        <v>0.8</v>
      </c>
      <c r="R65" s="21">
        <v>0.28999999999999998</v>
      </c>
      <c r="S65" s="20">
        <v>0.3</v>
      </c>
      <c r="T65">
        <v>30</v>
      </c>
      <c r="U65" t="s">
        <v>46</v>
      </c>
      <c r="V65">
        <f t="shared" si="1"/>
        <v>0.86726351890882369</v>
      </c>
      <c r="W65">
        <f t="shared" si="19"/>
        <v>34.591562248283537</v>
      </c>
      <c r="Y65" t="s">
        <v>12</v>
      </c>
      <c r="Z65">
        <v>2.0553676755689381</v>
      </c>
      <c r="AB65" t="s">
        <v>12</v>
      </c>
      <c r="AC65">
        <v>14.595928678160135</v>
      </c>
      <c r="AE65" t="s">
        <v>12</v>
      </c>
      <c r="AF65">
        <v>2.0461254404697349</v>
      </c>
      <c r="AG65">
        <f t="shared" si="2"/>
        <v>68.204181348991156</v>
      </c>
    </row>
    <row r="66" spans="1:33" x14ac:dyDescent="0.25">
      <c r="A66" s="7">
        <v>2045</v>
      </c>
      <c r="B66" s="8" t="s">
        <v>13</v>
      </c>
      <c r="C66" s="7">
        <v>2045</v>
      </c>
      <c r="D66" s="8">
        <v>2045</v>
      </c>
      <c r="E66" s="9">
        <v>183.41259620800002</v>
      </c>
      <c r="F66" s="8">
        <v>166.47691943799995</v>
      </c>
      <c r="G66" s="8">
        <v>935.41335537600003</v>
      </c>
      <c r="H66" s="9">
        <v>967.84343871999999</v>
      </c>
      <c r="I66" s="9">
        <v>663.18534904799981</v>
      </c>
      <c r="J66" s="9">
        <v>314.36005774969999</v>
      </c>
      <c r="K66" s="10">
        <v>680.37833346029993</v>
      </c>
      <c r="M66" t="s">
        <v>46</v>
      </c>
      <c r="N66" s="9">
        <v>4.4980000000000002</v>
      </c>
      <c r="P66" s="22">
        <f t="shared" si="20"/>
        <v>1641.77</v>
      </c>
      <c r="Q66">
        <v>0.8</v>
      </c>
      <c r="R66" s="21">
        <v>0.28999999999999998</v>
      </c>
      <c r="S66" s="20">
        <v>0.3</v>
      </c>
      <c r="T66">
        <v>30</v>
      </c>
      <c r="U66" t="s">
        <v>46</v>
      </c>
      <c r="V66">
        <f t="shared" si="1"/>
        <v>0.85568593889487554</v>
      </c>
      <c r="W66">
        <f t="shared" si="19"/>
        <v>35.059592119446549</v>
      </c>
      <c r="Y66" t="s">
        <v>15</v>
      </c>
      <c r="Z66">
        <v>2.9444645913971552</v>
      </c>
      <c r="AA66" s="57">
        <f>Z66/Z64-1</f>
        <v>0.37341825991739941</v>
      </c>
      <c r="AB66" t="s">
        <v>15</v>
      </c>
      <c r="AC66">
        <v>10.188609531135482</v>
      </c>
      <c r="AE66" t="s">
        <v>15</v>
      </c>
      <c r="AF66">
        <v>2.1570369648628476</v>
      </c>
      <c r="AG66">
        <f t="shared" si="2"/>
        <v>71.901232162094914</v>
      </c>
    </row>
    <row r="67" spans="1:33" ht="15.75" thickBot="1" x14ac:dyDescent="0.3">
      <c r="A67" s="12">
        <v>2050</v>
      </c>
      <c r="B67" s="13" t="s">
        <v>13</v>
      </c>
      <c r="C67" s="7">
        <v>2050</v>
      </c>
      <c r="D67" s="8">
        <v>2050</v>
      </c>
      <c r="E67" s="9">
        <v>180.51134961099999</v>
      </c>
      <c r="F67" s="8">
        <v>162.341001874</v>
      </c>
      <c r="G67" s="8">
        <v>913.42285108299984</v>
      </c>
      <c r="H67" s="9">
        <v>949.01208075300008</v>
      </c>
      <c r="I67" s="9">
        <v>661.5490231394997</v>
      </c>
      <c r="J67" s="9">
        <v>308.52060621920054</v>
      </c>
      <c r="K67" s="10">
        <v>679.40285732029997</v>
      </c>
      <c r="M67" t="s">
        <v>46</v>
      </c>
      <c r="N67" s="9">
        <v>4.4980000000000002</v>
      </c>
      <c r="P67" s="22">
        <f t="shared" si="20"/>
        <v>1641.77</v>
      </c>
      <c r="Q67">
        <v>0.8</v>
      </c>
      <c r="R67" s="21">
        <v>0.28999999999999998</v>
      </c>
      <c r="S67" s="20">
        <v>0.3</v>
      </c>
      <c r="T67">
        <v>30</v>
      </c>
      <c r="U67" t="s">
        <v>46</v>
      </c>
      <c r="V67">
        <f t="shared" si="1"/>
        <v>0.8433660586075783</v>
      </c>
      <c r="W67">
        <f t="shared" si="19"/>
        <v>35.571742179820312</v>
      </c>
      <c r="Y67" t="s">
        <v>16</v>
      </c>
      <c r="Z67">
        <v>2.4438860924568799</v>
      </c>
      <c r="AB67" t="s">
        <v>16</v>
      </c>
      <c r="AC67">
        <v>12.275531209329193</v>
      </c>
      <c r="AE67" t="s">
        <v>16</v>
      </c>
      <c r="AF67">
        <v>1.6491788368328231</v>
      </c>
      <c r="AG67">
        <f t="shared" si="2"/>
        <v>54.97262789442744</v>
      </c>
    </row>
    <row r="68" spans="1:33" x14ac:dyDescent="0.25">
      <c r="A68" s="4" t="s">
        <v>0</v>
      </c>
      <c r="B68" s="5" t="s">
        <v>2</v>
      </c>
      <c r="C68" s="4" t="s">
        <v>0</v>
      </c>
      <c r="D68" s="5" t="s">
        <v>1</v>
      </c>
      <c r="E68" s="5" t="s">
        <v>31</v>
      </c>
      <c r="F68" s="5" t="s">
        <v>32</v>
      </c>
      <c r="G68" s="5" t="s">
        <v>33</v>
      </c>
      <c r="H68" s="5" t="s">
        <v>34</v>
      </c>
      <c r="I68" s="5" t="s">
        <v>35</v>
      </c>
      <c r="J68" s="5" t="s">
        <v>36</v>
      </c>
      <c r="K68" s="6" t="s">
        <v>37</v>
      </c>
      <c r="S68" s="20"/>
      <c r="Y68" t="s">
        <v>17</v>
      </c>
      <c r="Z68">
        <v>1.4372696026067246</v>
      </c>
      <c r="AA68" s="57">
        <f>1-Z68/Z64</f>
        <v>0.32959889468134318</v>
      </c>
      <c r="AB68" t="s">
        <v>17</v>
      </c>
      <c r="AC68">
        <v>20.872910653359725</v>
      </c>
      <c r="AE68" t="s">
        <v>17</v>
      </c>
      <c r="AF68">
        <v>1.0927761347547951</v>
      </c>
      <c r="AG68">
        <f t="shared" si="2"/>
        <v>36.425871158493166</v>
      </c>
    </row>
    <row r="69" spans="1:33" x14ac:dyDescent="0.25">
      <c r="A69" s="7">
        <v>2020</v>
      </c>
      <c r="B69" s="8" t="s">
        <v>27</v>
      </c>
      <c r="C69" s="7">
        <v>2020</v>
      </c>
      <c r="D69" s="8">
        <v>2020</v>
      </c>
      <c r="E69" s="9">
        <v>138.94871383500001</v>
      </c>
      <c r="F69" s="8">
        <v>135.77633768099997</v>
      </c>
      <c r="G69" s="8">
        <v>740.76213678930117</v>
      </c>
      <c r="H69" s="8"/>
      <c r="I69" s="9">
        <v>636.97936477199994</v>
      </c>
      <c r="J69" s="9">
        <v>373.61413752960016</v>
      </c>
      <c r="K69" s="10">
        <v>692.69562505840008</v>
      </c>
      <c r="M69" t="s">
        <v>46</v>
      </c>
      <c r="N69" s="9">
        <v>4.4980000000000002</v>
      </c>
      <c r="P69" s="22">
        <f t="shared" si="20"/>
        <v>1641.77</v>
      </c>
      <c r="Q69">
        <v>0.8</v>
      </c>
      <c r="R69" s="21">
        <v>0.17499999999999999</v>
      </c>
      <c r="S69" s="20">
        <v>0.3</v>
      </c>
      <c r="T69">
        <v>30</v>
      </c>
      <c r="U69" t="s">
        <v>46</v>
      </c>
      <c r="V69">
        <f t="shared" ref="V69:V82" si="21">SUM(E69:K69)*S69/(P69*Q69*R69)*0.277778</f>
        <v>0.98571695802118975</v>
      </c>
      <c r="W69">
        <f t="shared" ref="W69:W75" si="22">30/V69</f>
        <v>30.434700099128349</v>
      </c>
      <c r="Y69" t="s">
        <v>18</v>
      </c>
      <c r="Z69">
        <v>1.9189274960022287</v>
      </c>
      <c r="AB69" t="s">
        <v>18</v>
      </c>
      <c r="AC69">
        <v>15.633732938060499</v>
      </c>
      <c r="AE69" t="s">
        <v>18</v>
      </c>
      <c r="AF69">
        <v>1.6005462189617943</v>
      </c>
      <c r="AG69">
        <f t="shared" ref="AG69:AG92" si="23">AF69/30*1000</f>
        <v>53.351540632059809</v>
      </c>
    </row>
    <row r="70" spans="1:33" x14ac:dyDescent="0.25">
      <c r="A70" s="7">
        <v>2025</v>
      </c>
      <c r="B70" s="8" t="s">
        <v>27</v>
      </c>
      <c r="C70" s="7">
        <v>2025</v>
      </c>
      <c r="D70" s="8">
        <v>2025</v>
      </c>
      <c r="E70" s="9">
        <v>131.884589175</v>
      </c>
      <c r="F70" s="8">
        <v>125.766272325</v>
      </c>
      <c r="G70" s="8">
        <v>690.93027904094038</v>
      </c>
      <c r="H70" s="8"/>
      <c r="I70" s="9">
        <v>604.23201896799958</v>
      </c>
      <c r="J70" s="9">
        <v>351.83322323430025</v>
      </c>
      <c r="K70" s="10">
        <v>689.05739313769982</v>
      </c>
      <c r="M70" t="s">
        <v>46</v>
      </c>
      <c r="N70" s="9">
        <v>4.4980000000000002</v>
      </c>
      <c r="P70" s="22">
        <f t="shared" si="20"/>
        <v>1641.77</v>
      </c>
      <c r="Q70">
        <v>0.8</v>
      </c>
      <c r="R70" s="21">
        <v>0.20499999999999999</v>
      </c>
      <c r="S70" s="20">
        <v>0.3</v>
      </c>
      <c r="T70">
        <v>30</v>
      </c>
      <c r="U70" t="s">
        <v>46</v>
      </c>
      <c r="V70">
        <f t="shared" si="21"/>
        <v>0.80275554119014003</v>
      </c>
      <c r="W70">
        <f t="shared" si="22"/>
        <v>37.371277382306133</v>
      </c>
      <c r="Y70" t="s">
        <v>19</v>
      </c>
      <c r="Z70">
        <v>2.2085237830874709</v>
      </c>
      <c r="AB70" t="s">
        <v>19</v>
      </c>
      <c r="AC70">
        <v>13.583734180150243</v>
      </c>
      <c r="AE70" t="s">
        <v>19</v>
      </c>
      <c r="AF70">
        <v>1.7973435876669177</v>
      </c>
      <c r="AG70">
        <f t="shared" si="23"/>
        <v>59.911452922230588</v>
      </c>
    </row>
    <row r="71" spans="1:33" x14ac:dyDescent="0.25">
      <c r="A71" s="7">
        <v>2030</v>
      </c>
      <c r="B71" s="8" t="s">
        <v>27</v>
      </c>
      <c r="C71" s="7">
        <v>2030</v>
      </c>
      <c r="D71" s="8">
        <v>2030</v>
      </c>
      <c r="E71" s="9">
        <v>126.80661035999999</v>
      </c>
      <c r="F71" s="8">
        <v>118.60569729599999</v>
      </c>
      <c r="G71" s="8">
        <v>655.26531706203718</v>
      </c>
      <c r="H71" s="8"/>
      <c r="I71" s="9">
        <v>580.69187907399987</v>
      </c>
      <c r="J71" s="9">
        <v>336.17619935560015</v>
      </c>
      <c r="K71" s="10">
        <v>686.44210245039994</v>
      </c>
      <c r="M71" t="s">
        <v>46</v>
      </c>
      <c r="N71" s="9">
        <v>4.4980000000000002</v>
      </c>
      <c r="P71" s="22">
        <f t="shared" si="20"/>
        <v>1641.77</v>
      </c>
      <c r="Q71">
        <v>0.8</v>
      </c>
      <c r="R71" s="21">
        <v>0.23499999999999999</v>
      </c>
      <c r="S71" s="20">
        <v>0.3</v>
      </c>
      <c r="T71">
        <v>30</v>
      </c>
      <c r="U71" t="s">
        <v>46</v>
      </c>
      <c r="V71">
        <f t="shared" si="21"/>
        <v>0.67605362543663461</v>
      </c>
      <c r="W71">
        <f t="shared" si="22"/>
        <v>44.37517804985405</v>
      </c>
      <c r="Y71" t="s">
        <v>56</v>
      </c>
      <c r="Z71">
        <f>Z72*$AN$12+Z73*$AN$13+Z74*$AN$14+Z75*$AN$15+Z76*$AN$16+Z77*$AN$17</f>
        <v>1.6395767121107567</v>
      </c>
      <c r="AA71">
        <f>1-Z71/Z64</f>
        <v>0.23523461564883319</v>
      </c>
      <c r="AB71" t="s">
        <v>56</v>
      </c>
      <c r="AC71">
        <f>AC72*$AN$12+AC73*$AN$13+AC74*$AN$14+AC75*$AN$15+AC76*$AN$16+AC77*$AN$17</f>
        <v>18.499874560170102</v>
      </c>
      <c r="AE71" t="s">
        <v>56</v>
      </c>
      <c r="AF71">
        <f>AF72*$AN$12+AF73*$AN$13+AF74*$AN$14+AF75*$AN$15+AF76*$AN$16+AF77*$AN$17</f>
        <v>1.4312958761056083</v>
      </c>
      <c r="AG71">
        <f t="shared" si="23"/>
        <v>47.709862536853606</v>
      </c>
    </row>
    <row r="72" spans="1:33" x14ac:dyDescent="0.25">
      <c r="A72" s="7">
        <v>2035</v>
      </c>
      <c r="B72" s="8" t="s">
        <v>27</v>
      </c>
      <c r="C72" s="7">
        <v>2035</v>
      </c>
      <c r="D72" s="8">
        <v>2035</v>
      </c>
      <c r="E72" s="9">
        <v>123.58172076000001</v>
      </c>
      <c r="F72" s="8">
        <v>114.09703089599998</v>
      </c>
      <c r="G72" s="8">
        <v>632.78836981325321</v>
      </c>
      <c r="H72" s="8"/>
      <c r="I72" s="9">
        <v>565.74209553999981</v>
      </c>
      <c r="J72" s="9">
        <v>326.23281742109998</v>
      </c>
      <c r="K72" s="10">
        <v>684.78120235890037</v>
      </c>
      <c r="M72" t="s">
        <v>46</v>
      </c>
      <c r="N72" s="9">
        <v>4.4980000000000002</v>
      </c>
      <c r="P72" s="22">
        <f t="shared" si="20"/>
        <v>1641.77</v>
      </c>
      <c r="Q72">
        <v>0.8</v>
      </c>
      <c r="R72" s="21">
        <v>0.26500000000000001</v>
      </c>
      <c r="S72" s="20">
        <v>0.3</v>
      </c>
      <c r="T72">
        <v>30</v>
      </c>
      <c r="U72" t="s">
        <v>46</v>
      </c>
      <c r="V72">
        <f t="shared" si="21"/>
        <v>0.58592835114521913</v>
      </c>
      <c r="W72">
        <f t="shared" si="22"/>
        <v>51.2007994516119</v>
      </c>
      <c r="Y72" t="s">
        <v>12</v>
      </c>
      <c r="Z72">
        <v>1.6643791708617408</v>
      </c>
      <c r="AB72" t="s">
        <v>12</v>
      </c>
      <c r="AC72">
        <v>18.024738908783235</v>
      </c>
      <c r="AE72" t="s">
        <v>12</v>
      </c>
      <c r="AF72">
        <v>1.5967785233228553</v>
      </c>
      <c r="AG72">
        <f t="shared" si="23"/>
        <v>53.225950777428508</v>
      </c>
    </row>
    <row r="73" spans="1:33" x14ac:dyDescent="0.25">
      <c r="A73" s="7">
        <v>2040</v>
      </c>
      <c r="B73" s="8" t="s">
        <v>27</v>
      </c>
      <c r="C73" s="7">
        <v>2040</v>
      </c>
      <c r="D73" s="8">
        <v>2040</v>
      </c>
      <c r="E73" s="9">
        <v>121.52589521499999</v>
      </c>
      <c r="F73" s="8">
        <v>111.217332869</v>
      </c>
      <c r="G73" s="8">
        <v>618.43519749976906</v>
      </c>
      <c r="H73" s="8"/>
      <c r="I73" s="9">
        <v>556.21174222999991</v>
      </c>
      <c r="J73" s="9">
        <v>319.89401521640002</v>
      </c>
      <c r="K73" s="10">
        <v>683.72238637360033</v>
      </c>
      <c r="M73" t="s">
        <v>46</v>
      </c>
      <c r="N73" s="9">
        <v>4.4980000000000002</v>
      </c>
      <c r="P73" s="22">
        <f t="shared" si="20"/>
        <v>1641.77</v>
      </c>
      <c r="Q73">
        <v>0.8</v>
      </c>
      <c r="R73" s="21">
        <v>0.28999999999999998</v>
      </c>
      <c r="S73" s="20">
        <v>0.3</v>
      </c>
      <c r="T73">
        <v>30</v>
      </c>
      <c r="U73" t="s">
        <v>46</v>
      </c>
      <c r="V73">
        <f t="shared" si="21"/>
        <v>0.52749359987095534</v>
      </c>
      <c r="W73">
        <f t="shared" si="22"/>
        <v>56.872727948432214</v>
      </c>
      <c r="Y73" t="s">
        <v>16</v>
      </c>
      <c r="Z73">
        <v>1.8873911964238674</v>
      </c>
      <c r="AB73" t="s">
        <v>16</v>
      </c>
      <c r="AC73">
        <v>15.894955988372983</v>
      </c>
      <c r="AE73" t="s">
        <v>16</v>
      </c>
      <c r="AF73">
        <v>1.5521960000492756</v>
      </c>
      <c r="AG73">
        <f t="shared" si="23"/>
        <v>51.73986666830919</v>
      </c>
    </row>
    <row r="74" spans="1:33" x14ac:dyDescent="0.25">
      <c r="A74" s="7">
        <v>2045</v>
      </c>
      <c r="B74" s="8" t="s">
        <v>27</v>
      </c>
      <c r="C74" s="7">
        <v>2045</v>
      </c>
      <c r="D74" s="8">
        <v>2045</v>
      </c>
      <c r="E74" s="9">
        <v>119.73586696000001</v>
      </c>
      <c r="F74" s="8">
        <v>108.69627533599999</v>
      </c>
      <c r="G74" s="8">
        <v>605.87683170486116</v>
      </c>
      <c r="H74" s="8"/>
      <c r="I74" s="9">
        <v>547.91365230399958</v>
      </c>
      <c r="J74" s="9">
        <v>314.3747812454003</v>
      </c>
      <c r="K74" s="10">
        <v>682.80047321059988</v>
      </c>
      <c r="M74" t="s">
        <v>46</v>
      </c>
      <c r="N74" s="9">
        <v>4.4980000000000002</v>
      </c>
      <c r="P74" s="22">
        <f t="shared" si="20"/>
        <v>1641.77</v>
      </c>
      <c r="Q74">
        <v>0.8</v>
      </c>
      <c r="R74" s="21">
        <v>0.28999999999999998</v>
      </c>
      <c r="S74" s="20">
        <v>0.3</v>
      </c>
      <c r="T74">
        <v>30</v>
      </c>
      <c r="U74" t="s">
        <v>46</v>
      </c>
      <c r="V74">
        <f t="shared" si="21"/>
        <v>0.52057807289934221</v>
      </c>
      <c r="W74">
        <f t="shared" si="22"/>
        <v>57.628243604107261</v>
      </c>
      <c r="Y74" t="s">
        <v>45</v>
      </c>
      <c r="Z74">
        <v>1.9408085242616626</v>
      </c>
      <c r="AB74" t="s">
        <v>45</v>
      </c>
      <c r="AC74">
        <v>15.457475389754295</v>
      </c>
      <c r="AE74" t="s">
        <v>45</v>
      </c>
      <c r="AF74">
        <v>1.3641646459726988</v>
      </c>
      <c r="AG74">
        <f t="shared" si="23"/>
        <v>45.472154865756629</v>
      </c>
    </row>
    <row r="75" spans="1:33" ht="15.75" thickBot="1" x14ac:dyDescent="0.3">
      <c r="A75" s="12">
        <v>2050</v>
      </c>
      <c r="B75" s="13" t="s">
        <v>27</v>
      </c>
      <c r="C75" s="7">
        <v>2050</v>
      </c>
      <c r="D75" s="8">
        <v>2050</v>
      </c>
      <c r="E75" s="9">
        <v>117.84186794499999</v>
      </c>
      <c r="F75" s="8">
        <v>105.995785547</v>
      </c>
      <c r="G75" s="8">
        <v>592.44204204324717</v>
      </c>
      <c r="H75" s="8"/>
      <c r="I75" s="9">
        <v>539.13361662</v>
      </c>
      <c r="J75" s="9">
        <v>308.5350141045999</v>
      </c>
      <c r="K75" s="10">
        <v>681.82500151539989</v>
      </c>
      <c r="M75" t="s">
        <v>46</v>
      </c>
      <c r="N75" s="9">
        <v>4.4980000000000002</v>
      </c>
      <c r="P75" s="22">
        <f t="shared" si="20"/>
        <v>1641.77</v>
      </c>
      <c r="Q75">
        <v>0.8</v>
      </c>
      <c r="R75" s="21">
        <v>0.28999999999999998</v>
      </c>
      <c r="S75" s="20">
        <v>0.3</v>
      </c>
      <c r="T75">
        <v>30</v>
      </c>
      <c r="U75" t="s">
        <v>46</v>
      </c>
      <c r="V75">
        <f t="shared" si="21"/>
        <v>0.51322150377028364</v>
      </c>
      <c r="W75">
        <f t="shared" si="22"/>
        <v>58.454292697423504</v>
      </c>
      <c r="Y75" t="s">
        <v>17</v>
      </c>
      <c r="Z75">
        <v>1.175920406926247</v>
      </c>
      <c r="AA75" s="57">
        <f>1-Z75/Z71</f>
        <v>0.2827902480925143</v>
      </c>
      <c r="AB75" t="s">
        <v>17</v>
      </c>
      <c r="AC75">
        <v>25.51193075934227</v>
      </c>
      <c r="AE75" t="s">
        <v>17</v>
      </c>
      <c r="AF75">
        <v>0.87235841600022956</v>
      </c>
      <c r="AG75">
        <f t="shared" si="23"/>
        <v>29.078613866674317</v>
      </c>
    </row>
    <row r="76" spans="1:33" x14ac:dyDescent="0.25">
      <c r="A76" s="4" t="s">
        <v>0</v>
      </c>
      <c r="B76" s="5" t="s">
        <v>2</v>
      </c>
      <c r="C76" s="4" t="s">
        <v>0</v>
      </c>
      <c r="D76" s="5" t="s">
        <v>1</v>
      </c>
      <c r="E76" s="5" t="s">
        <v>31</v>
      </c>
      <c r="F76" s="5" t="s">
        <v>32</v>
      </c>
      <c r="G76" s="5" t="s">
        <v>33</v>
      </c>
      <c r="H76" s="5" t="s">
        <v>34</v>
      </c>
      <c r="I76" s="5" t="s">
        <v>35</v>
      </c>
      <c r="J76" s="5" t="s">
        <v>36</v>
      </c>
      <c r="K76" s="6" t="s">
        <v>37</v>
      </c>
      <c r="S76" s="20"/>
      <c r="Y76" t="s">
        <v>18</v>
      </c>
      <c r="Z76">
        <v>1.5636343701866042</v>
      </c>
      <c r="AB76" t="s">
        <v>18</v>
      </c>
      <c r="AC76">
        <v>19.186070971578733</v>
      </c>
      <c r="AE76" t="s">
        <v>18</v>
      </c>
      <c r="AF76">
        <v>1.3387389095238371</v>
      </c>
      <c r="AG76">
        <f t="shared" si="23"/>
        <v>44.624630317461239</v>
      </c>
    </row>
    <row r="77" spans="1:33" x14ac:dyDescent="0.25">
      <c r="A77" s="7">
        <v>2020</v>
      </c>
      <c r="B77" s="8" t="s">
        <v>29</v>
      </c>
      <c r="C77" s="7">
        <v>2020</v>
      </c>
      <c r="D77" s="8">
        <v>2020</v>
      </c>
      <c r="E77" s="9">
        <v>240.61605899099999</v>
      </c>
      <c r="F77" s="8">
        <v>235.09313122299997</v>
      </c>
      <c r="G77" s="8">
        <v>1306.7427881459998</v>
      </c>
      <c r="H77" s="9">
        <v>219.47415188000036</v>
      </c>
      <c r="I77" s="9">
        <v>679.97774439899945</v>
      </c>
      <c r="J77" s="9">
        <v>373.59259968200058</v>
      </c>
      <c r="K77" s="10">
        <v>692.69561567900018</v>
      </c>
      <c r="M77" t="s">
        <v>46</v>
      </c>
      <c r="N77" s="9">
        <v>4.4980000000000002</v>
      </c>
      <c r="P77" s="22">
        <f t="shared" si="20"/>
        <v>1641.77</v>
      </c>
      <c r="Q77">
        <v>0.8</v>
      </c>
      <c r="R77" s="21">
        <v>0.18</v>
      </c>
      <c r="S77" s="20">
        <v>0.3</v>
      </c>
      <c r="T77">
        <v>30</v>
      </c>
      <c r="U77" t="s">
        <v>46</v>
      </c>
      <c r="V77">
        <f t="shared" si="21"/>
        <v>1.3211926030747556</v>
      </c>
      <c r="W77">
        <f t="shared" ref="W77:W83" si="24">30/V77</f>
        <v>22.706757463054419</v>
      </c>
      <c r="Y77" t="s">
        <v>19</v>
      </c>
      <c r="Z77">
        <v>1.7931899263212152</v>
      </c>
      <c r="AB77" t="s">
        <v>19</v>
      </c>
      <c r="AC77">
        <v>16.729962375790237</v>
      </c>
      <c r="AE77" t="s">
        <v>19</v>
      </c>
      <c r="AF77">
        <v>1.4619464804943056</v>
      </c>
      <c r="AG77">
        <f t="shared" si="23"/>
        <v>48.731549349810187</v>
      </c>
    </row>
    <row r="78" spans="1:33" x14ac:dyDescent="0.25">
      <c r="A78" s="7">
        <v>2025</v>
      </c>
      <c r="B78" s="8" t="s">
        <v>29</v>
      </c>
      <c r="C78" s="7">
        <v>2025</v>
      </c>
      <c r="D78" s="8">
        <v>2025</v>
      </c>
      <c r="E78" s="9">
        <v>228.38318695500001</v>
      </c>
      <c r="F78" s="8">
        <v>217.76094349499999</v>
      </c>
      <c r="G78" s="8">
        <v>1214.594585629</v>
      </c>
      <c r="H78" s="9">
        <v>202.68152124800028</v>
      </c>
      <c r="I78" s="9">
        <v>673.86902634149988</v>
      </c>
      <c r="J78" s="9">
        <v>351.81311696119974</v>
      </c>
      <c r="K78" s="10">
        <v>689.05739937029966</v>
      </c>
      <c r="M78" t="s">
        <v>46</v>
      </c>
      <c r="N78" s="9">
        <v>4.4980000000000002</v>
      </c>
      <c r="P78" s="22">
        <f t="shared" si="20"/>
        <v>1641.77</v>
      </c>
      <c r="Q78">
        <v>0.8</v>
      </c>
      <c r="R78" s="21">
        <v>0.21</v>
      </c>
      <c r="S78" s="20">
        <v>0.3</v>
      </c>
      <c r="T78">
        <v>30</v>
      </c>
      <c r="U78" t="s">
        <v>46</v>
      </c>
      <c r="V78">
        <f t="shared" si="21"/>
        <v>1.0810785086575116</v>
      </c>
      <c r="W78">
        <f t="shared" si="24"/>
        <v>27.750066031054619</v>
      </c>
      <c r="Y78" t="s">
        <v>57</v>
      </c>
      <c r="Z78">
        <f>Z79*$AN$19+Z80*$AN$20+Z81*$AN$21+Z82*$AN$22+Z83*$AN$23+Z84*$AN$24</f>
        <v>1.3525729289054769</v>
      </c>
      <c r="AA78">
        <f>1-Z78/Z64</f>
        <v>0.36910487432715833</v>
      </c>
      <c r="AB78" t="s">
        <v>57</v>
      </c>
      <c r="AC78">
        <f>AC79*$AN$19+AC80*$AN$20+AC81*$AN$21+AC82*$AN$22+AC83*$AN$23+AC84*$AN$24</f>
        <v>22.379909335004115</v>
      </c>
      <c r="AE78" t="s">
        <v>57</v>
      </c>
      <c r="AF78">
        <f>AF79*$AN$19+AF80*$AN$20+AF81*$AN$21+AF82*$AN$22+AF83*$AN$23+AF84*$AN$24</f>
        <v>1.1234510116951981</v>
      </c>
      <c r="AG78">
        <f t="shared" si="23"/>
        <v>37.448367056506598</v>
      </c>
    </row>
    <row r="79" spans="1:33" x14ac:dyDescent="0.25">
      <c r="A79" s="7">
        <v>2030</v>
      </c>
      <c r="B79" s="8" t="s">
        <v>29</v>
      </c>
      <c r="C79" s="7">
        <v>2030</v>
      </c>
      <c r="D79" s="8">
        <v>2030</v>
      </c>
      <c r="E79" s="9">
        <v>219.58970325599998</v>
      </c>
      <c r="F79" s="8">
        <v>205.36258001799999</v>
      </c>
      <c r="G79" s="8">
        <v>1148.6775272140001</v>
      </c>
      <c r="H79" s="9">
        <v>190.61029002699976</v>
      </c>
      <c r="I79" s="9">
        <v>669.47785158450074</v>
      </c>
      <c r="J79" s="9">
        <v>336.15710588559978</v>
      </c>
      <c r="K79" s="10">
        <v>686.44212201489972</v>
      </c>
      <c r="M79" t="s">
        <v>46</v>
      </c>
      <c r="N79" s="9">
        <v>4.4980000000000002</v>
      </c>
      <c r="P79" s="22">
        <f t="shared" si="20"/>
        <v>1641.77</v>
      </c>
      <c r="Q79">
        <v>0.8</v>
      </c>
      <c r="R79" s="21">
        <v>0.24</v>
      </c>
      <c r="S79" s="20">
        <v>0.3</v>
      </c>
      <c r="T79">
        <v>30</v>
      </c>
      <c r="U79" t="s">
        <v>46</v>
      </c>
      <c r="V79">
        <f t="shared" si="21"/>
        <v>0.91373265746157351</v>
      </c>
      <c r="W79">
        <f t="shared" si="24"/>
        <v>32.832360488616587</v>
      </c>
      <c r="Y79" t="s">
        <v>12</v>
      </c>
      <c r="Z79">
        <v>1.4575642326545701</v>
      </c>
      <c r="AB79" t="s">
        <v>12</v>
      </c>
      <c r="AC79">
        <v>20.582283324394485</v>
      </c>
      <c r="AE79" t="s">
        <v>12</v>
      </c>
      <c r="AF79">
        <v>1.3477309926574044</v>
      </c>
      <c r="AG79">
        <f t="shared" si="23"/>
        <v>44.924366421913476</v>
      </c>
    </row>
    <row r="80" spans="1:33" x14ac:dyDescent="0.25">
      <c r="A80" s="7">
        <v>2035</v>
      </c>
      <c r="B80" s="8" t="s">
        <v>29</v>
      </c>
      <c r="C80" s="7">
        <v>2035</v>
      </c>
      <c r="D80" s="8">
        <v>2035</v>
      </c>
      <c r="E80" s="9">
        <v>214.00519509600002</v>
      </c>
      <c r="F80" s="8">
        <v>197.55593277799997</v>
      </c>
      <c r="G80" s="8">
        <v>1107.172731484</v>
      </c>
      <c r="H80" s="9">
        <v>182.94413385699968</v>
      </c>
      <c r="I80" s="9">
        <v>666.68915981600048</v>
      </c>
      <c r="J80" s="9">
        <v>326.21438019089965</v>
      </c>
      <c r="K80" s="10">
        <v>684.78119677810037</v>
      </c>
      <c r="M80" t="s">
        <v>46</v>
      </c>
      <c r="N80" s="9">
        <v>4.4980000000000002</v>
      </c>
      <c r="P80" s="22">
        <f t="shared" si="20"/>
        <v>1641.77</v>
      </c>
      <c r="Q80">
        <v>0.8</v>
      </c>
      <c r="R80" s="21">
        <v>0.27</v>
      </c>
      <c r="S80" s="20">
        <v>0.3</v>
      </c>
      <c r="T80">
        <v>30</v>
      </c>
      <c r="U80" t="s">
        <v>46</v>
      </c>
      <c r="V80">
        <f t="shared" si="21"/>
        <v>0.79412312830219489</v>
      </c>
      <c r="W80">
        <f t="shared" si="24"/>
        <v>37.777517025777676</v>
      </c>
      <c r="Y80" t="s">
        <v>45</v>
      </c>
      <c r="Z80">
        <v>1.6873109678197002</v>
      </c>
      <c r="AB80" t="s">
        <v>45</v>
      </c>
      <c r="AC80">
        <v>17.779769451013067</v>
      </c>
      <c r="AE80" t="s">
        <v>45</v>
      </c>
      <c r="AF80">
        <v>1.1779990639288493</v>
      </c>
      <c r="AG80">
        <f t="shared" si="23"/>
        <v>39.266635464294978</v>
      </c>
    </row>
    <row r="81" spans="1:33" x14ac:dyDescent="0.25">
      <c r="A81" s="7">
        <v>2040</v>
      </c>
      <c r="B81" s="8" t="s">
        <v>29</v>
      </c>
      <c r="C81" s="7">
        <v>2040</v>
      </c>
      <c r="D81" s="8">
        <v>2040</v>
      </c>
      <c r="E81" s="9">
        <v>210.44514313899998</v>
      </c>
      <c r="F81" s="8">
        <v>192.56980499700003</v>
      </c>
      <c r="G81" s="8">
        <v>1080.6635133989998</v>
      </c>
      <c r="H81" s="9">
        <v>178.05705701600007</v>
      </c>
      <c r="I81" s="9">
        <v>664.91134497900021</v>
      </c>
      <c r="J81" s="9">
        <v>319.87599253559983</v>
      </c>
      <c r="K81" s="10">
        <v>683.72238393440011</v>
      </c>
      <c r="M81" t="s">
        <v>46</v>
      </c>
      <c r="N81" s="9">
        <v>4.4980000000000002</v>
      </c>
      <c r="P81" s="22">
        <f t="shared" si="20"/>
        <v>1641.77</v>
      </c>
      <c r="Q81">
        <v>0.8</v>
      </c>
      <c r="R81" s="21">
        <v>0.28999999999999998</v>
      </c>
      <c r="S81" s="20">
        <v>0.3</v>
      </c>
      <c r="T81">
        <v>30</v>
      </c>
      <c r="U81" t="s">
        <v>46</v>
      </c>
      <c r="V81">
        <f t="shared" si="21"/>
        <v>0.72860981483560727</v>
      </c>
      <c r="W81">
        <f t="shared" si="24"/>
        <v>41.174301236621076</v>
      </c>
      <c r="Y81" t="s">
        <v>18</v>
      </c>
      <c r="Z81">
        <v>1.3622067816573906</v>
      </c>
      <c r="AB81" t="s">
        <v>18</v>
      </c>
      <c r="AC81">
        <v>22.023088127265922</v>
      </c>
      <c r="AE81" t="s">
        <v>18</v>
      </c>
      <c r="AF81">
        <v>1.1748633177245149</v>
      </c>
      <c r="AG81">
        <f t="shared" si="23"/>
        <v>39.162110590817164</v>
      </c>
    </row>
    <row r="82" spans="1:33" x14ac:dyDescent="0.25">
      <c r="A82" s="7">
        <v>2045</v>
      </c>
      <c r="B82" s="8" t="s">
        <v>29</v>
      </c>
      <c r="C82" s="7">
        <v>2045</v>
      </c>
      <c r="D82" s="8">
        <v>2045</v>
      </c>
      <c r="E82" s="9">
        <v>207.345369616</v>
      </c>
      <c r="F82" s="8">
        <v>188.20465451799998</v>
      </c>
      <c r="G82" s="8">
        <v>1057.4557816880003</v>
      </c>
      <c r="H82" s="9">
        <v>173.8018303749995</v>
      </c>
      <c r="I82" s="9">
        <v>663.36341943700063</v>
      </c>
      <c r="J82" s="9">
        <v>314.35714495129923</v>
      </c>
      <c r="K82" s="10">
        <v>682.80046941470027</v>
      </c>
      <c r="M82" t="s">
        <v>46</v>
      </c>
      <c r="N82" s="9">
        <v>4.4980000000000002</v>
      </c>
      <c r="P82" s="22">
        <f t="shared" si="20"/>
        <v>1641.77</v>
      </c>
      <c r="Q82">
        <v>0.8</v>
      </c>
      <c r="R82" s="21">
        <v>0.28999999999999998</v>
      </c>
      <c r="S82" s="20">
        <v>0.3</v>
      </c>
      <c r="T82">
        <v>30</v>
      </c>
      <c r="U82" t="s">
        <v>46</v>
      </c>
      <c r="V82">
        <f t="shared" si="21"/>
        <v>0.71922028587674935</v>
      </c>
      <c r="W82">
        <f t="shared" si="24"/>
        <v>41.711837929361479</v>
      </c>
      <c r="Y82" t="s">
        <v>22</v>
      </c>
      <c r="Z82">
        <v>1.2884616376910809</v>
      </c>
      <c r="AB82" t="s">
        <v>22</v>
      </c>
      <c r="AC82">
        <v>23.283580296391207</v>
      </c>
      <c r="AE82" t="s">
        <v>22</v>
      </c>
      <c r="AF82">
        <v>0.89389029676976894</v>
      </c>
      <c r="AG82">
        <f t="shared" si="23"/>
        <v>29.796343225658962</v>
      </c>
    </row>
    <row r="83" spans="1:33" ht="15.75" thickBot="1" x14ac:dyDescent="0.3">
      <c r="A83" s="12">
        <v>2050</v>
      </c>
      <c r="B83" s="13" t="s">
        <v>29</v>
      </c>
      <c r="C83" s="12">
        <v>2050</v>
      </c>
      <c r="D83" s="13">
        <v>2050</v>
      </c>
      <c r="E83" s="14">
        <v>204.06555099699997</v>
      </c>
      <c r="F83" s="13">
        <v>183.52882122099999</v>
      </c>
      <c r="G83" s="13">
        <v>1032.596283718</v>
      </c>
      <c r="H83" s="14">
        <v>169.29950645700015</v>
      </c>
      <c r="I83" s="14">
        <v>661.72558204949951</v>
      </c>
      <c r="J83" s="14">
        <v>308.51773613609976</v>
      </c>
      <c r="K83" s="15">
        <v>681.82500942140041</v>
      </c>
      <c r="M83" t="s">
        <v>46</v>
      </c>
      <c r="N83" s="9">
        <v>4.4980000000000002</v>
      </c>
      <c r="P83" s="22">
        <f t="shared" si="20"/>
        <v>1641.77</v>
      </c>
      <c r="Q83">
        <v>0.8</v>
      </c>
      <c r="R83" s="21">
        <v>0.28999999999999998</v>
      </c>
      <c r="S83" s="20">
        <v>0.3</v>
      </c>
      <c r="T83">
        <v>30</v>
      </c>
      <c r="U83" t="s">
        <v>46</v>
      </c>
      <c r="V83">
        <f>SUM(E83:K83)*S83/(P83*Q83*R83)*0.277778</f>
        <v>0.70920642804602918</v>
      </c>
      <c r="W83">
        <f t="shared" si="24"/>
        <v>42.3008010272193</v>
      </c>
      <c r="Y83" t="s">
        <v>23</v>
      </c>
      <c r="Z83">
        <v>1.175117945049456</v>
      </c>
      <c r="AB83" t="s">
        <v>23</v>
      </c>
      <c r="AC83">
        <v>25.529352288750403</v>
      </c>
      <c r="AE83" t="s">
        <v>23</v>
      </c>
      <c r="AF83">
        <v>0.96757975446404476</v>
      </c>
      <c r="AG83">
        <f t="shared" si="23"/>
        <v>32.252658482134827</v>
      </c>
    </row>
    <row r="84" spans="1:33" x14ac:dyDescent="0.25">
      <c r="A84" s="1"/>
      <c r="B84" s="1"/>
      <c r="C84" s="1"/>
      <c r="D84" s="1"/>
      <c r="E84" s="1"/>
      <c r="F84" s="1"/>
      <c r="G84" s="1"/>
      <c r="H84" s="1"/>
      <c r="I84" s="1"/>
      <c r="J84" s="1"/>
      <c r="K84" s="1"/>
      <c r="Y84" t="s">
        <v>24</v>
      </c>
      <c r="Z84">
        <v>1.3083593876506412</v>
      </c>
      <c r="AB84" t="s">
        <v>24</v>
      </c>
      <c r="AC84">
        <v>22.929479685141843</v>
      </c>
      <c r="AE84" t="s">
        <v>24</v>
      </c>
      <c r="AF84">
        <v>1.0963699507152871</v>
      </c>
      <c r="AG84">
        <f t="shared" si="23"/>
        <v>36.545665023842908</v>
      </c>
    </row>
    <row r="85" spans="1:33" x14ac:dyDescent="0.25">
      <c r="A85" s="1"/>
      <c r="B85" s="1"/>
      <c r="C85" s="1"/>
      <c r="D85" s="1"/>
      <c r="E85" s="1"/>
      <c r="F85" s="1"/>
      <c r="G85" s="1"/>
      <c r="H85" s="1"/>
      <c r="I85" s="1"/>
      <c r="J85" s="1"/>
      <c r="K85" s="1"/>
      <c r="AG85">
        <f t="shared" si="23"/>
        <v>0</v>
      </c>
    </row>
    <row r="86" spans="1:33" x14ac:dyDescent="0.25">
      <c r="A86" s="1"/>
      <c r="B86" s="1"/>
      <c r="C86" s="1"/>
      <c r="D86" s="1"/>
      <c r="E86" s="1"/>
      <c r="F86" s="1"/>
      <c r="G86" s="1"/>
      <c r="H86" s="1"/>
      <c r="I86" s="1"/>
      <c r="J86" s="1"/>
      <c r="K86" s="1"/>
      <c r="Y86" t="s">
        <v>46</v>
      </c>
      <c r="Z86">
        <v>1.3211926030747556</v>
      </c>
      <c r="AB86" t="s">
        <v>46</v>
      </c>
      <c r="AC86">
        <v>22.706757463054419</v>
      </c>
      <c r="AE86" t="s">
        <v>46</v>
      </c>
      <c r="AF86">
        <v>0.88201220667666946</v>
      </c>
      <c r="AG86">
        <f t="shared" si="23"/>
        <v>29.400406889222314</v>
      </c>
    </row>
    <row r="87" spans="1:33" x14ac:dyDescent="0.25">
      <c r="A87" s="1"/>
      <c r="B87" s="1"/>
      <c r="C87" s="1"/>
      <c r="D87" s="1"/>
      <c r="E87" s="1"/>
      <c r="F87" s="1"/>
      <c r="G87" s="1"/>
      <c r="H87" s="1"/>
      <c r="I87" s="1"/>
      <c r="J87" s="1"/>
      <c r="K87" s="1"/>
      <c r="Y87" t="s">
        <v>46</v>
      </c>
      <c r="Z87">
        <v>1.0810785086575116</v>
      </c>
      <c r="AA87" s="56">
        <f>1-Z87/$Z$86</f>
        <v>0.1817404168464436</v>
      </c>
      <c r="AB87" t="s">
        <v>46</v>
      </c>
      <c r="AC87">
        <v>27.750066031054619</v>
      </c>
      <c r="AE87" t="s">
        <v>46</v>
      </c>
      <c r="AF87">
        <v>0.71101844350913956</v>
      </c>
      <c r="AG87">
        <f t="shared" si="23"/>
        <v>23.700614783637985</v>
      </c>
    </row>
    <row r="88" spans="1:33" x14ac:dyDescent="0.25">
      <c r="A88" s="1"/>
      <c r="B88" s="1"/>
      <c r="C88" s="1"/>
      <c r="D88" s="1"/>
      <c r="E88" s="1"/>
      <c r="F88" s="1"/>
      <c r="G88" s="1"/>
      <c r="H88" s="1"/>
      <c r="I88" s="1"/>
      <c r="J88" s="1"/>
      <c r="K88" s="1"/>
      <c r="Y88" t="s">
        <v>46</v>
      </c>
      <c r="Z88">
        <v>0.91373265746157351</v>
      </c>
      <c r="AA88" s="56">
        <f t="shared" ref="AA88:AA92" si="25">1-Z88/$Z$86</f>
        <v>0.3084031386982623</v>
      </c>
      <c r="AB88" t="s">
        <v>46</v>
      </c>
      <c r="AC88">
        <v>32.832360488616587</v>
      </c>
      <c r="AE88" t="s">
        <v>46</v>
      </c>
      <c r="AF88">
        <v>0.61371597041607528</v>
      </c>
      <c r="AG88">
        <f t="shared" si="23"/>
        <v>20.457199013869175</v>
      </c>
    </row>
    <row r="89" spans="1:33" x14ac:dyDescent="0.25">
      <c r="A89" s="1"/>
      <c r="B89" s="1"/>
      <c r="C89" s="1"/>
      <c r="D89" s="1"/>
      <c r="E89" s="1"/>
      <c r="F89" s="1"/>
      <c r="G89" s="1"/>
      <c r="H89" s="1"/>
      <c r="I89" s="1"/>
      <c r="J89" s="1"/>
      <c r="K89" s="1"/>
      <c r="Y89" t="s">
        <v>46</v>
      </c>
      <c r="Z89">
        <v>0.79412312830219489</v>
      </c>
      <c r="AA89" s="56">
        <f t="shared" si="25"/>
        <v>0.39893462432800053</v>
      </c>
      <c r="AB89" t="s">
        <v>46</v>
      </c>
      <c r="AC89">
        <v>37.777517025777676</v>
      </c>
      <c r="AE89" t="s">
        <v>46</v>
      </c>
      <c r="AF89">
        <v>0.53221410316192164</v>
      </c>
      <c r="AG89">
        <f t="shared" si="23"/>
        <v>17.740470105397385</v>
      </c>
    </row>
    <row r="90" spans="1:33" x14ac:dyDescent="0.25">
      <c r="A90" s="1"/>
      <c r="B90" s="1"/>
      <c r="C90" s="1"/>
      <c r="D90" s="1"/>
      <c r="E90" s="1"/>
      <c r="F90" s="1"/>
      <c r="G90" s="1"/>
      <c r="H90" s="1"/>
      <c r="I90" s="1"/>
      <c r="J90" s="1"/>
      <c r="K90" s="1"/>
      <c r="Y90" t="s">
        <v>46</v>
      </c>
      <c r="Z90">
        <v>0.72860981483560727</v>
      </c>
      <c r="AA90" s="56">
        <f t="shared" si="25"/>
        <v>0.44852112164422919</v>
      </c>
      <c r="AB90" t="s">
        <v>46</v>
      </c>
      <c r="AC90">
        <v>41.174301236621076</v>
      </c>
      <c r="AE90" t="s">
        <v>46</v>
      </c>
      <c r="AF90">
        <v>0.48898455472678454</v>
      </c>
      <c r="AG90">
        <f t="shared" si="23"/>
        <v>16.299485157559484</v>
      </c>
    </row>
    <row r="91" spans="1:33" x14ac:dyDescent="0.25">
      <c r="A91" s="1"/>
      <c r="B91" s="1"/>
      <c r="C91" s="1"/>
      <c r="D91" s="1"/>
      <c r="E91" s="1"/>
      <c r="F91" s="1"/>
      <c r="G91" s="1"/>
      <c r="H91" s="1"/>
      <c r="I91" s="1"/>
      <c r="J91" s="1"/>
      <c r="K91" s="1"/>
      <c r="Y91" t="s">
        <v>46</v>
      </c>
      <c r="Z91">
        <v>0.71922028587674935</v>
      </c>
      <c r="AA91" s="56">
        <f t="shared" si="25"/>
        <v>0.45562798020293305</v>
      </c>
      <c r="AB91" t="s">
        <v>46</v>
      </c>
      <c r="AC91">
        <v>41.711837929361479</v>
      </c>
      <c r="AE91" t="s">
        <v>46</v>
      </c>
      <c r="AF91">
        <v>0.48266129616626968</v>
      </c>
      <c r="AG91">
        <f t="shared" si="23"/>
        <v>16.088709872208987</v>
      </c>
    </row>
    <row r="92" spans="1:33" x14ac:dyDescent="0.25">
      <c r="A92" s="1"/>
      <c r="B92" s="1"/>
      <c r="C92" s="1"/>
      <c r="D92" s="1"/>
      <c r="E92" s="1"/>
      <c r="F92" s="1"/>
      <c r="G92" s="1"/>
      <c r="H92" s="1"/>
      <c r="I92" s="1"/>
      <c r="J92" s="1"/>
      <c r="K92" s="1"/>
      <c r="Y92" t="s">
        <v>46</v>
      </c>
      <c r="Z92">
        <v>0.70920642804602918</v>
      </c>
      <c r="AA92" s="56">
        <f t="shared" si="25"/>
        <v>0.46320738823732199</v>
      </c>
      <c r="AB92" t="s">
        <v>46</v>
      </c>
      <c r="AC92">
        <v>42.3008010272193</v>
      </c>
      <c r="AE92" t="s">
        <v>46</v>
      </c>
      <c r="AF92">
        <v>0.4783628182619557</v>
      </c>
      <c r="AG92">
        <f t="shared" si="23"/>
        <v>15.945427275398526</v>
      </c>
    </row>
    <row r="93" spans="1:33" ht="92.25" x14ac:dyDescent="1.35">
      <c r="A93" s="3" t="s">
        <v>40</v>
      </c>
      <c r="B93" s="1"/>
      <c r="C93" s="3" t="s">
        <v>40</v>
      </c>
      <c r="D93" s="1"/>
      <c r="E93" s="1"/>
      <c r="F93" s="1"/>
      <c r="G93" s="1"/>
      <c r="H93" s="1"/>
      <c r="I93" s="1"/>
      <c r="J93" s="1"/>
      <c r="K93" s="1"/>
    </row>
    <row r="94" spans="1:33" ht="15.75" thickBot="1" x14ac:dyDescent="0.3">
      <c r="A94" s="1"/>
      <c r="B94" s="1"/>
      <c r="C94" s="1"/>
      <c r="D94" s="1"/>
      <c r="E94" s="1"/>
      <c r="F94" s="1"/>
      <c r="G94" s="1"/>
      <c r="H94" s="1"/>
      <c r="I94" s="1"/>
      <c r="J94" s="1"/>
      <c r="K94" s="1"/>
      <c r="Y94">
        <f>Z86/Z56</f>
        <v>1.340336688258897</v>
      </c>
      <c r="Z94">
        <f>Z26/Z56</f>
        <v>1.4064230113888705</v>
      </c>
    </row>
    <row r="95" spans="1:33" x14ac:dyDescent="0.25">
      <c r="A95" s="4" t="s">
        <v>0</v>
      </c>
      <c r="B95" s="5" t="s">
        <v>2</v>
      </c>
      <c r="C95" s="4" t="s">
        <v>0</v>
      </c>
      <c r="D95" s="5" t="s">
        <v>26</v>
      </c>
      <c r="E95" s="5" t="s">
        <v>31</v>
      </c>
      <c r="F95" s="5" t="s">
        <v>32</v>
      </c>
      <c r="G95" s="5" t="s">
        <v>33</v>
      </c>
      <c r="H95" s="5" t="s">
        <v>34</v>
      </c>
      <c r="I95" s="5" t="s">
        <v>35</v>
      </c>
      <c r="J95" s="5" t="s">
        <v>36</v>
      </c>
      <c r="K95" s="6" t="s">
        <v>37</v>
      </c>
      <c r="M95" s="8" t="s">
        <v>58</v>
      </c>
      <c r="N95" s="8" t="s">
        <v>72</v>
      </c>
      <c r="Y95">
        <f t="shared" ref="Y95:Y100" si="26">Z87/Z57</f>
        <v>1.3467094939696571</v>
      </c>
      <c r="Z95">
        <f t="shared" ref="Z95:Z100" si="27">Z27/Z57</f>
        <v>1.4360709483097147</v>
      </c>
    </row>
    <row r="96" spans="1:33" x14ac:dyDescent="0.25">
      <c r="A96" s="7">
        <v>2010</v>
      </c>
      <c r="B96" s="8" t="s">
        <v>13</v>
      </c>
      <c r="C96" s="7">
        <v>2010</v>
      </c>
      <c r="D96" s="8" t="s">
        <v>12</v>
      </c>
      <c r="E96" s="9">
        <v>19.900874701999999</v>
      </c>
      <c r="F96" s="8">
        <v>20.784450361999998</v>
      </c>
      <c r="G96" s="8">
        <v>113.22357630199998</v>
      </c>
      <c r="H96" s="9">
        <v>109.87642057800005</v>
      </c>
      <c r="I96" s="9">
        <v>39.071338981499991</v>
      </c>
      <c r="J96" s="9">
        <v>38.566519522499959</v>
      </c>
      <c r="K96" s="10">
        <v>51.40326955200004</v>
      </c>
      <c r="L96" s="59">
        <f>SUM(E96:K96)</f>
        <v>392.82645000000002</v>
      </c>
      <c r="M96">
        <f>SUM(E96:K96)/(P4*Q4*R4)</f>
        <v>2.3283880744294292</v>
      </c>
      <c r="N96">
        <f>M96/30*1000</f>
        <v>77.612935814314298</v>
      </c>
      <c r="Y96">
        <f t="shared" si="26"/>
        <v>1.3515683121607875</v>
      </c>
      <c r="Z96">
        <f t="shared" si="27"/>
        <v>1.458973620542765</v>
      </c>
    </row>
    <row r="97" spans="1:26" x14ac:dyDescent="0.25">
      <c r="A97" s="7">
        <v>2010</v>
      </c>
      <c r="B97" s="8" t="s">
        <v>13</v>
      </c>
      <c r="C97" s="7">
        <v>2010</v>
      </c>
      <c r="D97" s="8" t="s">
        <v>15</v>
      </c>
      <c r="E97" s="9">
        <v>14.999002041000001</v>
      </c>
      <c r="F97" s="8">
        <v>14.254108471999999</v>
      </c>
      <c r="G97" s="8">
        <v>78.742366601000001</v>
      </c>
      <c r="H97" s="9">
        <v>72.236114927000003</v>
      </c>
      <c r="I97" s="9">
        <v>33.040273738499991</v>
      </c>
      <c r="J97" s="9">
        <v>28.148309514699974</v>
      </c>
      <c r="K97" s="10">
        <v>49.748384705800049</v>
      </c>
      <c r="L97" s="59">
        <f t="shared" ref="L97:L160" si="28">SUM(E97:K97)</f>
        <v>291.16856000000001</v>
      </c>
      <c r="M97">
        <f t="shared" ref="M97:M159" si="29">SUM(E97:K97)/(P5*Q5*R5)</f>
        <v>2.3917120856272809</v>
      </c>
      <c r="N97">
        <f t="shared" ref="N97:N160" si="30">M97/30*1000</f>
        <v>79.723736187576023</v>
      </c>
      <c r="Y97">
        <f t="shared" si="26"/>
        <v>1.3553246344029115</v>
      </c>
      <c r="Z97">
        <f t="shared" si="27"/>
        <v>1.5027896039505499</v>
      </c>
    </row>
    <row r="98" spans="1:26" x14ac:dyDescent="0.25">
      <c r="A98" s="7">
        <v>2010</v>
      </c>
      <c r="B98" s="8" t="s">
        <v>13</v>
      </c>
      <c r="C98" s="7">
        <v>2010</v>
      </c>
      <c r="D98" s="8" t="s">
        <v>16</v>
      </c>
      <c r="E98" s="9">
        <v>13.752954067999999</v>
      </c>
      <c r="F98" s="8">
        <v>12.199871677999999</v>
      </c>
      <c r="G98" s="8">
        <v>67.579745395999993</v>
      </c>
      <c r="H98" s="9">
        <v>69.834965906999997</v>
      </c>
      <c r="I98" s="9">
        <v>35.603853046500006</v>
      </c>
      <c r="J98" s="9">
        <v>26.146976315499984</v>
      </c>
      <c r="K98" s="10">
        <v>49.336213589000039</v>
      </c>
      <c r="L98" s="59">
        <f t="shared" si="28"/>
        <v>274.45458000000002</v>
      </c>
      <c r="M98">
        <f t="shared" si="29"/>
        <v>1.8576823171900534</v>
      </c>
      <c r="N98">
        <f t="shared" si="30"/>
        <v>61.922743906335114</v>
      </c>
      <c r="Y98">
        <f t="shared" si="26"/>
        <v>1.3812675926567686</v>
      </c>
      <c r="Z98">
        <f t="shared" si="27"/>
        <v>1.6441214056833842</v>
      </c>
    </row>
    <row r="99" spans="1:26" x14ac:dyDescent="0.25">
      <c r="A99" s="7">
        <v>2010</v>
      </c>
      <c r="B99" s="8" t="s">
        <v>13</v>
      </c>
      <c r="C99" s="7">
        <v>2010</v>
      </c>
      <c r="D99" s="8" t="s">
        <v>17</v>
      </c>
      <c r="E99" s="9">
        <v>14.638328412000002</v>
      </c>
      <c r="F99" s="8">
        <v>13.121503843999999</v>
      </c>
      <c r="G99" s="8">
        <v>72.479966955999998</v>
      </c>
      <c r="H99" s="9">
        <v>75.581590641000005</v>
      </c>
      <c r="I99" s="9">
        <v>36.10324615799999</v>
      </c>
      <c r="J99" s="9">
        <v>27.928987918099978</v>
      </c>
      <c r="K99" s="10">
        <v>49.633886070900019</v>
      </c>
      <c r="L99" s="59">
        <f t="shared" si="28"/>
        <v>289.48751000000004</v>
      </c>
      <c r="M99">
        <f t="shared" si="29"/>
        <v>1.2362774119510436</v>
      </c>
      <c r="N99">
        <f t="shared" si="30"/>
        <v>41.209247065034788</v>
      </c>
      <c r="Y99">
        <f t="shared" si="26"/>
        <v>1.3815800613173659</v>
      </c>
      <c r="Z99">
        <f t="shared" si="27"/>
        <v>1.6437225911747708</v>
      </c>
    </row>
    <row r="100" spans="1:26" x14ac:dyDescent="0.25">
      <c r="A100" s="7">
        <v>2010</v>
      </c>
      <c r="B100" s="8" t="s">
        <v>13</v>
      </c>
      <c r="C100" s="7">
        <v>2010</v>
      </c>
      <c r="D100" s="8" t="s">
        <v>18</v>
      </c>
      <c r="E100" s="9">
        <v>17.728566615000002</v>
      </c>
      <c r="F100" s="8">
        <v>17.569549623999997</v>
      </c>
      <c r="G100" s="8">
        <v>96.130061574999985</v>
      </c>
      <c r="H100" s="9">
        <v>95.639828176000009</v>
      </c>
      <c r="I100" s="9">
        <v>37.846165290000016</v>
      </c>
      <c r="J100" s="9">
        <v>34.14887693999998</v>
      </c>
      <c r="K100" s="10">
        <v>50.672891780000043</v>
      </c>
      <c r="L100" s="59">
        <f t="shared" si="28"/>
        <v>349.73594000000003</v>
      </c>
      <c r="M100">
        <f t="shared" si="29"/>
        <v>1.8179312457012449</v>
      </c>
      <c r="N100">
        <f t="shared" si="30"/>
        <v>60.597708190041494</v>
      </c>
      <c r="Y100">
        <f t="shared" si="26"/>
        <v>1.3818720042632271</v>
      </c>
      <c r="Z100">
        <f t="shared" si="27"/>
        <v>1.6432788813639936</v>
      </c>
    </row>
    <row r="101" spans="1:26" x14ac:dyDescent="0.25">
      <c r="A101" s="7">
        <v>2010</v>
      </c>
      <c r="B101" s="8" t="s">
        <v>13</v>
      </c>
      <c r="C101" s="7">
        <v>2010</v>
      </c>
      <c r="D101" s="8" t="s">
        <v>19</v>
      </c>
      <c r="E101" s="9">
        <v>17.326727002000002</v>
      </c>
      <c r="F101" s="8">
        <v>17.266237501999999</v>
      </c>
      <c r="G101" s="8">
        <v>94.517401449999994</v>
      </c>
      <c r="H101" s="9">
        <v>93.031638083000018</v>
      </c>
      <c r="I101" s="9">
        <v>37.619483585999973</v>
      </c>
      <c r="J101" s="9">
        <v>33.340066724600035</v>
      </c>
      <c r="K101" s="10">
        <v>50.537785652399975</v>
      </c>
      <c r="L101" s="60">
        <f t="shared" si="28"/>
        <v>343.63934</v>
      </c>
      <c r="M101">
        <f t="shared" si="29"/>
        <v>2.0368428377488326</v>
      </c>
      <c r="N101">
        <f t="shared" si="30"/>
        <v>67.894761258294423</v>
      </c>
    </row>
    <row r="102" spans="1:26" x14ac:dyDescent="0.25">
      <c r="A102" s="7">
        <v>2015</v>
      </c>
      <c r="B102" s="8" t="s">
        <v>13</v>
      </c>
      <c r="C102" s="7">
        <v>2015</v>
      </c>
      <c r="D102" s="8" t="s">
        <v>12</v>
      </c>
      <c r="E102" s="9">
        <v>18.787431636000001</v>
      </c>
      <c r="F102" s="8">
        <v>19.192495321999999</v>
      </c>
      <c r="G102" s="8">
        <v>104.75922158799999</v>
      </c>
      <c r="H102" s="9">
        <v>102.64932573600001</v>
      </c>
      <c r="I102" s="9">
        <v>38.443348541999967</v>
      </c>
      <c r="J102" s="9">
        <v>36.325463169499983</v>
      </c>
      <c r="K102" s="10">
        <v>51.028904006500056</v>
      </c>
      <c r="L102" s="61">
        <f t="shared" si="28"/>
        <v>371.18619000000001</v>
      </c>
      <c r="M102">
        <f t="shared" si="29"/>
        <v>1.7112047790859393</v>
      </c>
      <c r="N102">
        <f t="shared" si="30"/>
        <v>57.040159302864645</v>
      </c>
    </row>
    <row r="103" spans="1:26" x14ac:dyDescent="0.25">
      <c r="A103" s="7">
        <v>2015</v>
      </c>
      <c r="B103" s="8" t="s">
        <v>13</v>
      </c>
      <c r="C103" s="7">
        <v>2015</v>
      </c>
      <c r="D103" s="8" t="s">
        <v>16</v>
      </c>
      <c r="E103" s="9">
        <v>15.777627588000001</v>
      </c>
      <c r="F103" s="8">
        <v>15.14408018</v>
      </c>
      <c r="G103" s="8">
        <v>83.233993732000002</v>
      </c>
      <c r="H103" s="9">
        <v>82.976732982000001</v>
      </c>
      <c r="I103" s="9">
        <v>36.745777651499964</v>
      </c>
      <c r="J103" s="9">
        <v>30.222118454999986</v>
      </c>
      <c r="K103" s="10">
        <v>50.016949411500036</v>
      </c>
      <c r="L103" s="59">
        <f t="shared" si="28"/>
        <v>314.11727999999999</v>
      </c>
      <c r="M103">
        <f t="shared" si="29"/>
        <v>1.6536680034265527</v>
      </c>
      <c r="N103">
        <f t="shared" si="30"/>
        <v>55.122266780885091</v>
      </c>
    </row>
    <row r="104" spans="1:26" x14ac:dyDescent="0.25">
      <c r="A104" s="7">
        <v>2015</v>
      </c>
      <c r="B104" s="8" t="s">
        <v>13</v>
      </c>
      <c r="C104" s="7">
        <v>2015</v>
      </c>
      <c r="D104" s="8" t="s">
        <v>21</v>
      </c>
      <c r="E104" s="9">
        <v>15.329667298</v>
      </c>
      <c r="F104" s="8">
        <v>14.378254146</v>
      </c>
      <c r="G104" s="8">
        <v>79.162108498000009</v>
      </c>
      <c r="H104" s="9">
        <v>80.069065230999996</v>
      </c>
      <c r="I104" s="9">
        <v>36.493132501499986</v>
      </c>
      <c r="J104" s="9">
        <v>29.320496857900025</v>
      </c>
      <c r="K104" s="10">
        <v>49.866335467599981</v>
      </c>
      <c r="L104" s="59">
        <f t="shared" si="28"/>
        <v>304.61905999999999</v>
      </c>
      <c r="M104">
        <f t="shared" si="29"/>
        <v>1.4536353689826791</v>
      </c>
      <c r="N104">
        <f t="shared" si="30"/>
        <v>48.454512299422639</v>
      </c>
    </row>
    <row r="105" spans="1:26" x14ac:dyDescent="0.25">
      <c r="A105" s="7">
        <v>2015</v>
      </c>
      <c r="B105" s="8" t="s">
        <v>13</v>
      </c>
      <c r="C105" s="7">
        <v>2015</v>
      </c>
      <c r="D105" s="8" t="s">
        <v>17</v>
      </c>
      <c r="E105" s="9">
        <v>14.138885168000002</v>
      </c>
      <c r="F105" s="8">
        <v>12.419287221999999</v>
      </c>
      <c r="G105" s="8">
        <v>68.746318079999995</v>
      </c>
      <c r="H105" s="9">
        <v>72.339823887000009</v>
      </c>
      <c r="I105" s="9">
        <v>35.821557829499994</v>
      </c>
      <c r="J105" s="9">
        <v>26.923743622099977</v>
      </c>
      <c r="K105" s="10">
        <v>49.465974191400022</v>
      </c>
      <c r="L105" s="59">
        <f t="shared" si="28"/>
        <v>279.85559000000001</v>
      </c>
      <c r="M105">
        <f t="shared" si="29"/>
        <v>0.92955613244347512</v>
      </c>
      <c r="N105">
        <f t="shared" si="30"/>
        <v>30.985204414782505</v>
      </c>
    </row>
    <row r="106" spans="1:26" x14ac:dyDescent="0.25">
      <c r="A106" s="7">
        <v>2015</v>
      </c>
      <c r="B106" s="8" t="s">
        <v>13</v>
      </c>
      <c r="C106" s="7">
        <v>2015</v>
      </c>
      <c r="D106" s="8" t="s">
        <v>18</v>
      </c>
      <c r="E106" s="9">
        <v>17.984733159000001</v>
      </c>
      <c r="F106" s="8">
        <v>17.931879431999999</v>
      </c>
      <c r="G106" s="8">
        <v>98.056548743000008</v>
      </c>
      <c r="H106" s="9">
        <v>97.302583086999988</v>
      </c>
      <c r="I106" s="9">
        <v>37.990635967500026</v>
      </c>
      <c r="J106" s="9">
        <v>34.664482070299982</v>
      </c>
      <c r="K106" s="10">
        <v>50.759027541199998</v>
      </c>
      <c r="L106" s="59">
        <f t="shared" si="28"/>
        <v>354.68988999999999</v>
      </c>
      <c r="M106">
        <f t="shared" si="29"/>
        <v>1.4339748360362528</v>
      </c>
      <c r="N106">
        <f t="shared" si="30"/>
        <v>47.799161201208427</v>
      </c>
    </row>
    <row r="107" spans="1:26" x14ac:dyDescent="0.25">
      <c r="A107" s="7">
        <v>2015</v>
      </c>
      <c r="B107" s="8" t="s">
        <v>13</v>
      </c>
      <c r="C107" s="7">
        <v>2015</v>
      </c>
      <c r="D107" s="8" t="s">
        <v>19</v>
      </c>
      <c r="E107" s="9">
        <v>17.071133623000001</v>
      </c>
      <c r="F107" s="8">
        <v>16.903237925999996</v>
      </c>
      <c r="G107" s="8">
        <v>92.587351415000001</v>
      </c>
      <c r="H107" s="9">
        <v>91.372670117999988</v>
      </c>
      <c r="I107" s="9">
        <v>37.475330189999994</v>
      </c>
      <c r="J107" s="9">
        <v>32.825639230199982</v>
      </c>
      <c r="K107" s="10">
        <v>50.451857497800063</v>
      </c>
      <c r="L107" s="60">
        <f t="shared" si="28"/>
        <v>338.68722000000002</v>
      </c>
      <c r="M107">
        <f t="shared" si="29"/>
        <v>1.5613813366260501</v>
      </c>
      <c r="N107">
        <f t="shared" si="30"/>
        <v>52.046044554201671</v>
      </c>
    </row>
    <row r="108" spans="1:26" x14ac:dyDescent="0.25">
      <c r="A108" s="7">
        <v>2020</v>
      </c>
      <c r="B108" s="8" t="s">
        <v>13</v>
      </c>
      <c r="C108" s="7">
        <v>2020</v>
      </c>
      <c r="D108" s="8" t="s">
        <v>12</v>
      </c>
      <c r="E108" s="9">
        <v>17.806593477</v>
      </c>
      <c r="F108" s="8">
        <v>17.785378422000001</v>
      </c>
      <c r="G108" s="8">
        <v>97.277634820999992</v>
      </c>
      <c r="H108" s="9">
        <v>96.282823084000015</v>
      </c>
      <c r="I108" s="9">
        <v>37.890153200999976</v>
      </c>
      <c r="J108" s="9">
        <v>34.351257112500036</v>
      </c>
      <c r="K108" s="10">
        <v>50.69912988249996</v>
      </c>
      <c r="L108" s="58">
        <f t="shared" si="28"/>
        <v>352.09296999999998</v>
      </c>
      <c r="M108">
        <f t="shared" si="29"/>
        <v>1.4252339944160153</v>
      </c>
      <c r="N108">
        <f t="shared" si="30"/>
        <v>47.50779981386718</v>
      </c>
    </row>
    <row r="109" spans="1:26" x14ac:dyDescent="0.25">
      <c r="A109" s="7">
        <v>2020</v>
      </c>
      <c r="B109" s="8" t="s">
        <v>13</v>
      </c>
      <c r="C109" s="7">
        <v>2020</v>
      </c>
      <c r="D109" s="8" t="s">
        <v>21</v>
      </c>
      <c r="E109" s="9">
        <v>14.866397134000001</v>
      </c>
      <c r="F109" s="8">
        <v>13.726181111999999</v>
      </c>
      <c r="G109" s="8">
        <v>75.695060541999993</v>
      </c>
      <c r="H109" s="9">
        <v>77.062108987000002</v>
      </c>
      <c r="I109" s="9">
        <v>36.231847829999992</v>
      </c>
      <c r="J109" s="9">
        <v>28.388059829900016</v>
      </c>
      <c r="K109" s="10">
        <v>49.710574565099989</v>
      </c>
      <c r="L109" s="58">
        <f t="shared" si="28"/>
        <v>295.68022999999999</v>
      </c>
      <c r="M109">
        <f t="shared" si="29"/>
        <v>1.2389088040977814</v>
      </c>
      <c r="N109">
        <f t="shared" si="30"/>
        <v>41.296960136592709</v>
      </c>
    </row>
    <row r="110" spans="1:26" x14ac:dyDescent="0.25">
      <c r="A110" s="7">
        <v>2020</v>
      </c>
      <c r="B110" s="8" t="s">
        <v>13</v>
      </c>
      <c r="C110" s="7">
        <v>2020</v>
      </c>
      <c r="D110" s="8" t="s">
        <v>18</v>
      </c>
      <c r="E110" s="9">
        <v>17.747048002</v>
      </c>
      <c r="F110" s="8">
        <v>17.594186375999996</v>
      </c>
      <c r="G110" s="8">
        <v>96.261050273999999</v>
      </c>
      <c r="H110" s="9">
        <v>95.759797847000002</v>
      </c>
      <c r="I110" s="9">
        <v>37.856589532500038</v>
      </c>
      <c r="J110" s="9">
        <v>34.186067157099956</v>
      </c>
      <c r="K110" s="10">
        <v>50.679110811399994</v>
      </c>
      <c r="L110" s="58">
        <f t="shared" si="28"/>
        <v>350.08384999999998</v>
      </c>
      <c r="M110">
        <f t="shared" si="29"/>
        <v>1.2427490536425194</v>
      </c>
      <c r="N110">
        <f t="shared" si="30"/>
        <v>41.424968454750648</v>
      </c>
    </row>
    <row r="111" spans="1:26" x14ac:dyDescent="0.25">
      <c r="A111" s="7">
        <v>2020</v>
      </c>
      <c r="B111" s="8" t="s">
        <v>13</v>
      </c>
      <c r="C111" s="7">
        <v>2020</v>
      </c>
      <c r="D111" s="8" t="s">
        <v>22</v>
      </c>
      <c r="E111" s="9">
        <v>12.559306113000002</v>
      </c>
      <c r="F111" s="8">
        <v>10.519370030000001</v>
      </c>
      <c r="G111" s="8">
        <v>58.644581041000002</v>
      </c>
      <c r="H111" s="9">
        <v>62.087177519999983</v>
      </c>
      <c r="I111" s="9">
        <v>34.930616911499982</v>
      </c>
      <c r="J111" s="9">
        <v>23.744451336400033</v>
      </c>
      <c r="K111" s="10">
        <v>48.934877048099992</v>
      </c>
      <c r="L111" s="58">
        <f t="shared" si="28"/>
        <v>251.42037999999999</v>
      </c>
      <c r="M111">
        <f t="shared" si="29"/>
        <v>0.93502671267091297</v>
      </c>
      <c r="N111">
        <f t="shared" si="30"/>
        <v>31.167557089030431</v>
      </c>
    </row>
    <row r="112" spans="1:26" x14ac:dyDescent="0.25">
      <c r="A112" s="7">
        <v>2020</v>
      </c>
      <c r="B112" s="8" t="s">
        <v>13</v>
      </c>
      <c r="C112" s="7">
        <v>2020</v>
      </c>
      <c r="D112" s="8" t="s">
        <v>23</v>
      </c>
      <c r="E112" s="9">
        <v>15.217441591000002</v>
      </c>
      <c r="F112" s="8">
        <v>14.027586835999996</v>
      </c>
      <c r="G112" s="8">
        <v>77.297597078999985</v>
      </c>
      <c r="H112" s="9">
        <v>79.340551257000016</v>
      </c>
      <c r="I112" s="9">
        <v>36.42985784550001</v>
      </c>
      <c r="J112" s="9">
        <v>29.094603780199975</v>
      </c>
      <c r="K112" s="10">
        <v>49.82860161130003</v>
      </c>
      <c r="L112" s="58">
        <f t="shared" si="28"/>
        <v>301.23624000000001</v>
      </c>
      <c r="M112">
        <f t="shared" si="29"/>
        <v>1.0197256618025647</v>
      </c>
      <c r="N112">
        <f t="shared" si="30"/>
        <v>33.990855393418826</v>
      </c>
    </row>
    <row r="113" spans="1:14" ht="15.75" thickBot="1" x14ac:dyDescent="0.3">
      <c r="A113" s="12">
        <v>2020</v>
      </c>
      <c r="B113" s="13" t="s">
        <v>13</v>
      </c>
      <c r="C113" s="12">
        <v>2020</v>
      </c>
      <c r="D113" s="13" t="s">
        <v>24</v>
      </c>
      <c r="E113" s="14">
        <v>14.831421332000001</v>
      </c>
      <c r="F113" s="13">
        <v>13.496601451999998</v>
      </c>
      <c r="G113" s="13">
        <v>74.474369987999992</v>
      </c>
      <c r="H113" s="14">
        <v>76.834991140999989</v>
      </c>
      <c r="I113" s="14">
        <v>36.212138200500021</v>
      </c>
      <c r="J113" s="14">
        <v>28.317654254000018</v>
      </c>
      <c r="K113" s="15">
        <v>49.698813632499991</v>
      </c>
      <c r="L113" s="58">
        <f t="shared" si="28"/>
        <v>293.86599000000001</v>
      </c>
      <c r="M113">
        <f t="shared" si="29"/>
        <v>1.1545675799191528</v>
      </c>
      <c r="N113">
        <f t="shared" si="30"/>
        <v>38.485585997305094</v>
      </c>
    </row>
    <row r="114" spans="1:14" x14ac:dyDescent="0.25">
      <c r="A114" s="4" t="s">
        <v>0</v>
      </c>
      <c r="B114" s="5" t="s">
        <v>2</v>
      </c>
      <c r="C114" s="4" t="s">
        <v>0</v>
      </c>
      <c r="D114" s="5" t="s">
        <v>26</v>
      </c>
      <c r="E114" s="5" t="s">
        <v>31</v>
      </c>
      <c r="F114" s="5" t="s">
        <v>32</v>
      </c>
      <c r="G114" s="5" t="s">
        <v>33</v>
      </c>
      <c r="H114" s="5" t="s">
        <v>34</v>
      </c>
      <c r="I114" s="5" t="s">
        <v>35</v>
      </c>
      <c r="J114" s="5" t="s">
        <v>36</v>
      </c>
      <c r="K114" s="6" t="s">
        <v>37</v>
      </c>
      <c r="L114" s="58">
        <f t="shared" si="28"/>
        <v>0</v>
      </c>
      <c r="N114">
        <f t="shared" si="30"/>
        <v>0</v>
      </c>
    </row>
    <row r="115" spans="1:14" x14ac:dyDescent="0.25">
      <c r="A115" s="7">
        <v>2010</v>
      </c>
      <c r="B115" s="8" t="s">
        <v>27</v>
      </c>
      <c r="C115" s="7">
        <v>2010</v>
      </c>
      <c r="D115" s="8" t="s">
        <v>12</v>
      </c>
      <c r="E115" s="9">
        <v>12.991738489999999</v>
      </c>
      <c r="F115" s="8">
        <v>13.570716934</v>
      </c>
      <c r="G115" s="8">
        <v>71.864916796473835</v>
      </c>
      <c r="H115" s="8"/>
      <c r="I115" s="9">
        <v>56.224241231999983</v>
      </c>
      <c r="J115" s="9">
        <v>38.568300194900019</v>
      </c>
      <c r="K115" s="10">
        <v>51.403276653099994</v>
      </c>
      <c r="L115" s="59">
        <f t="shared" si="28"/>
        <v>244.62319030047385</v>
      </c>
      <c r="M115">
        <f t="shared" si="29"/>
        <v>1.7651534470010881</v>
      </c>
      <c r="N115">
        <f t="shared" si="30"/>
        <v>58.838448233369604</v>
      </c>
    </row>
    <row r="116" spans="1:14" x14ac:dyDescent="0.25">
      <c r="A116" s="7">
        <v>2010</v>
      </c>
      <c r="B116" s="8" t="s">
        <v>27</v>
      </c>
      <c r="C116" s="7">
        <v>2010</v>
      </c>
      <c r="D116" s="8" t="s">
        <v>15</v>
      </c>
      <c r="E116" s="9">
        <v>9.7916857950000011</v>
      </c>
      <c r="F116" s="8">
        <v>9.3068332169999994</v>
      </c>
      <c r="G116" s="8">
        <v>50.653592045178598</v>
      </c>
      <c r="H116" s="8"/>
      <c r="I116" s="9">
        <v>36.108527391999992</v>
      </c>
      <c r="J116" s="9">
        <v>28.149493352899981</v>
      </c>
      <c r="K116" s="10">
        <v>49.74838767510002</v>
      </c>
      <c r="L116" s="59">
        <f t="shared" si="28"/>
        <v>183.7585194771786</v>
      </c>
      <c r="M116">
        <f t="shared" si="29"/>
        <v>1.8375624089979141</v>
      </c>
      <c r="N116">
        <f t="shared" si="30"/>
        <v>61.252080299930469</v>
      </c>
    </row>
    <row r="117" spans="1:14" x14ac:dyDescent="0.25">
      <c r="A117" s="7">
        <v>2010</v>
      </c>
      <c r="B117" s="8" t="s">
        <v>27</v>
      </c>
      <c r="C117" s="7">
        <v>2010</v>
      </c>
      <c r="D117" s="8" t="s">
        <v>16</v>
      </c>
      <c r="E117" s="9">
        <v>8.9782376599999996</v>
      </c>
      <c r="F117" s="8">
        <v>7.9655405560000005</v>
      </c>
      <c r="G117" s="8">
        <v>43.918370207927836</v>
      </c>
      <c r="H117" s="8"/>
      <c r="I117" s="9">
        <v>37.618693679999993</v>
      </c>
      <c r="J117" s="9">
        <v>26.148071654400013</v>
      </c>
      <c r="K117" s="10">
        <v>49.336208025599987</v>
      </c>
      <c r="L117" s="59">
        <f t="shared" si="28"/>
        <v>173.96512178392783</v>
      </c>
      <c r="M117">
        <f t="shared" si="29"/>
        <v>1.4334856356041756</v>
      </c>
      <c r="N117">
        <f t="shared" si="30"/>
        <v>47.782854520139189</v>
      </c>
    </row>
    <row r="118" spans="1:14" x14ac:dyDescent="0.25">
      <c r="A118" s="7">
        <v>2010</v>
      </c>
      <c r="B118" s="8" t="s">
        <v>27</v>
      </c>
      <c r="C118" s="7">
        <v>2010</v>
      </c>
      <c r="D118" s="8" t="s">
        <v>17</v>
      </c>
      <c r="E118" s="9">
        <v>9.5562299400000015</v>
      </c>
      <c r="F118" s="8">
        <v>8.5672984440000004</v>
      </c>
      <c r="G118" s="8">
        <v>47.027862876442569</v>
      </c>
      <c r="H118" s="8"/>
      <c r="I118" s="9">
        <v>40.298225467999998</v>
      </c>
      <c r="J118" s="9">
        <v>27.930160417399989</v>
      </c>
      <c r="K118" s="10">
        <v>49.633885574600015</v>
      </c>
      <c r="L118" s="59">
        <f t="shared" si="28"/>
        <v>183.0136627204426</v>
      </c>
      <c r="M118">
        <f t="shared" si="29"/>
        <v>0.95148032381835268</v>
      </c>
      <c r="N118">
        <f t="shared" si="30"/>
        <v>31.716010793945085</v>
      </c>
    </row>
    <row r="119" spans="1:14" x14ac:dyDescent="0.25">
      <c r="A119" s="7">
        <v>2010</v>
      </c>
      <c r="B119" s="8" t="s">
        <v>27</v>
      </c>
      <c r="C119" s="7">
        <v>2010</v>
      </c>
      <c r="D119" s="8" t="s">
        <v>18</v>
      </c>
      <c r="E119" s="9">
        <v>11.573606925</v>
      </c>
      <c r="F119" s="8">
        <v>11.471589134999999</v>
      </c>
      <c r="G119" s="8">
        <v>61.462036551603134</v>
      </c>
      <c r="H119" s="8"/>
      <c r="I119" s="9">
        <v>49.650244657999991</v>
      </c>
      <c r="J119" s="9">
        <v>34.150401603400013</v>
      </c>
      <c r="K119" s="10">
        <v>50.672901958599994</v>
      </c>
      <c r="L119" s="59">
        <f t="shared" si="28"/>
        <v>218.98078083160314</v>
      </c>
      <c r="M119">
        <f t="shared" si="29"/>
        <v>1.3857133001905941</v>
      </c>
      <c r="N119">
        <f t="shared" si="30"/>
        <v>46.190443339686468</v>
      </c>
    </row>
    <row r="120" spans="1:14" x14ac:dyDescent="0.25">
      <c r="A120" s="7">
        <v>2010</v>
      </c>
      <c r="B120" s="8" t="s">
        <v>27</v>
      </c>
      <c r="C120" s="7">
        <v>2010</v>
      </c>
      <c r="D120" s="8" t="s">
        <v>19</v>
      </c>
      <c r="E120" s="9">
        <v>11.31127699</v>
      </c>
      <c r="F120" s="8">
        <v>11.273552834</v>
      </c>
      <c r="G120" s="8">
        <v>60.385168072805769</v>
      </c>
      <c r="H120" s="8"/>
      <c r="I120" s="9">
        <v>48.43402395599999</v>
      </c>
      <c r="J120" s="9">
        <v>33.341570574800016</v>
      </c>
      <c r="K120" s="10">
        <v>50.537790889199982</v>
      </c>
      <c r="L120" s="60">
        <f t="shared" si="28"/>
        <v>215.28338331680575</v>
      </c>
      <c r="M120">
        <f t="shared" si="29"/>
        <v>1.5534430962041956</v>
      </c>
      <c r="N120">
        <f t="shared" si="30"/>
        <v>51.781436540139858</v>
      </c>
    </row>
    <row r="121" spans="1:14" x14ac:dyDescent="0.25">
      <c r="A121" s="7">
        <v>2015</v>
      </c>
      <c r="B121" s="8" t="s">
        <v>27</v>
      </c>
      <c r="C121" s="7">
        <v>2015</v>
      </c>
      <c r="D121" s="8" t="s">
        <v>12</v>
      </c>
      <c r="E121" s="9">
        <v>12.26485782</v>
      </c>
      <c r="F121" s="8">
        <v>12.531271931999999</v>
      </c>
      <c r="G121" s="8">
        <v>66.695325730386045</v>
      </c>
      <c r="H121" s="8"/>
      <c r="I121" s="9">
        <v>52.854647822000018</v>
      </c>
      <c r="J121" s="9">
        <v>36.327108624899978</v>
      </c>
      <c r="K121" s="10">
        <v>51.028916233100006</v>
      </c>
      <c r="L121" s="61">
        <f t="shared" si="28"/>
        <v>231.70212816238606</v>
      </c>
      <c r="M121">
        <f t="shared" si="29"/>
        <v>1.3260035910067112</v>
      </c>
      <c r="N121">
        <f t="shared" si="30"/>
        <v>44.200119700223709</v>
      </c>
    </row>
    <row r="122" spans="1:14" x14ac:dyDescent="0.25">
      <c r="A122" s="7">
        <v>2015</v>
      </c>
      <c r="B122" s="8" t="s">
        <v>27</v>
      </c>
      <c r="C122" s="7">
        <v>2015</v>
      </c>
      <c r="D122" s="8" t="s">
        <v>16</v>
      </c>
      <c r="E122" s="9">
        <v>10.299990060000001</v>
      </c>
      <c r="F122" s="8">
        <v>9.8879220360000009</v>
      </c>
      <c r="G122" s="8">
        <v>53.462427610891162</v>
      </c>
      <c r="H122" s="8"/>
      <c r="I122" s="9">
        <v>43.745942095999979</v>
      </c>
      <c r="J122" s="9">
        <v>30.223444721100009</v>
      </c>
      <c r="K122" s="10">
        <v>50.01695158290002</v>
      </c>
      <c r="L122" s="59">
        <f t="shared" si="28"/>
        <v>197.63667810689117</v>
      </c>
      <c r="M122">
        <f t="shared" si="29"/>
        <v>1.2916015089255004</v>
      </c>
      <c r="N122">
        <f t="shared" si="30"/>
        <v>43.053383630850014</v>
      </c>
    </row>
    <row r="123" spans="1:14" x14ac:dyDescent="0.25">
      <c r="A123" s="7">
        <v>2015</v>
      </c>
      <c r="B123" s="8" t="s">
        <v>27</v>
      </c>
      <c r="C123" s="7">
        <v>2015</v>
      </c>
      <c r="D123" s="8" t="s">
        <v>21</v>
      </c>
      <c r="E123" s="9">
        <v>10.007551509999999</v>
      </c>
      <c r="F123" s="8">
        <v>9.3878832259999996</v>
      </c>
      <c r="G123" s="8">
        <v>51.018021553767895</v>
      </c>
      <c r="H123" s="8"/>
      <c r="I123" s="9">
        <v>42.39032212799998</v>
      </c>
      <c r="J123" s="9">
        <v>29.321763576199999</v>
      </c>
      <c r="K123" s="10">
        <v>49.866336555800018</v>
      </c>
      <c r="L123" s="59">
        <f t="shared" si="28"/>
        <v>191.9918785497679</v>
      </c>
      <c r="M123">
        <f t="shared" si="29"/>
        <v>1.1373280980248153</v>
      </c>
      <c r="N123">
        <f t="shared" si="30"/>
        <v>37.910936600827178</v>
      </c>
    </row>
    <row r="124" spans="1:14" x14ac:dyDescent="0.25">
      <c r="A124" s="7">
        <v>2015</v>
      </c>
      <c r="B124" s="8" t="s">
        <v>27</v>
      </c>
      <c r="C124" s="7">
        <v>2015</v>
      </c>
      <c r="D124" s="8" t="s">
        <v>17</v>
      </c>
      <c r="E124" s="9">
        <v>9.23018216</v>
      </c>
      <c r="F124" s="8">
        <v>8.1087961360000005</v>
      </c>
      <c r="G124" s="8">
        <v>44.74352039197835</v>
      </c>
      <c r="H124" s="8"/>
      <c r="I124" s="9">
        <v>38.786768300000006</v>
      </c>
      <c r="J124" s="9">
        <v>26.924858018899997</v>
      </c>
      <c r="K124" s="10">
        <v>49.465972781099993</v>
      </c>
      <c r="L124" s="59">
        <f t="shared" si="28"/>
        <v>177.26009778797834</v>
      </c>
      <c r="M124">
        <f t="shared" si="29"/>
        <v>0.73089858578655942</v>
      </c>
      <c r="N124">
        <f t="shared" si="30"/>
        <v>24.363286192885312</v>
      </c>
    </row>
    <row r="125" spans="1:14" x14ac:dyDescent="0.25">
      <c r="A125" s="7">
        <v>2015</v>
      </c>
      <c r="B125" s="8" t="s">
        <v>27</v>
      </c>
      <c r="C125" s="7">
        <v>2015</v>
      </c>
      <c r="D125" s="8" t="s">
        <v>18</v>
      </c>
      <c r="E125" s="9">
        <v>11.740838205000001</v>
      </c>
      <c r="F125" s="8">
        <v>11.708167263</v>
      </c>
      <c r="G125" s="8">
        <v>62.639966366075768</v>
      </c>
      <c r="H125" s="8"/>
      <c r="I125" s="9">
        <v>50.42549229399998</v>
      </c>
      <c r="J125" s="9">
        <v>34.666040422700007</v>
      </c>
      <c r="K125" s="10">
        <v>50.759024203300015</v>
      </c>
      <c r="L125" s="59">
        <f t="shared" si="28"/>
        <v>221.93952875407578</v>
      </c>
      <c r="M125">
        <f t="shared" si="29"/>
        <v>1.1138632696261268</v>
      </c>
      <c r="N125">
        <f t="shared" si="30"/>
        <v>37.128775654204226</v>
      </c>
    </row>
    <row r="126" spans="1:14" x14ac:dyDescent="0.25">
      <c r="A126" s="7">
        <v>2015</v>
      </c>
      <c r="B126" s="8" t="s">
        <v>27</v>
      </c>
      <c r="C126" s="7">
        <v>2015</v>
      </c>
      <c r="D126" s="8" t="s">
        <v>19</v>
      </c>
      <c r="E126" s="9">
        <v>11.144419885</v>
      </c>
      <c r="F126" s="8">
        <v>11.036537350999998</v>
      </c>
      <c r="G126" s="8">
        <v>59.205567007369815</v>
      </c>
      <c r="H126" s="8"/>
      <c r="I126" s="9">
        <v>47.660543707999992</v>
      </c>
      <c r="J126" s="9">
        <v>32.827103489400002</v>
      </c>
      <c r="K126" s="10">
        <v>50.451858522599991</v>
      </c>
      <c r="L126" s="60">
        <f t="shared" si="28"/>
        <v>212.32602996336979</v>
      </c>
      <c r="M126">
        <f t="shared" si="29"/>
        <v>1.2151164964626864</v>
      </c>
      <c r="N126">
        <f t="shared" si="30"/>
        <v>40.503883215422881</v>
      </c>
    </row>
    <row r="127" spans="1:14" x14ac:dyDescent="0.25">
      <c r="A127" s="7">
        <v>2020</v>
      </c>
      <c r="B127" s="8" t="s">
        <v>27</v>
      </c>
      <c r="C127" s="7">
        <v>2020</v>
      </c>
      <c r="D127" s="8" t="s">
        <v>12</v>
      </c>
      <c r="E127" s="9">
        <v>11.624544615</v>
      </c>
      <c r="F127" s="8">
        <v>11.612514309000002</v>
      </c>
      <c r="G127" s="8">
        <v>62.127570108127472</v>
      </c>
      <c r="H127" s="8"/>
      <c r="I127" s="9">
        <v>49.886304663999994</v>
      </c>
      <c r="J127" s="9">
        <v>34.352802475999994</v>
      </c>
      <c r="K127" s="10">
        <v>50.699128660000014</v>
      </c>
      <c r="L127" s="58">
        <f t="shared" si="28"/>
        <v>220.30286483212748</v>
      </c>
      <c r="M127">
        <f t="shared" si="29"/>
        <v>1.0446354887513589</v>
      </c>
      <c r="N127">
        <f t="shared" si="30"/>
        <v>34.821182958378635</v>
      </c>
    </row>
    <row r="128" spans="1:14" x14ac:dyDescent="0.25">
      <c r="A128" s="7">
        <v>2020</v>
      </c>
      <c r="B128" s="8" t="s">
        <v>27</v>
      </c>
      <c r="C128" s="7">
        <v>2020</v>
      </c>
      <c r="D128" s="8" t="s">
        <v>21</v>
      </c>
      <c r="E128" s="9">
        <v>9.7051183300000012</v>
      </c>
      <c r="F128" s="8">
        <v>8.9621214380000005</v>
      </c>
      <c r="G128" s="8">
        <v>48.897038688180395</v>
      </c>
      <c r="H128" s="8"/>
      <c r="I128" s="9">
        <v>40.988342574000001</v>
      </c>
      <c r="J128" s="9">
        <v>28.389274469700013</v>
      </c>
      <c r="K128" s="10">
        <v>49.710579096299995</v>
      </c>
      <c r="L128" s="58">
        <f t="shared" si="28"/>
        <v>186.65247459618041</v>
      </c>
      <c r="M128">
        <f t="shared" si="29"/>
        <v>0.91615006401028587</v>
      </c>
      <c r="N128">
        <f t="shared" si="30"/>
        <v>30.538335467009528</v>
      </c>
    </row>
    <row r="129" spans="1:14" x14ac:dyDescent="0.25">
      <c r="A129" s="7">
        <v>2020</v>
      </c>
      <c r="B129" s="8" t="s">
        <v>27</v>
      </c>
      <c r="C129" s="7">
        <v>2020</v>
      </c>
      <c r="D129" s="8" t="s">
        <v>18</v>
      </c>
      <c r="E129" s="9">
        <v>11.58567199</v>
      </c>
      <c r="F129" s="8">
        <v>11.487675313999999</v>
      </c>
      <c r="G129" s="8">
        <v>61.542643356387245</v>
      </c>
      <c r="H129" s="8"/>
      <c r="I129" s="9">
        <v>49.70618301399999</v>
      </c>
      <c r="J129" s="9">
        <v>34.18760100130001</v>
      </c>
      <c r="K129" s="10">
        <v>50.679112744700006</v>
      </c>
      <c r="L129" s="58">
        <f t="shared" si="28"/>
        <v>219.18888742038723</v>
      </c>
      <c r="M129">
        <f t="shared" si="29"/>
        <v>0.91147698952990541</v>
      </c>
      <c r="N129">
        <f t="shared" si="30"/>
        <v>30.382566317663514</v>
      </c>
    </row>
    <row r="130" spans="1:14" x14ac:dyDescent="0.25">
      <c r="A130" s="7">
        <v>2020</v>
      </c>
      <c r="B130" s="8" t="s">
        <v>27</v>
      </c>
      <c r="C130" s="7">
        <v>2020</v>
      </c>
      <c r="D130" s="8" t="s">
        <v>22</v>
      </c>
      <c r="E130" s="9">
        <v>8.1989974350000008</v>
      </c>
      <c r="F130" s="8">
        <v>6.868280961</v>
      </c>
      <c r="G130" s="8">
        <v>38.452375723903792</v>
      </c>
      <c r="H130" s="8"/>
      <c r="I130" s="9">
        <v>34.006319995999988</v>
      </c>
      <c r="J130" s="9">
        <v>23.745402864900001</v>
      </c>
      <c r="K130" s="10">
        <v>48.934877159099997</v>
      </c>
      <c r="L130" s="58">
        <f t="shared" si="28"/>
        <v>160.20625413990376</v>
      </c>
      <c r="M130">
        <f t="shared" si="29"/>
        <v>0.6979411719547679</v>
      </c>
      <c r="N130">
        <f t="shared" si="30"/>
        <v>23.264705731825597</v>
      </c>
    </row>
    <row r="131" spans="1:14" x14ac:dyDescent="0.25">
      <c r="A131" s="7">
        <v>2020</v>
      </c>
      <c r="B131" s="8" t="s">
        <v>27</v>
      </c>
      <c r="C131" s="7">
        <v>2020</v>
      </c>
      <c r="D131" s="8" t="s">
        <v>23</v>
      </c>
      <c r="E131" s="9">
        <v>9.9342880450000006</v>
      </c>
      <c r="F131" s="8">
        <v>9.1589148469999984</v>
      </c>
      <c r="G131" s="8">
        <v>49.943752145597109</v>
      </c>
      <c r="H131" s="8"/>
      <c r="I131" s="9">
        <v>42.050771836000003</v>
      </c>
      <c r="J131" s="9">
        <v>29.09584485229999</v>
      </c>
      <c r="K131" s="10">
        <v>49.828605991700016</v>
      </c>
      <c r="L131" s="58">
        <f t="shared" si="28"/>
        <v>190.01217771759713</v>
      </c>
      <c r="M131">
        <f t="shared" si="29"/>
        <v>0.75348286121773722</v>
      </c>
      <c r="N131">
        <f t="shared" si="30"/>
        <v>25.116095373924573</v>
      </c>
    </row>
    <row r="132" spans="1:14" ht="15.75" thickBot="1" x14ac:dyDescent="0.3">
      <c r="A132" s="12">
        <v>2020</v>
      </c>
      <c r="B132" s="13" t="s">
        <v>27</v>
      </c>
      <c r="C132" s="12">
        <v>2020</v>
      </c>
      <c r="D132" s="13" t="s">
        <v>24</v>
      </c>
      <c r="E132" s="14">
        <v>9.68228534</v>
      </c>
      <c r="F132" s="13">
        <v>8.8122158439999989</v>
      </c>
      <c r="G132" s="13">
        <v>48.212375525241121</v>
      </c>
      <c r="H132" s="13"/>
      <c r="I132" s="14">
        <v>40.882561333999995</v>
      </c>
      <c r="J132" s="14">
        <v>28.318843228900022</v>
      </c>
      <c r="K132" s="15">
        <v>49.698819097099999</v>
      </c>
      <c r="L132" s="58">
        <f t="shared" si="28"/>
        <v>185.60710036924115</v>
      </c>
      <c r="M132">
        <f t="shared" si="29"/>
        <v>0.85424103573334509</v>
      </c>
      <c r="N132">
        <f t="shared" si="30"/>
        <v>28.474701191111503</v>
      </c>
    </row>
    <row r="133" spans="1:14" x14ac:dyDescent="0.25">
      <c r="A133" s="4" t="s">
        <v>0</v>
      </c>
      <c r="B133" s="5" t="s">
        <v>2</v>
      </c>
      <c r="C133" s="4" t="s">
        <v>0</v>
      </c>
      <c r="D133" s="5" t="s">
        <v>26</v>
      </c>
      <c r="E133" s="5" t="s">
        <v>31</v>
      </c>
      <c r="F133" s="5" t="s">
        <v>32</v>
      </c>
      <c r="G133" s="5" t="s">
        <v>33</v>
      </c>
      <c r="H133" s="5" t="s">
        <v>34</v>
      </c>
      <c r="I133" s="5" t="s">
        <v>35</v>
      </c>
      <c r="J133" s="5" t="s">
        <v>36</v>
      </c>
      <c r="K133" s="6" t="s">
        <v>37</v>
      </c>
      <c r="L133" s="58">
        <f t="shared" si="28"/>
        <v>0</v>
      </c>
      <c r="N133">
        <f t="shared" si="30"/>
        <v>0</v>
      </c>
    </row>
    <row r="134" spans="1:14" x14ac:dyDescent="0.25">
      <c r="A134" s="7">
        <v>2010</v>
      </c>
      <c r="B134" s="8" t="s">
        <v>29</v>
      </c>
      <c r="C134" s="7">
        <v>2010</v>
      </c>
      <c r="D134" s="8" t="s">
        <v>12</v>
      </c>
      <c r="E134" s="9">
        <v>22.497659954</v>
      </c>
      <c r="F134" s="8">
        <v>23.497343791999999</v>
      </c>
      <c r="G134" s="8">
        <v>127.99560225800001</v>
      </c>
      <c r="H134" s="9">
        <v>22.432368754000006</v>
      </c>
      <c r="I134" s="9">
        <v>39.086953807999976</v>
      </c>
      <c r="J134" s="9">
        <v>38.566200667899977</v>
      </c>
      <c r="K134" s="10">
        <v>51.403270766100036</v>
      </c>
      <c r="L134" s="59">
        <f t="shared" si="28"/>
        <v>325.4794</v>
      </c>
      <c r="M134">
        <f t="shared" si="29"/>
        <v>2.0461254404697349</v>
      </c>
      <c r="N134">
        <f t="shared" si="30"/>
        <v>68.204181348991156</v>
      </c>
    </row>
    <row r="135" spans="1:14" x14ac:dyDescent="0.25">
      <c r="A135" s="7">
        <v>2010</v>
      </c>
      <c r="B135" s="8" t="s">
        <v>29</v>
      </c>
      <c r="C135" s="7">
        <v>2010</v>
      </c>
      <c r="D135" s="8" t="s">
        <v>15</v>
      </c>
      <c r="E135" s="9">
        <v>16.956161607000002</v>
      </c>
      <c r="F135" s="8">
        <v>16.114533040999998</v>
      </c>
      <c r="G135" s="8">
        <v>89.015776309000017</v>
      </c>
      <c r="H135" s="9">
        <v>14.557118284999977</v>
      </c>
      <c r="I135" s="9">
        <v>33.053318611000009</v>
      </c>
      <c r="J135" s="9">
        <v>28.148111742200001</v>
      </c>
      <c r="K135" s="10">
        <v>49.748380404800002</v>
      </c>
      <c r="L135" s="59">
        <f t="shared" si="28"/>
        <v>247.5934</v>
      </c>
      <c r="M135">
        <f t="shared" si="29"/>
        <v>2.1570369648628476</v>
      </c>
      <c r="N135">
        <f t="shared" si="30"/>
        <v>71.901232162094914</v>
      </c>
    </row>
    <row r="136" spans="1:14" x14ac:dyDescent="0.25">
      <c r="A136" s="7">
        <v>2010</v>
      </c>
      <c r="B136" s="8" t="s">
        <v>29</v>
      </c>
      <c r="C136" s="7">
        <v>2010</v>
      </c>
      <c r="D136" s="8" t="s">
        <v>16</v>
      </c>
      <c r="E136" s="9">
        <v>15.547521836</v>
      </c>
      <c r="F136" s="8">
        <v>13.792115978</v>
      </c>
      <c r="G136" s="8">
        <v>76.396836098000009</v>
      </c>
      <c r="H136" s="9">
        <v>12.891590409999996</v>
      </c>
      <c r="I136" s="9">
        <v>35.616287785999987</v>
      </c>
      <c r="J136" s="9">
        <v>26.146772808000009</v>
      </c>
      <c r="K136" s="10">
        <v>49.336215084000003</v>
      </c>
      <c r="L136" s="59">
        <f t="shared" si="28"/>
        <v>229.72734</v>
      </c>
      <c r="M136">
        <f t="shared" si="29"/>
        <v>1.6491788368328231</v>
      </c>
      <c r="N136">
        <f t="shared" si="30"/>
        <v>54.97262789442744</v>
      </c>
    </row>
    <row r="137" spans="1:14" x14ac:dyDescent="0.25">
      <c r="A137" s="7">
        <v>2010</v>
      </c>
      <c r="B137" s="8" t="s">
        <v>29</v>
      </c>
      <c r="C137" s="7">
        <v>2010</v>
      </c>
      <c r="D137" s="8" t="s">
        <v>17</v>
      </c>
      <c r="E137" s="9">
        <v>16.548425124000001</v>
      </c>
      <c r="F137" s="8">
        <v>14.834044112000001</v>
      </c>
      <c r="G137" s="8">
        <v>81.936380021000019</v>
      </c>
      <c r="H137" s="9">
        <v>14.265579615999979</v>
      </c>
      <c r="I137" s="9">
        <v>36.116070578499986</v>
      </c>
      <c r="J137" s="9">
        <v>27.928758064300013</v>
      </c>
      <c r="K137" s="10">
        <v>49.633892484200004</v>
      </c>
      <c r="L137" s="59">
        <f t="shared" si="28"/>
        <v>241.26315</v>
      </c>
      <c r="M137">
        <f t="shared" si="29"/>
        <v>1.0927761347547951</v>
      </c>
      <c r="N137">
        <f t="shared" si="30"/>
        <v>36.425871158493166</v>
      </c>
    </row>
    <row r="138" spans="1:14" x14ac:dyDescent="0.25">
      <c r="A138" s="7">
        <v>2010</v>
      </c>
      <c r="B138" s="8" t="s">
        <v>29</v>
      </c>
      <c r="C138" s="7">
        <v>2010</v>
      </c>
      <c r="D138" s="8" t="s">
        <v>18</v>
      </c>
      <c r="E138" s="9">
        <v>20.041896104999999</v>
      </c>
      <c r="F138" s="8">
        <v>19.862753935000001</v>
      </c>
      <c r="G138" s="8">
        <v>108.67198515500002</v>
      </c>
      <c r="H138" s="9">
        <v>19.061245454000002</v>
      </c>
      <c r="I138" s="9">
        <v>37.860612380499987</v>
      </c>
      <c r="J138" s="9">
        <v>34.148592760500009</v>
      </c>
      <c r="K138" s="10">
        <v>50.672894209999981</v>
      </c>
      <c r="L138" s="59">
        <f t="shared" si="28"/>
        <v>290.31997999999999</v>
      </c>
      <c r="M138">
        <f t="shared" si="29"/>
        <v>1.6005462189617943</v>
      </c>
      <c r="N138">
        <f t="shared" si="30"/>
        <v>53.351540632059809</v>
      </c>
    </row>
    <row r="139" spans="1:14" x14ac:dyDescent="0.25">
      <c r="A139" s="7">
        <v>2010</v>
      </c>
      <c r="B139" s="8" t="s">
        <v>29</v>
      </c>
      <c r="C139" s="7">
        <v>2010</v>
      </c>
      <c r="D139" s="8" t="s">
        <v>19</v>
      </c>
      <c r="E139" s="9">
        <v>19.587622054000001</v>
      </c>
      <c r="F139" s="8">
        <v>19.519859791999998</v>
      </c>
      <c r="G139" s="8">
        <v>106.84891774900002</v>
      </c>
      <c r="H139" s="9">
        <v>18.437631789999987</v>
      </c>
      <c r="I139" s="9">
        <v>37.633781667999983</v>
      </c>
      <c r="J139" s="9">
        <v>33.339799884099989</v>
      </c>
      <c r="K139" s="10">
        <v>50.537787062900009</v>
      </c>
      <c r="L139" s="60">
        <f t="shared" si="28"/>
        <v>285.90539999999999</v>
      </c>
      <c r="M139">
        <f t="shared" si="29"/>
        <v>1.7973435876669177</v>
      </c>
      <c r="N139">
        <f t="shared" si="30"/>
        <v>59.911452922230588</v>
      </c>
    </row>
    <row r="140" spans="1:14" x14ac:dyDescent="0.25">
      <c r="A140" s="7">
        <v>2015</v>
      </c>
      <c r="B140" s="8" t="s">
        <v>29</v>
      </c>
      <c r="C140" s="7">
        <v>2015</v>
      </c>
      <c r="D140" s="8" t="s">
        <v>12</v>
      </c>
      <c r="E140" s="9">
        <v>21.238928171999998</v>
      </c>
      <c r="F140" s="8">
        <v>21.697569686000001</v>
      </c>
      <c r="G140" s="8">
        <v>118.42694472800002</v>
      </c>
      <c r="H140" s="9">
        <v>20.704460176999987</v>
      </c>
      <c r="I140" s="9">
        <v>38.458382831999984</v>
      </c>
      <c r="J140" s="9">
        <v>36.325163309999994</v>
      </c>
      <c r="K140" s="10">
        <v>51.028911095000012</v>
      </c>
      <c r="L140" s="61">
        <f t="shared" si="28"/>
        <v>307.88036</v>
      </c>
      <c r="M140">
        <f t="shared" si="29"/>
        <v>1.5967785233228553</v>
      </c>
      <c r="N140">
        <f t="shared" si="30"/>
        <v>53.225950777428508</v>
      </c>
    </row>
    <row r="141" spans="1:14" x14ac:dyDescent="0.25">
      <c r="A141" s="7">
        <v>2015</v>
      </c>
      <c r="B141" s="8" t="s">
        <v>29</v>
      </c>
      <c r="C141" s="7">
        <v>2015</v>
      </c>
      <c r="D141" s="8" t="s">
        <v>16</v>
      </c>
      <c r="E141" s="9">
        <v>17.836386875999999</v>
      </c>
      <c r="F141" s="8">
        <v>17.120673608000001</v>
      </c>
      <c r="G141" s="8">
        <v>94.093415300000018</v>
      </c>
      <c r="H141" s="9">
        <v>16.033616995999978</v>
      </c>
      <c r="I141" s="9">
        <v>36.759280767000007</v>
      </c>
      <c r="J141" s="9">
        <v>30.221886902800009</v>
      </c>
      <c r="K141" s="10">
        <v>50.016949550199968</v>
      </c>
      <c r="L141" s="59">
        <f t="shared" si="28"/>
        <v>262.08220999999998</v>
      </c>
      <c r="M141">
        <f t="shared" si="29"/>
        <v>1.5521960000492756</v>
      </c>
      <c r="N141">
        <f t="shared" si="30"/>
        <v>51.73986666830919</v>
      </c>
    </row>
    <row r="142" spans="1:14" x14ac:dyDescent="0.25">
      <c r="A142" s="7">
        <v>2015</v>
      </c>
      <c r="B142" s="8" t="s">
        <v>29</v>
      </c>
      <c r="C142" s="7">
        <v>2015</v>
      </c>
      <c r="D142" s="8" t="s">
        <v>21</v>
      </c>
      <c r="E142" s="9">
        <v>17.329974045999997</v>
      </c>
      <c r="F142" s="8">
        <v>16.254867947999998</v>
      </c>
      <c r="G142" s="8">
        <v>89.490296467000022</v>
      </c>
      <c r="H142" s="9">
        <v>15.338438803999971</v>
      </c>
      <c r="I142" s="9">
        <v>36.506384765000007</v>
      </c>
      <c r="J142" s="9">
        <v>29.320252624999995</v>
      </c>
      <c r="K142" s="10">
        <v>49.86633534500001</v>
      </c>
      <c r="L142" s="59">
        <f t="shared" si="28"/>
        <v>254.10655</v>
      </c>
      <c r="M142">
        <f t="shared" si="29"/>
        <v>1.3641646459726988</v>
      </c>
      <c r="N142">
        <f t="shared" si="30"/>
        <v>45.472154865756629</v>
      </c>
    </row>
    <row r="143" spans="1:14" x14ac:dyDescent="0.25">
      <c r="A143" s="7">
        <v>2015</v>
      </c>
      <c r="B143" s="8" t="s">
        <v>29</v>
      </c>
      <c r="C143" s="7">
        <v>2015</v>
      </c>
      <c r="D143" s="8" t="s">
        <v>17</v>
      </c>
      <c r="E143" s="9">
        <v>15.983811535999999</v>
      </c>
      <c r="F143" s="8">
        <v>14.040158397999999</v>
      </c>
      <c r="G143" s="8">
        <v>77.715619801000003</v>
      </c>
      <c r="H143" s="9">
        <v>13.490509225</v>
      </c>
      <c r="I143" s="9">
        <v>35.834124416499989</v>
      </c>
      <c r="J143" s="9">
        <v>26.923523928899982</v>
      </c>
      <c r="K143" s="10">
        <v>49.465972694600026</v>
      </c>
      <c r="L143" s="59">
        <f t="shared" si="28"/>
        <v>233.45372</v>
      </c>
      <c r="M143">
        <f t="shared" si="29"/>
        <v>0.87235841600022956</v>
      </c>
      <c r="N143">
        <f t="shared" si="30"/>
        <v>29.078613866674317</v>
      </c>
    </row>
    <row r="144" spans="1:14" x14ac:dyDescent="0.25">
      <c r="A144" s="7">
        <v>2015</v>
      </c>
      <c r="B144" s="8" t="s">
        <v>29</v>
      </c>
      <c r="C144" s="7">
        <v>2015</v>
      </c>
      <c r="D144" s="8" t="s">
        <v>18</v>
      </c>
      <c r="E144" s="9">
        <v>20.331488792999998</v>
      </c>
      <c r="F144" s="8">
        <v>20.272383279000003</v>
      </c>
      <c r="G144" s="8">
        <v>110.84981181400002</v>
      </c>
      <c r="H144" s="9">
        <v>19.45878785899999</v>
      </c>
      <c r="I144" s="9">
        <v>38.005227992999977</v>
      </c>
      <c r="J144" s="9">
        <v>34.664193548399993</v>
      </c>
      <c r="K144" s="10">
        <v>50.759026713600008</v>
      </c>
      <c r="L144" s="59">
        <f t="shared" si="28"/>
        <v>294.34091999999998</v>
      </c>
      <c r="M144">
        <f t="shared" si="29"/>
        <v>1.3387389095238371</v>
      </c>
      <c r="N144">
        <f t="shared" si="30"/>
        <v>44.624630317461239</v>
      </c>
    </row>
    <row r="145" spans="1:14" x14ac:dyDescent="0.25">
      <c r="A145" s="7">
        <v>2015</v>
      </c>
      <c r="B145" s="8" t="s">
        <v>29</v>
      </c>
      <c r="C145" s="7">
        <v>2015</v>
      </c>
      <c r="D145" s="8" t="s">
        <v>19</v>
      </c>
      <c r="E145" s="9">
        <v>19.298677321</v>
      </c>
      <c r="F145" s="8">
        <v>19.109473172999998</v>
      </c>
      <c r="G145" s="8">
        <v>104.66706345600002</v>
      </c>
      <c r="H145" s="9">
        <v>18.040992135999989</v>
      </c>
      <c r="I145" s="9">
        <v>37.489494509499991</v>
      </c>
      <c r="J145" s="9">
        <v>32.8253705626</v>
      </c>
      <c r="K145" s="10">
        <v>50.451858841899991</v>
      </c>
      <c r="L145" s="60">
        <f t="shared" si="28"/>
        <v>281.88292999999999</v>
      </c>
      <c r="M145">
        <f t="shared" si="29"/>
        <v>1.4619464804943056</v>
      </c>
      <c r="N145">
        <f t="shared" si="30"/>
        <v>48.731549349810187</v>
      </c>
    </row>
    <row r="146" spans="1:14" x14ac:dyDescent="0.25">
      <c r="A146" s="7">
        <v>2020</v>
      </c>
      <c r="B146" s="8" t="s">
        <v>29</v>
      </c>
      <c r="C146" s="7">
        <v>2020</v>
      </c>
      <c r="D146" s="8" t="s">
        <v>12</v>
      </c>
      <c r="E146" s="9">
        <v>20.130104378999999</v>
      </c>
      <c r="F146" s="8">
        <v>20.106762867</v>
      </c>
      <c r="G146" s="8">
        <v>109.969272256</v>
      </c>
      <c r="H146" s="9">
        <v>19.182312683000006</v>
      </c>
      <c r="I146" s="9">
        <v>37.904667007499967</v>
      </c>
      <c r="J146" s="9">
        <v>34.350983687300015</v>
      </c>
      <c r="K146" s="10">
        <v>50.699127120200018</v>
      </c>
      <c r="L146" s="58">
        <f t="shared" si="28"/>
        <v>292.34323000000001</v>
      </c>
      <c r="M146">
        <f t="shared" si="29"/>
        <v>1.3477309926574044</v>
      </c>
      <c r="N146">
        <f t="shared" si="30"/>
        <v>44.924366421913476</v>
      </c>
    </row>
    <row r="147" spans="1:14" x14ac:dyDescent="0.25">
      <c r="A147" s="7">
        <v>2020</v>
      </c>
      <c r="B147" s="8" t="s">
        <v>29</v>
      </c>
      <c r="C147" s="7">
        <v>2020</v>
      </c>
      <c r="D147" s="8" t="s">
        <v>21</v>
      </c>
      <c r="E147" s="9">
        <v>16.806253618</v>
      </c>
      <c r="F147" s="8">
        <v>15.517671654000001</v>
      </c>
      <c r="G147" s="8">
        <v>85.570919347</v>
      </c>
      <c r="H147" s="9">
        <v>14.619512566999983</v>
      </c>
      <c r="I147" s="9">
        <v>36.244853604500008</v>
      </c>
      <c r="J147" s="9">
        <v>28.38783465100002</v>
      </c>
      <c r="K147" s="10">
        <v>49.710574558499985</v>
      </c>
      <c r="L147" s="58">
        <f t="shared" si="28"/>
        <v>246.85762</v>
      </c>
      <c r="M147">
        <f t="shared" si="29"/>
        <v>1.1779990639288493</v>
      </c>
      <c r="N147">
        <f t="shared" si="30"/>
        <v>39.266635464294978</v>
      </c>
    </row>
    <row r="148" spans="1:14" x14ac:dyDescent="0.25">
      <c r="A148" s="7">
        <v>2020</v>
      </c>
      <c r="B148" s="8" t="s">
        <v>29</v>
      </c>
      <c r="C148" s="7">
        <v>2020</v>
      </c>
      <c r="D148" s="8" t="s">
        <v>18</v>
      </c>
      <c r="E148" s="9">
        <v>20.062789054</v>
      </c>
      <c r="F148" s="8">
        <v>19.890606762000001</v>
      </c>
      <c r="G148" s="8">
        <v>108.820063382</v>
      </c>
      <c r="H148" s="9">
        <v>19.08993667899998</v>
      </c>
      <c r="I148" s="9">
        <v>37.871036064500004</v>
      </c>
      <c r="J148" s="9">
        <v>34.185794033899981</v>
      </c>
      <c r="K148" s="10">
        <v>50.679114024600011</v>
      </c>
      <c r="L148" s="58">
        <f t="shared" si="28"/>
        <v>290.59933999999998</v>
      </c>
      <c r="M148">
        <f t="shared" si="29"/>
        <v>1.1748633177245149</v>
      </c>
      <c r="N148">
        <f t="shared" si="30"/>
        <v>39.162110590817164</v>
      </c>
    </row>
    <row r="149" spans="1:14" x14ac:dyDescent="0.25">
      <c r="A149" s="7">
        <v>2020</v>
      </c>
      <c r="B149" s="8" t="s">
        <v>29</v>
      </c>
      <c r="C149" s="7">
        <v>2020</v>
      </c>
      <c r="D149" s="8" t="s">
        <v>22</v>
      </c>
      <c r="E149" s="9">
        <v>14.198119551</v>
      </c>
      <c r="F149" s="8">
        <v>11.892237382999999</v>
      </c>
      <c r="G149" s="8">
        <v>66.295943603000012</v>
      </c>
      <c r="H149" s="9">
        <v>11.039195375999984</v>
      </c>
      <c r="I149" s="9">
        <v>34.942426785500004</v>
      </c>
      <c r="J149" s="9">
        <v>23.744273873899999</v>
      </c>
      <c r="K149" s="10">
        <v>48.934873427599996</v>
      </c>
      <c r="L149" s="58">
        <f t="shared" si="28"/>
        <v>211.04706999999999</v>
      </c>
      <c r="M149">
        <f t="shared" si="29"/>
        <v>0.89389029676976894</v>
      </c>
      <c r="N149">
        <f t="shared" si="30"/>
        <v>29.796343225658962</v>
      </c>
    </row>
    <row r="150" spans="1:14" x14ac:dyDescent="0.25">
      <c r="A150" s="7">
        <v>2020</v>
      </c>
      <c r="B150" s="8" t="s">
        <v>29</v>
      </c>
      <c r="C150" s="7">
        <v>2020</v>
      </c>
      <c r="D150" s="8" t="s">
        <v>23</v>
      </c>
      <c r="E150" s="9">
        <v>17.203104457000002</v>
      </c>
      <c r="F150" s="8">
        <v>15.858414010999997</v>
      </c>
      <c r="G150" s="8">
        <v>87.382539410000007</v>
      </c>
      <c r="H150" s="9">
        <v>15.164282140999994</v>
      </c>
      <c r="I150" s="9">
        <v>36.443005320500021</v>
      </c>
      <c r="J150" s="9">
        <v>29.094368359299949</v>
      </c>
      <c r="K150" s="10">
        <v>49.82860630120004</v>
      </c>
      <c r="L150" s="58">
        <f t="shared" si="28"/>
        <v>250.97432000000001</v>
      </c>
      <c r="M150">
        <f t="shared" si="29"/>
        <v>0.96757975446404476</v>
      </c>
      <c r="N150">
        <f t="shared" si="30"/>
        <v>32.252658482134827</v>
      </c>
    </row>
    <row r="151" spans="1:14" ht="15.75" thickBot="1" x14ac:dyDescent="0.3">
      <c r="A151" s="12">
        <v>2020</v>
      </c>
      <c r="B151" s="13" t="s">
        <v>29</v>
      </c>
      <c r="C151" s="7">
        <v>2020</v>
      </c>
      <c r="D151" s="8" t="s">
        <v>24</v>
      </c>
      <c r="E151" s="9">
        <v>16.766713964000001</v>
      </c>
      <c r="F151" s="8">
        <v>15.258113071999999</v>
      </c>
      <c r="G151" s="8">
        <v>84.190978854999997</v>
      </c>
      <c r="H151" s="9">
        <v>14.565232597999998</v>
      </c>
      <c r="I151" s="9">
        <v>36.225096372499991</v>
      </c>
      <c r="J151" s="9">
        <v>28.317414991200025</v>
      </c>
      <c r="K151" s="10">
        <v>49.698820147299983</v>
      </c>
      <c r="L151" s="58">
        <f t="shared" si="28"/>
        <v>245.02237</v>
      </c>
      <c r="M151">
        <f t="shared" si="29"/>
        <v>1.0963699507152871</v>
      </c>
      <c r="N151">
        <f t="shared" si="30"/>
        <v>36.545665023842908</v>
      </c>
    </row>
    <row r="152" spans="1:14" x14ac:dyDescent="0.25">
      <c r="A152" s="4" t="s">
        <v>0</v>
      </c>
      <c r="B152" s="5" t="s">
        <v>2</v>
      </c>
      <c r="C152" s="4" t="s">
        <v>0</v>
      </c>
      <c r="D152" s="5" t="s">
        <v>1</v>
      </c>
      <c r="E152" s="5" t="s">
        <v>31</v>
      </c>
      <c r="F152" s="5" t="s">
        <v>32</v>
      </c>
      <c r="G152" s="5" t="s">
        <v>33</v>
      </c>
      <c r="H152" s="5" t="s">
        <v>34</v>
      </c>
      <c r="I152" s="5" t="s">
        <v>35</v>
      </c>
      <c r="J152" s="5" t="s">
        <v>36</v>
      </c>
      <c r="K152" s="6" t="s">
        <v>37</v>
      </c>
      <c r="L152" s="58">
        <f t="shared" si="28"/>
        <v>0</v>
      </c>
      <c r="N152">
        <f t="shared" si="30"/>
        <v>0</v>
      </c>
    </row>
    <row r="153" spans="1:14" x14ac:dyDescent="0.25">
      <c r="A153" s="7">
        <v>2020</v>
      </c>
      <c r="B153" s="8" t="s">
        <v>13</v>
      </c>
      <c r="C153" s="7" t="s">
        <v>25</v>
      </c>
      <c r="D153" s="8">
        <v>2020</v>
      </c>
      <c r="E153" s="9">
        <v>12.471599131</v>
      </c>
      <c r="F153" s="8">
        <v>10.239462998</v>
      </c>
      <c r="G153" s="8">
        <v>57.158756651000004</v>
      </c>
      <c r="H153" s="9">
        <v>61.534347079000014</v>
      </c>
      <c r="I153" s="9">
        <v>34.868165359499983</v>
      </c>
      <c r="J153" s="9">
        <v>23.541583980899986</v>
      </c>
      <c r="K153" s="10">
        <v>48.692354800600015</v>
      </c>
      <c r="L153" s="58">
        <f t="shared" si="28"/>
        <v>248.50627</v>
      </c>
      <c r="M153">
        <f t="shared" si="29"/>
        <v>0.92295640323939487</v>
      </c>
      <c r="N153">
        <f t="shared" si="30"/>
        <v>30.765213441313161</v>
      </c>
    </row>
    <row r="154" spans="1:14" x14ac:dyDescent="0.25">
      <c r="A154" s="7">
        <v>2025</v>
      </c>
      <c r="B154" s="8" t="s">
        <v>13</v>
      </c>
      <c r="C154" s="7" t="s">
        <v>25</v>
      </c>
      <c r="D154" s="8">
        <v>2025</v>
      </c>
      <c r="E154" s="9">
        <v>11.68352273</v>
      </c>
      <c r="F154" s="8">
        <v>9.1192535800000005</v>
      </c>
      <c r="G154" s="8">
        <v>51.202652122000003</v>
      </c>
      <c r="H154" s="9">
        <v>56.419056745999995</v>
      </c>
      <c r="I154" s="9">
        <v>34.423681000499982</v>
      </c>
      <c r="J154" s="9">
        <v>21.955374608200003</v>
      </c>
      <c r="K154" s="10">
        <v>48.427389213300017</v>
      </c>
      <c r="L154" s="58">
        <f t="shared" si="28"/>
        <v>233.23093</v>
      </c>
      <c r="M154">
        <f t="shared" si="29"/>
        <v>0.75564180926164404</v>
      </c>
      <c r="N154">
        <f t="shared" si="30"/>
        <v>25.188060308721468</v>
      </c>
    </row>
    <row r="155" spans="1:14" x14ac:dyDescent="0.25">
      <c r="A155" s="7">
        <v>2030</v>
      </c>
      <c r="B155" s="8" t="s">
        <v>13</v>
      </c>
      <c r="C155" s="7" t="s">
        <v>25</v>
      </c>
      <c r="D155" s="8">
        <v>2030</v>
      </c>
      <c r="E155" s="9">
        <v>11.512133658</v>
      </c>
      <c r="F155" s="8">
        <v>8.8816542079999987</v>
      </c>
      <c r="G155" s="8">
        <v>49.939352937999992</v>
      </c>
      <c r="H155" s="9">
        <v>55.306631154000023</v>
      </c>
      <c r="I155" s="9">
        <v>34.327017931499995</v>
      </c>
      <c r="J155" s="9">
        <v>21.610435139299966</v>
      </c>
      <c r="K155" s="10">
        <v>48.369754971200024</v>
      </c>
      <c r="L155" s="58">
        <f t="shared" si="28"/>
        <v>229.94698</v>
      </c>
      <c r="M155">
        <f t="shared" si="29"/>
        <v>0.66066231325809066</v>
      </c>
      <c r="N155">
        <f t="shared" si="30"/>
        <v>22.022077108603025</v>
      </c>
    </row>
    <row r="156" spans="1:14" x14ac:dyDescent="0.25">
      <c r="A156" s="7">
        <v>2035</v>
      </c>
      <c r="B156" s="8" t="s">
        <v>13</v>
      </c>
      <c r="C156" s="7" t="s">
        <v>25</v>
      </c>
      <c r="D156" s="8">
        <v>2035</v>
      </c>
      <c r="E156" s="9">
        <v>11.210228547000002</v>
      </c>
      <c r="F156" s="8">
        <v>8.4572075679999994</v>
      </c>
      <c r="G156" s="8">
        <v>47.682589715000006</v>
      </c>
      <c r="H156" s="9">
        <v>53.347034196000017</v>
      </c>
      <c r="I156" s="9">
        <v>34.156738342499992</v>
      </c>
      <c r="J156" s="9">
        <v>21.002774290899993</v>
      </c>
      <c r="K156" s="10">
        <v>48.268257340600002</v>
      </c>
      <c r="L156" s="58">
        <f t="shared" si="28"/>
        <v>224.12483</v>
      </c>
      <c r="M156">
        <f t="shared" si="29"/>
        <v>0.58842304447281768</v>
      </c>
      <c r="N156">
        <f t="shared" si="30"/>
        <v>19.614101482427255</v>
      </c>
    </row>
    <row r="157" spans="1:14" x14ac:dyDescent="0.25">
      <c r="A157" s="7">
        <v>2040</v>
      </c>
      <c r="B157" s="8" t="s">
        <v>13</v>
      </c>
      <c r="C157" s="7" t="s">
        <v>25</v>
      </c>
      <c r="D157" s="8">
        <v>2040</v>
      </c>
      <c r="E157" s="9">
        <v>11.051066994999999</v>
      </c>
      <c r="F157" s="8">
        <v>8.2338943160000007</v>
      </c>
      <c r="G157" s="8">
        <v>46.495239890999997</v>
      </c>
      <c r="H157" s="9">
        <v>52.313958248999995</v>
      </c>
      <c r="I157" s="9">
        <v>34.066968293999992</v>
      </c>
      <c r="J157" s="9">
        <v>20.682427268099985</v>
      </c>
      <c r="K157" s="10">
        <v>48.214734986900027</v>
      </c>
      <c r="L157" s="58">
        <f t="shared" si="28"/>
        <v>221.05829</v>
      </c>
      <c r="M157">
        <f t="shared" si="29"/>
        <v>0.58037207215173359</v>
      </c>
      <c r="N157">
        <f t="shared" si="30"/>
        <v>19.34573573839112</v>
      </c>
    </row>
    <row r="158" spans="1:14" x14ac:dyDescent="0.25">
      <c r="A158" s="7">
        <v>2045</v>
      </c>
      <c r="B158" s="8" t="s">
        <v>13</v>
      </c>
      <c r="C158" s="7" t="s">
        <v>25</v>
      </c>
      <c r="D158" s="8">
        <v>2045</v>
      </c>
      <c r="E158" s="9">
        <v>10.897509723000001</v>
      </c>
      <c r="F158" s="8">
        <v>8.0169609879999992</v>
      </c>
      <c r="G158" s="8">
        <v>45.341811946999997</v>
      </c>
      <c r="H158" s="9">
        <v>51.317219484000013</v>
      </c>
      <c r="I158" s="9">
        <v>33.980358302999988</v>
      </c>
      <c r="J158" s="9">
        <v>20.373339866500004</v>
      </c>
      <c r="K158" s="10">
        <v>48.163109688499986</v>
      </c>
      <c r="L158" s="58">
        <f t="shared" si="28"/>
        <v>218.09030999999999</v>
      </c>
      <c r="M158">
        <f t="shared" si="29"/>
        <v>0.57257986176819675</v>
      </c>
      <c r="N158">
        <f t="shared" si="30"/>
        <v>19.085995392273226</v>
      </c>
    </row>
    <row r="159" spans="1:14" ht="15.75" thickBot="1" x14ac:dyDescent="0.3">
      <c r="A159" s="12">
        <v>2050</v>
      </c>
      <c r="B159" s="13" t="s">
        <v>13</v>
      </c>
      <c r="C159" s="12" t="s">
        <v>25</v>
      </c>
      <c r="D159" s="13">
        <v>2050</v>
      </c>
      <c r="E159" s="14">
        <v>10.79358854</v>
      </c>
      <c r="F159" s="13">
        <v>7.869124403999999</v>
      </c>
      <c r="G159" s="13">
        <v>44.555771612000001</v>
      </c>
      <c r="H159" s="14">
        <v>50.642674970000016</v>
      </c>
      <c r="I159" s="14">
        <v>33.921755621999992</v>
      </c>
      <c r="J159" s="14">
        <v>20.164172667000003</v>
      </c>
      <c r="K159" s="15">
        <v>48.128162185000008</v>
      </c>
      <c r="L159" s="58">
        <f t="shared" si="28"/>
        <v>216.07525000000004</v>
      </c>
      <c r="M159">
        <f t="shared" si="29"/>
        <v>0.56728947185470358</v>
      </c>
      <c r="N159">
        <f t="shared" si="30"/>
        <v>18.909649061823455</v>
      </c>
    </row>
    <row r="160" spans="1:14" x14ac:dyDescent="0.25">
      <c r="A160" s="4" t="s">
        <v>0</v>
      </c>
      <c r="B160" s="5" t="s">
        <v>2</v>
      </c>
      <c r="C160" s="4" t="s">
        <v>0</v>
      </c>
      <c r="D160" s="5" t="s">
        <v>0</v>
      </c>
      <c r="E160" s="5" t="s">
        <v>31</v>
      </c>
      <c r="F160" s="5" t="s">
        <v>32</v>
      </c>
      <c r="G160" s="5" t="s">
        <v>33</v>
      </c>
      <c r="H160" s="5" t="s">
        <v>34</v>
      </c>
      <c r="I160" s="5" t="s">
        <v>35</v>
      </c>
      <c r="J160" s="5" t="s">
        <v>36</v>
      </c>
      <c r="K160" s="6" t="s">
        <v>37</v>
      </c>
      <c r="L160" s="58">
        <f t="shared" si="28"/>
        <v>0</v>
      </c>
      <c r="N160">
        <f t="shared" si="30"/>
        <v>0</v>
      </c>
    </row>
    <row r="161" spans="1:14" x14ac:dyDescent="0.25">
      <c r="A161" s="7">
        <v>2020</v>
      </c>
      <c r="B161" s="8" t="s">
        <v>27</v>
      </c>
      <c r="C161" s="7" t="s">
        <v>25</v>
      </c>
      <c r="D161" s="8">
        <v>2020</v>
      </c>
      <c r="E161" s="9">
        <v>8.1417403450000005</v>
      </c>
      <c r="F161" s="8">
        <v>6.6855154670000001</v>
      </c>
      <c r="G161" s="8">
        <v>37.597388852336735</v>
      </c>
      <c r="H161" s="8"/>
      <c r="I161" s="9">
        <v>33.740967175999998</v>
      </c>
      <c r="J161" s="9">
        <v>23.542521302300003</v>
      </c>
      <c r="K161" s="10">
        <v>48.905394621700012</v>
      </c>
      <c r="L161" s="58">
        <f t="shared" ref="L161:L175" si="31">SUM(E161:K161)</f>
        <v>158.61352776433677</v>
      </c>
      <c r="M161">
        <f t="shared" ref="M161:M174" si="32">SUM(E161:K161)/(P69*Q69*R69)</f>
        <v>0.69008068715183157</v>
      </c>
      <c r="N161">
        <f t="shared" ref="N161:N175" si="33">M161/30*1000</f>
        <v>23.002689571727721</v>
      </c>
    </row>
    <row r="162" spans="1:14" x14ac:dyDescent="0.25">
      <c r="A162" s="7">
        <v>2025</v>
      </c>
      <c r="B162" s="8" t="s">
        <v>27</v>
      </c>
      <c r="C162" s="7" t="s">
        <v>25</v>
      </c>
      <c r="D162" s="8">
        <v>2025</v>
      </c>
      <c r="E162" s="9">
        <v>7.6272663500000002</v>
      </c>
      <c r="F162" s="8">
        <v>5.9540904100000001</v>
      </c>
      <c r="G162" s="8">
        <v>33.957487262573665</v>
      </c>
      <c r="H162" s="8"/>
      <c r="I162" s="9">
        <v>31.355986479999991</v>
      </c>
      <c r="J162" s="9">
        <v>21.956223544300002</v>
      </c>
      <c r="K162" s="10">
        <v>48.640421235700018</v>
      </c>
      <c r="L162" s="58">
        <f t="shared" si="31"/>
        <v>149.49147528257367</v>
      </c>
      <c r="M162">
        <f t="shared" si="32"/>
        <v>0.55521381549751281</v>
      </c>
      <c r="N162">
        <f t="shared" si="33"/>
        <v>18.507127183250425</v>
      </c>
    </row>
    <row r="163" spans="1:14" x14ac:dyDescent="0.25">
      <c r="A163" s="7">
        <v>2030</v>
      </c>
      <c r="B163" s="8" t="s">
        <v>27</v>
      </c>
      <c r="C163" s="7" t="s">
        <v>25</v>
      </c>
      <c r="D163" s="8">
        <v>2030</v>
      </c>
      <c r="E163" s="9">
        <v>7.5153797100000004</v>
      </c>
      <c r="F163" s="8">
        <v>5.798953386</v>
      </c>
      <c r="G163" s="8">
        <v>33.183405593075165</v>
      </c>
      <c r="H163" s="8"/>
      <c r="I163" s="9">
        <v>30.837323119999994</v>
      </c>
      <c r="J163" s="9">
        <v>21.611251977400002</v>
      </c>
      <c r="K163" s="10">
        <v>48.582798922599991</v>
      </c>
      <c r="L163" s="58">
        <f t="shared" si="31"/>
        <v>147.52911270907515</v>
      </c>
      <c r="M163">
        <f t="shared" si="32"/>
        <v>0.47797762349209238</v>
      </c>
      <c r="N163">
        <f t="shared" si="33"/>
        <v>15.932587449736413</v>
      </c>
    </row>
    <row r="164" spans="1:14" x14ac:dyDescent="0.25">
      <c r="A164" s="7">
        <v>2035</v>
      </c>
      <c r="B164" s="8" t="s">
        <v>27</v>
      </c>
      <c r="C164" s="7" t="s">
        <v>25</v>
      </c>
      <c r="D164" s="8">
        <v>2035</v>
      </c>
      <c r="E164" s="9">
        <v>7.3182892650000007</v>
      </c>
      <c r="F164" s="8">
        <v>5.5218170189999993</v>
      </c>
      <c r="G164" s="8">
        <v>31.802648761310888</v>
      </c>
      <c r="H164" s="8"/>
      <c r="I164" s="9">
        <v>29.92366840599999</v>
      </c>
      <c r="J164" s="9">
        <v>21.003563268899995</v>
      </c>
      <c r="K164" s="10">
        <v>48.481287225100019</v>
      </c>
      <c r="L164" s="58">
        <f t="shared" si="31"/>
        <v>144.0512739453109</v>
      </c>
      <c r="M164">
        <f t="shared" si="32"/>
        <v>0.41387474570217897</v>
      </c>
      <c r="N164">
        <f t="shared" si="33"/>
        <v>13.7958248567393</v>
      </c>
    </row>
    <row r="165" spans="1:14" x14ac:dyDescent="0.25">
      <c r="A165" s="7">
        <v>2040</v>
      </c>
      <c r="B165" s="8" t="s">
        <v>27</v>
      </c>
      <c r="C165" s="7" t="s">
        <v>25</v>
      </c>
      <c r="D165" s="8">
        <v>2040</v>
      </c>
      <c r="E165" s="9">
        <v>7.2143850249999995</v>
      </c>
      <c r="F165" s="8">
        <v>5.3760078350000011</v>
      </c>
      <c r="G165" s="8">
        <v>31.076036147290441</v>
      </c>
      <c r="H165" s="8"/>
      <c r="I165" s="9">
        <v>29.441993931999995</v>
      </c>
      <c r="J165" s="9">
        <v>20.683198413999989</v>
      </c>
      <c r="K165" s="10">
        <v>48.427778814000021</v>
      </c>
      <c r="L165" s="58">
        <f t="shared" si="31"/>
        <v>142.21940016729047</v>
      </c>
      <c r="M165">
        <f t="shared" si="32"/>
        <v>0.37338644017949735</v>
      </c>
      <c r="N165">
        <f t="shared" si="33"/>
        <v>12.446214672649912</v>
      </c>
    </row>
    <row r="166" spans="1:14" x14ac:dyDescent="0.25">
      <c r="A166" s="7">
        <v>2045</v>
      </c>
      <c r="B166" s="8" t="s">
        <v>27</v>
      </c>
      <c r="C166" s="7" t="s">
        <v>25</v>
      </c>
      <c r="D166" s="8">
        <v>2045</v>
      </c>
      <c r="E166" s="9">
        <v>7.1141393850000005</v>
      </c>
      <c r="F166" s="8">
        <v>5.2343642909999994</v>
      </c>
      <c r="G166" s="8">
        <v>30.370694783766687</v>
      </c>
      <c r="H166" s="8"/>
      <c r="I166" s="9">
        <v>28.977272457999984</v>
      </c>
      <c r="J166" s="9">
        <v>20.374094263100005</v>
      </c>
      <c r="K166" s="10">
        <v>48.376148018900011</v>
      </c>
      <c r="L166" s="58">
        <f t="shared" si="31"/>
        <v>140.44671319976669</v>
      </c>
      <c r="M166">
        <f t="shared" si="32"/>
        <v>0.3687323826066366</v>
      </c>
      <c r="N166">
        <f t="shared" si="33"/>
        <v>12.291079420221221</v>
      </c>
    </row>
    <row r="167" spans="1:14" ht="15.75" thickBot="1" x14ac:dyDescent="0.3">
      <c r="A167" s="12">
        <v>2050</v>
      </c>
      <c r="B167" s="13" t="s">
        <v>27</v>
      </c>
      <c r="C167" s="12" t="s">
        <v>25</v>
      </c>
      <c r="D167" s="13">
        <v>2050</v>
      </c>
      <c r="E167" s="14">
        <v>7.0462973</v>
      </c>
      <c r="F167" s="13">
        <v>5.1378364599999991</v>
      </c>
      <c r="G167" s="13">
        <v>29.890369157700544</v>
      </c>
      <c r="H167" s="13"/>
      <c r="I167" s="14">
        <v>28.662771479999993</v>
      </c>
      <c r="J167" s="14">
        <v>20.164919598599994</v>
      </c>
      <c r="K167" s="15">
        <v>48.341205201400015</v>
      </c>
      <c r="L167" s="58">
        <f t="shared" si="31"/>
        <v>139.24339919770054</v>
      </c>
      <c r="M167">
        <f t="shared" si="32"/>
        <v>0.36557317133784262</v>
      </c>
      <c r="N167">
        <f t="shared" si="33"/>
        <v>12.185772377928087</v>
      </c>
    </row>
    <row r="168" spans="1:14" x14ac:dyDescent="0.25">
      <c r="A168" s="4" t="s">
        <v>0</v>
      </c>
      <c r="B168" s="6" t="s">
        <v>2</v>
      </c>
      <c r="C168" s="7" t="s">
        <v>0</v>
      </c>
      <c r="D168" s="8" t="s">
        <v>0</v>
      </c>
      <c r="E168" s="8" t="s">
        <v>31</v>
      </c>
      <c r="F168" s="8" t="s">
        <v>32</v>
      </c>
      <c r="G168" s="8" t="s">
        <v>33</v>
      </c>
      <c r="H168" s="8" t="s">
        <v>34</v>
      </c>
      <c r="I168" s="8" t="s">
        <v>35</v>
      </c>
      <c r="J168" s="8" t="s">
        <v>36</v>
      </c>
      <c r="K168" s="11" t="s">
        <v>37</v>
      </c>
      <c r="L168" s="58">
        <f t="shared" si="31"/>
        <v>0</v>
      </c>
      <c r="N168">
        <f t="shared" si="33"/>
        <v>0</v>
      </c>
    </row>
    <row r="169" spans="1:14" x14ac:dyDescent="0.25">
      <c r="A169" s="7">
        <v>2020</v>
      </c>
      <c r="B169" s="11" t="s">
        <v>29</v>
      </c>
      <c r="C169" s="7" t="s">
        <v>25</v>
      </c>
      <c r="D169" s="8">
        <v>2020</v>
      </c>
      <c r="E169" s="9">
        <v>14.098968036999999</v>
      </c>
      <c r="F169" s="8">
        <v>11.575782761000001</v>
      </c>
      <c r="G169" s="8">
        <v>64.616277489000012</v>
      </c>
      <c r="H169" s="9">
        <v>10.903092935999986</v>
      </c>
      <c r="I169" s="9">
        <v>34.879900426499972</v>
      </c>
      <c r="J169" s="9">
        <v>23.541395397200006</v>
      </c>
      <c r="K169" s="10">
        <v>48.905392953300037</v>
      </c>
      <c r="L169" s="58">
        <f t="shared" si="31"/>
        <v>208.52081000000001</v>
      </c>
      <c r="M169">
        <f t="shared" si="32"/>
        <v>0.88201220667666946</v>
      </c>
      <c r="N169">
        <f t="shared" si="33"/>
        <v>29.400406889222314</v>
      </c>
    </row>
    <row r="170" spans="1:14" x14ac:dyDescent="0.25">
      <c r="A170" s="7">
        <v>2025</v>
      </c>
      <c r="B170" s="11" t="s">
        <v>29</v>
      </c>
      <c r="C170" s="7" t="s">
        <v>25</v>
      </c>
      <c r="D170" s="8">
        <v>2025</v>
      </c>
      <c r="E170" s="9">
        <v>13.20805871</v>
      </c>
      <c r="F170" s="8">
        <v>10.30933783</v>
      </c>
      <c r="G170" s="8">
        <v>57.883108959000012</v>
      </c>
      <c r="H170" s="9">
        <v>9.6800939079999822</v>
      </c>
      <c r="I170" s="9">
        <v>34.434997794500006</v>
      </c>
      <c r="J170" s="9">
        <v>21.955207567499983</v>
      </c>
      <c r="K170" s="10">
        <v>48.640425231000023</v>
      </c>
      <c r="L170" s="58">
        <f t="shared" si="31"/>
        <v>196.11123000000001</v>
      </c>
      <c r="M170">
        <f t="shared" si="32"/>
        <v>0.71101844350913956</v>
      </c>
      <c r="N170">
        <f t="shared" si="33"/>
        <v>23.700614783637985</v>
      </c>
    </row>
    <row r="171" spans="1:14" x14ac:dyDescent="0.25">
      <c r="A171" s="7">
        <v>2030</v>
      </c>
      <c r="B171" s="11" t="s">
        <v>29</v>
      </c>
      <c r="C171" s="7" t="s">
        <v>25</v>
      </c>
      <c r="D171" s="8">
        <v>2030</v>
      </c>
      <c r="E171" s="9">
        <v>13.014305766</v>
      </c>
      <c r="F171" s="8">
        <v>10.040721818</v>
      </c>
      <c r="G171" s="8">
        <v>56.454993017</v>
      </c>
      <c r="H171" s="9">
        <v>9.4141204279999986</v>
      </c>
      <c r="I171" s="9">
        <v>34.338255376499987</v>
      </c>
      <c r="J171" s="9">
        <v>21.610257222600026</v>
      </c>
      <c r="K171" s="10">
        <v>48.582796371900002</v>
      </c>
      <c r="L171" s="58">
        <f t="shared" si="31"/>
        <v>193.45545000000001</v>
      </c>
      <c r="M171">
        <f t="shared" si="32"/>
        <v>0.61371597041607528</v>
      </c>
      <c r="N171">
        <f t="shared" si="33"/>
        <v>20.457199013869175</v>
      </c>
    </row>
    <row r="172" spans="1:14" x14ac:dyDescent="0.25">
      <c r="A172" s="7">
        <v>2035</v>
      </c>
      <c r="B172" s="11" t="s">
        <v>29</v>
      </c>
      <c r="C172" s="7" t="s">
        <v>25</v>
      </c>
      <c r="D172" s="8">
        <v>2035</v>
      </c>
      <c r="E172" s="9">
        <v>12.673006269</v>
      </c>
      <c r="F172" s="8">
        <v>9.5608668669999997</v>
      </c>
      <c r="G172" s="8">
        <v>53.903800669000006</v>
      </c>
      <c r="H172" s="9">
        <v>8.9455976089999858</v>
      </c>
      <c r="I172" s="9">
        <v>34.167827448500006</v>
      </c>
      <c r="J172" s="9">
        <v>21.002600755799975</v>
      </c>
      <c r="K172" s="10">
        <v>48.481300381700038</v>
      </c>
      <c r="L172" s="58">
        <f t="shared" si="31"/>
        <v>188.73500000000001</v>
      </c>
      <c r="M172">
        <f t="shared" si="32"/>
        <v>0.53221410316192164</v>
      </c>
      <c r="N172">
        <f t="shared" si="33"/>
        <v>17.740470105397385</v>
      </c>
    </row>
    <row r="173" spans="1:14" x14ac:dyDescent="0.25">
      <c r="A173" s="7">
        <v>2040</v>
      </c>
      <c r="B173" s="11" t="s">
        <v>29</v>
      </c>
      <c r="C173" s="7" t="s">
        <v>25</v>
      </c>
      <c r="D173" s="8">
        <v>2040</v>
      </c>
      <c r="E173" s="9">
        <v>12.493076364999999</v>
      </c>
      <c r="F173" s="8">
        <v>9.3084017750000001</v>
      </c>
      <c r="G173" s="8">
        <v>52.561542962000004</v>
      </c>
      <c r="H173" s="9">
        <v>8.6986029810000094</v>
      </c>
      <c r="I173" s="9">
        <v>34.077973722999985</v>
      </c>
      <c r="J173" s="9">
        <v>20.682255318999992</v>
      </c>
      <c r="K173" s="10">
        <v>48.42778687500001</v>
      </c>
      <c r="L173" s="58">
        <f t="shared" si="31"/>
        <v>186.24964</v>
      </c>
      <c r="M173">
        <f t="shared" si="32"/>
        <v>0.48898455472678454</v>
      </c>
      <c r="N173">
        <f t="shared" si="33"/>
        <v>16.299485157559484</v>
      </c>
    </row>
    <row r="174" spans="1:14" x14ac:dyDescent="0.25">
      <c r="A174" s="7">
        <v>2045</v>
      </c>
      <c r="B174" s="11" t="s">
        <v>29</v>
      </c>
      <c r="C174" s="7" t="s">
        <v>25</v>
      </c>
      <c r="D174" s="8">
        <v>2045</v>
      </c>
      <c r="E174" s="9">
        <v>12.319482020999999</v>
      </c>
      <c r="F174" s="8">
        <v>9.0631493829999989</v>
      </c>
      <c r="G174" s="8">
        <v>51.257632825000002</v>
      </c>
      <c r="H174" s="9">
        <v>8.4602946669999923</v>
      </c>
      <c r="I174" s="9">
        <v>33.991286428500004</v>
      </c>
      <c r="J174" s="9">
        <v>20.373183015799995</v>
      </c>
      <c r="K174" s="10">
        <v>48.376141659700011</v>
      </c>
      <c r="L174" s="58">
        <f t="shared" si="31"/>
        <v>183.84117000000001</v>
      </c>
      <c r="M174">
        <f t="shared" si="32"/>
        <v>0.48266129616626968</v>
      </c>
      <c r="N174">
        <f t="shared" si="33"/>
        <v>16.088709872208987</v>
      </c>
    </row>
    <row r="175" spans="1:14" ht="15.75" thickBot="1" x14ac:dyDescent="0.3">
      <c r="A175" s="12">
        <v>2050</v>
      </c>
      <c r="B175" s="16" t="s">
        <v>29</v>
      </c>
      <c r="C175" s="12" t="s">
        <v>25</v>
      </c>
      <c r="D175" s="13">
        <v>2050</v>
      </c>
      <c r="E175" s="14">
        <v>12.20200058</v>
      </c>
      <c r="F175" s="13">
        <v>8.8960137599999989</v>
      </c>
      <c r="G175" s="13">
        <v>50.369041634000006</v>
      </c>
      <c r="H175" s="14">
        <v>8.2990279420000075</v>
      </c>
      <c r="I175" s="14">
        <v>33.932612898999977</v>
      </c>
      <c r="J175" s="14">
        <v>20.164012912600001</v>
      </c>
      <c r="K175" s="15">
        <v>48.341210272400019</v>
      </c>
      <c r="L175" s="58">
        <f t="shared" si="31"/>
        <v>182.20392000000001</v>
      </c>
      <c r="M175">
        <f>SUM(E175:K175)/(P83*Q83*R83)</f>
        <v>0.4783628182619557</v>
      </c>
      <c r="N175">
        <f t="shared" si="33"/>
        <v>15.945427275398526</v>
      </c>
    </row>
    <row r="176" spans="1:14" x14ac:dyDescent="0.25">
      <c r="A176" s="1"/>
      <c r="B176" s="1"/>
      <c r="C176" s="1"/>
      <c r="D176" s="1"/>
      <c r="E176" s="1"/>
      <c r="F176" s="1"/>
      <c r="G176" s="1"/>
      <c r="H176" s="1"/>
      <c r="I176" s="1"/>
      <c r="J176" s="1"/>
      <c r="K176" s="1"/>
    </row>
    <row r="177" spans="1:11" x14ac:dyDescent="0.25">
      <c r="A177" s="1"/>
      <c r="B177" s="1"/>
      <c r="C177" s="1"/>
      <c r="D177" s="1"/>
      <c r="E177" s="1"/>
      <c r="F177" s="1"/>
      <c r="G177" s="1"/>
      <c r="H177" s="1"/>
      <c r="I177" s="1"/>
      <c r="J177" s="1"/>
      <c r="K177" s="1"/>
    </row>
    <row r="178" spans="1:11" x14ac:dyDescent="0.25">
      <c r="A178" s="1"/>
      <c r="B178" s="1"/>
      <c r="C178" s="1"/>
      <c r="D178" s="1"/>
      <c r="E178" s="1"/>
      <c r="F178" s="1"/>
      <c r="G178" s="1"/>
      <c r="H178" s="1"/>
      <c r="I178" s="1"/>
      <c r="J178" s="1"/>
      <c r="K178" s="1"/>
    </row>
    <row r="179" spans="1:11" x14ac:dyDescent="0.25">
      <c r="A179" s="1"/>
      <c r="B179" s="1"/>
      <c r="C179" s="1"/>
      <c r="D179" s="1"/>
      <c r="E179" s="1"/>
      <c r="F179" s="1"/>
      <c r="G179" s="1"/>
      <c r="H179" s="1"/>
      <c r="I179" s="1"/>
      <c r="J179" s="1"/>
      <c r="K179" s="1"/>
    </row>
    <row r="180" spans="1:11" x14ac:dyDescent="0.25">
      <c r="A180" s="1"/>
      <c r="B180" s="1"/>
      <c r="C180" s="1"/>
      <c r="D180" s="1"/>
      <c r="E180" s="1"/>
      <c r="F180" s="1"/>
      <c r="G180" s="1"/>
      <c r="H180" s="1"/>
      <c r="I180" s="1"/>
      <c r="J180" s="1"/>
      <c r="K180" s="1"/>
    </row>
    <row r="181" spans="1:11" x14ac:dyDescent="0.25">
      <c r="A181" s="1"/>
      <c r="B181" s="1"/>
      <c r="C181" s="1"/>
      <c r="D181" s="1"/>
      <c r="E181" s="1"/>
      <c r="F181" s="1"/>
      <c r="G181" s="1"/>
      <c r="H181" s="1"/>
      <c r="I181" s="1"/>
      <c r="J181" s="1"/>
      <c r="K181" s="1"/>
    </row>
    <row r="182" spans="1:11" x14ac:dyDescent="0.25">
      <c r="A182" s="1"/>
      <c r="B182" s="1"/>
      <c r="C182" s="1"/>
      <c r="D182" s="1"/>
      <c r="E182" s="1"/>
      <c r="F182" s="1"/>
      <c r="G182" s="1"/>
      <c r="H182" s="1"/>
      <c r="I182" s="1"/>
      <c r="J182" s="1"/>
      <c r="K182" s="1"/>
    </row>
    <row r="183" spans="1:11" x14ac:dyDescent="0.25">
      <c r="A183" s="1"/>
      <c r="B183" s="1"/>
      <c r="C183" s="1"/>
      <c r="D183" s="1"/>
      <c r="E183" s="1"/>
      <c r="F183" s="1"/>
      <c r="G183" s="1"/>
      <c r="H183" s="1"/>
      <c r="I183" s="1"/>
      <c r="J183" s="1"/>
      <c r="K183" s="1"/>
    </row>
    <row r="184" spans="1:11" x14ac:dyDescent="0.25">
      <c r="A184" s="1"/>
      <c r="B184" s="1"/>
      <c r="C184" s="1"/>
      <c r="D184" s="1"/>
      <c r="E184" s="1"/>
      <c r="F184" s="1"/>
      <c r="G184" s="1"/>
      <c r="H184" s="1"/>
      <c r="I184" s="1"/>
      <c r="J184" s="1"/>
      <c r="K184" s="1"/>
    </row>
    <row r="185" spans="1:11" x14ac:dyDescent="0.25">
      <c r="A185" s="1"/>
      <c r="B185" s="1"/>
      <c r="C185" s="1"/>
      <c r="D185" s="1"/>
      <c r="E185" s="1"/>
      <c r="F185" s="1"/>
      <c r="G185" s="1"/>
      <c r="H185" s="1"/>
      <c r="I185" s="1"/>
      <c r="J185" s="1"/>
      <c r="K185" s="1"/>
    </row>
    <row r="186" spans="1:11" x14ac:dyDescent="0.25">
      <c r="A186" s="1"/>
      <c r="B186" s="1"/>
      <c r="C186" s="1"/>
      <c r="D186" s="1"/>
      <c r="E186" s="1"/>
      <c r="F186" s="1"/>
      <c r="G186" s="1"/>
      <c r="H186" s="1"/>
      <c r="I186" s="1"/>
      <c r="J186" s="1"/>
      <c r="K186" s="1"/>
    </row>
    <row r="187" spans="1:11" x14ac:dyDescent="0.25">
      <c r="A187" s="1"/>
      <c r="B187" s="1"/>
      <c r="C187" s="1"/>
      <c r="D187" s="1"/>
      <c r="E187" s="1"/>
      <c r="F187" s="1"/>
      <c r="G187" s="1"/>
      <c r="H187" s="1"/>
      <c r="I187" s="1"/>
      <c r="J187" s="1"/>
      <c r="K187" s="1"/>
    </row>
    <row r="188" spans="1:11" x14ac:dyDescent="0.25">
      <c r="A188" s="1"/>
      <c r="B188" s="1"/>
      <c r="C188" s="1"/>
      <c r="D188" s="1"/>
      <c r="E188" s="1"/>
      <c r="F188" s="1"/>
      <c r="G188" s="1"/>
      <c r="H188" s="1"/>
      <c r="I188" s="1"/>
      <c r="J188" s="1"/>
      <c r="K188" s="1"/>
    </row>
    <row r="189" spans="1:11" x14ac:dyDescent="0.25">
      <c r="A189" s="1"/>
      <c r="B189" s="1"/>
      <c r="C189" s="1"/>
      <c r="D189" s="1"/>
      <c r="E189" s="1"/>
      <c r="F189" s="1"/>
      <c r="G189" s="1"/>
      <c r="H189" s="1"/>
      <c r="I189" s="1"/>
      <c r="J189" s="1"/>
      <c r="K189" s="1"/>
    </row>
    <row r="190" spans="1:11" x14ac:dyDescent="0.25">
      <c r="A190" s="1"/>
      <c r="B190" s="1"/>
      <c r="C190" s="1"/>
      <c r="D190" s="1"/>
      <c r="E190" s="1"/>
      <c r="F190" s="1"/>
      <c r="G190" s="1"/>
      <c r="H190" s="1"/>
      <c r="I190" s="1"/>
      <c r="J190" s="1"/>
      <c r="K190" s="1"/>
    </row>
    <row r="191" spans="1:11" x14ac:dyDescent="0.25">
      <c r="A191" s="1"/>
      <c r="B191" s="1"/>
      <c r="C191" s="1"/>
      <c r="D191" s="1"/>
      <c r="E191" s="1"/>
      <c r="F191" s="1"/>
      <c r="G191" s="1"/>
      <c r="H191" s="1"/>
      <c r="I191" s="1"/>
      <c r="J191" s="1"/>
      <c r="K191" s="1"/>
    </row>
    <row r="192" spans="1:11" x14ac:dyDescent="0.25">
      <c r="A192" s="1"/>
      <c r="B192" s="1"/>
      <c r="C192" s="1"/>
      <c r="D192" s="1"/>
      <c r="E192" s="1"/>
      <c r="F192" s="1"/>
      <c r="G192" s="1"/>
      <c r="H192" s="1"/>
      <c r="I192" s="1"/>
      <c r="J192" s="1"/>
      <c r="K192" s="1"/>
    </row>
    <row r="193" spans="1:11" x14ac:dyDescent="0.25">
      <c r="A193" s="1"/>
      <c r="B193" s="1"/>
      <c r="C193" s="1"/>
      <c r="D193" s="1"/>
      <c r="E193" s="1"/>
      <c r="F193" s="1"/>
      <c r="G193" s="1"/>
      <c r="H193" s="1"/>
      <c r="I193" s="1"/>
      <c r="J193" s="1"/>
      <c r="K193" s="1"/>
    </row>
    <row r="194" spans="1:11" x14ac:dyDescent="0.25">
      <c r="A194" s="1"/>
      <c r="B194" s="1"/>
      <c r="C194" s="1"/>
      <c r="D194" s="1"/>
      <c r="E194" s="1"/>
      <c r="F194" s="1"/>
      <c r="G194" s="1"/>
      <c r="H194" s="1"/>
      <c r="I194" s="1"/>
      <c r="J194" s="1"/>
      <c r="K194" s="1"/>
    </row>
    <row r="195" spans="1:11" x14ac:dyDescent="0.25">
      <c r="A195" s="1"/>
      <c r="B195" s="1"/>
      <c r="C195" s="1"/>
      <c r="D195" s="1"/>
      <c r="E195" s="1"/>
      <c r="F195" s="1"/>
      <c r="G195" s="1"/>
      <c r="H195" s="1"/>
      <c r="I195" s="1"/>
      <c r="J195" s="1"/>
      <c r="K195" s="1"/>
    </row>
    <row r="196" spans="1:11" x14ac:dyDescent="0.25">
      <c r="A196" s="1"/>
      <c r="B196" s="1"/>
      <c r="C196" s="1"/>
      <c r="D196" s="1"/>
      <c r="E196" s="1"/>
      <c r="F196" s="1"/>
      <c r="G196" s="1"/>
      <c r="H196" s="1"/>
      <c r="I196" s="1"/>
      <c r="J196" s="1"/>
      <c r="K196" s="1"/>
    </row>
    <row r="197" spans="1:11" x14ac:dyDescent="0.25">
      <c r="A197" s="1"/>
      <c r="B197" s="1"/>
      <c r="C197" s="1"/>
      <c r="D197" s="1"/>
      <c r="E197" s="1"/>
      <c r="F197" s="1"/>
      <c r="G197" s="1"/>
      <c r="H197" s="1"/>
      <c r="I197" s="1"/>
      <c r="J197" s="1"/>
      <c r="K197" s="1"/>
    </row>
    <row r="198" spans="1:11" x14ac:dyDescent="0.25">
      <c r="A198" s="1"/>
      <c r="B198" s="1"/>
      <c r="C198" s="1"/>
      <c r="D198" s="1"/>
      <c r="E198" s="1"/>
      <c r="F198" s="1"/>
      <c r="G198" s="1"/>
      <c r="H198" s="1"/>
      <c r="I198" s="1"/>
      <c r="J198" s="1"/>
      <c r="K198" s="1"/>
    </row>
    <row r="199" spans="1:11" x14ac:dyDescent="0.25">
      <c r="A199" s="1"/>
      <c r="B199" s="1"/>
      <c r="C199" s="1"/>
      <c r="D199" s="1"/>
      <c r="E199" s="1"/>
      <c r="F199" s="1"/>
      <c r="G199" s="1"/>
      <c r="H199" s="1"/>
      <c r="I199" s="1"/>
      <c r="J199" s="1"/>
      <c r="K199" s="1"/>
    </row>
    <row r="200" spans="1:11" x14ac:dyDescent="0.25">
      <c r="A200" s="1"/>
      <c r="B200" s="1"/>
      <c r="C200" s="1"/>
      <c r="D200" s="1"/>
      <c r="E200" s="1"/>
      <c r="F200" s="1"/>
      <c r="G200" s="1"/>
      <c r="H200" s="1"/>
      <c r="I200" s="1"/>
      <c r="J200" s="1"/>
      <c r="K200" s="1"/>
    </row>
    <row r="201" spans="1:11" x14ac:dyDescent="0.25">
      <c r="A201" s="1"/>
      <c r="B201" s="1"/>
      <c r="C201" s="1"/>
      <c r="D201" s="1"/>
      <c r="E201" s="1"/>
      <c r="F201" s="1"/>
      <c r="G201" s="1"/>
      <c r="H201" s="1"/>
      <c r="I201" s="1"/>
      <c r="J201" s="1"/>
      <c r="K201" s="1"/>
    </row>
    <row r="202" spans="1:11" x14ac:dyDescent="0.25">
      <c r="A202" s="1"/>
      <c r="B202" s="1"/>
      <c r="C202" s="1"/>
      <c r="D202" s="1"/>
      <c r="E202" s="1"/>
      <c r="F202" s="1"/>
      <c r="G202" s="1"/>
      <c r="H202" s="1"/>
      <c r="I202" s="1"/>
      <c r="J202" s="1"/>
      <c r="K202" s="1"/>
    </row>
    <row r="203" spans="1:11" x14ac:dyDescent="0.25">
      <c r="A203" s="1"/>
      <c r="B203" s="1"/>
      <c r="C203" s="1"/>
      <c r="D203" s="1"/>
      <c r="E203" s="1"/>
      <c r="F203" s="1"/>
      <c r="G203" s="1"/>
      <c r="H203" s="1"/>
      <c r="I203" s="1"/>
      <c r="J203" s="1"/>
      <c r="K203" s="1"/>
    </row>
    <row r="204" spans="1:11" x14ac:dyDescent="0.25">
      <c r="A204" s="1"/>
      <c r="B204" s="1"/>
      <c r="C204" s="1"/>
      <c r="D204" s="1"/>
      <c r="E204" s="1"/>
      <c r="F204" s="1"/>
      <c r="G204" s="1"/>
      <c r="H204" s="1"/>
      <c r="I204" s="1"/>
      <c r="J204" s="1"/>
      <c r="K204" s="1"/>
    </row>
    <row r="205" spans="1:11" x14ac:dyDescent="0.25">
      <c r="A205" s="1"/>
      <c r="B205" s="1"/>
      <c r="C205" s="1"/>
      <c r="D205" s="1"/>
      <c r="E205" s="1"/>
      <c r="F205" s="1"/>
      <c r="G205" s="1"/>
      <c r="H205" s="1"/>
      <c r="I205" s="1"/>
      <c r="J205" s="1"/>
      <c r="K205" s="1"/>
    </row>
    <row r="206" spans="1:11" x14ac:dyDescent="0.25">
      <c r="A206" s="1"/>
      <c r="B206" s="1"/>
      <c r="C206" s="1"/>
      <c r="D206" s="1"/>
      <c r="E206" s="1"/>
      <c r="F206" s="1"/>
      <c r="G206" s="1"/>
      <c r="H206" s="1"/>
      <c r="I206" s="1"/>
      <c r="J206" s="1"/>
      <c r="K206" s="1"/>
    </row>
    <row r="207" spans="1:11" x14ac:dyDescent="0.25">
      <c r="A207" s="1"/>
      <c r="B207" s="1"/>
      <c r="C207" s="1"/>
      <c r="D207" s="1"/>
      <c r="E207" s="1"/>
      <c r="F207" s="1"/>
      <c r="G207" s="1"/>
      <c r="H207" s="1"/>
      <c r="I207" s="1"/>
      <c r="J207" s="1"/>
      <c r="K207" s="1"/>
    </row>
    <row r="208" spans="1:11" x14ac:dyDescent="0.25">
      <c r="A208" s="1"/>
      <c r="B208" s="1"/>
      <c r="C208" s="1"/>
      <c r="D208" s="1"/>
      <c r="E208" s="1"/>
      <c r="F208" s="1"/>
      <c r="G208" s="1"/>
      <c r="H208" s="1"/>
      <c r="I208" s="1"/>
      <c r="J208" s="1"/>
      <c r="K208" s="1"/>
    </row>
    <row r="209" spans="1:11" x14ac:dyDescent="0.25">
      <c r="A209" s="1"/>
      <c r="B209" s="1"/>
      <c r="C209" s="1"/>
      <c r="D209" s="1"/>
      <c r="E209" s="1"/>
      <c r="F209" s="1"/>
      <c r="G209" s="1"/>
      <c r="H209" s="1"/>
      <c r="I209" s="1"/>
      <c r="J209" s="1"/>
      <c r="K209" s="1"/>
    </row>
    <row r="210" spans="1:11" x14ac:dyDescent="0.25">
      <c r="A210" s="1"/>
      <c r="B210" s="1"/>
      <c r="C210" s="1"/>
      <c r="D210" s="1"/>
      <c r="E210" s="1"/>
      <c r="F210" s="1"/>
      <c r="G210" s="1"/>
      <c r="H210" s="1"/>
      <c r="I210" s="1"/>
      <c r="J210" s="1"/>
      <c r="K210" s="1"/>
    </row>
    <row r="211" spans="1:11" x14ac:dyDescent="0.25">
      <c r="A211" s="1"/>
      <c r="B211" s="1"/>
      <c r="C211" s="1"/>
      <c r="D211" s="1"/>
      <c r="E211" s="1"/>
      <c r="F211" s="1"/>
      <c r="G211" s="1"/>
      <c r="H211" s="1"/>
      <c r="I211" s="1"/>
      <c r="J211" s="1"/>
      <c r="K211" s="1"/>
    </row>
    <row r="212" spans="1:11" x14ac:dyDescent="0.25">
      <c r="A212" s="1"/>
      <c r="B212" s="1"/>
      <c r="C212" s="1"/>
      <c r="D212" s="1"/>
      <c r="E212" s="1"/>
      <c r="F212" s="1"/>
      <c r="G212" s="1"/>
      <c r="H212" s="1"/>
      <c r="I212" s="1"/>
      <c r="J212" s="1"/>
      <c r="K212" s="1"/>
    </row>
    <row r="213" spans="1:11" x14ac:dyDescent="0.25">
      <c r="A213" s="1"/>
      <c r="B213" s="1"/>
      <c r="C213" s="1"/>
      <c r="D213" s="1"/>
      <c r="E213" s="1"/>
      <c r="F213" s="1"/>
      <c r="G213" s="1"/>
      <c r="H213" s="1"/>
      <c r="I213" s="1"/>
      <c r="J213" s="1"/>
      <c r="K213" s="1"/>
    </row>
    <row r="214" spans="1:11" x14ac:dyDescent="0.25">
      <c r="A214" s="1"/>
      <c r="B214" s="1"/>
      <c r="C214" s="1"/>
      <c r="D214" s="1"/>
      <c r="E214" s="1"/>
      <c r="F214" s="1"/>
      <c r="G214" s="1"/>
      <c r="H214" s="1"/>
      <c r="I214" s="1"/>
      <c r="J214" s="1"/>
      <c r="K214" s="1"/>
    </row>
  </sheetData>
  <mergeCells count="3">
    <mergeCell ref="T1:AD1"/>
    <mergeCell ref="AF1:AM1"/>
    <mergeCell ref="AN1:AX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02BF4-798E-46C3-95EA-7449D1C89209}">
  <dimension ref="A1:C82"/>
  <sheetViews>
    <sheetView workbookViewId="0">
      <selection activeCell="A2" sqref="A2:XFD2"/>
    </sheetView>
  </sheetViews>
  <sheetFormatPr defaultRowHeight="15" x14ac:dyDescent="0.25"/>
  <sheetData>
    <row r="1" spans="1:3" x14ac:dyDescent="0.25">
      <c r="A1" s="4" t="s">
        <v>0</v>
      </c>
      <c r="B1" s="5" t="s">
        <v>26</v>
      </c>
      <c r="C1" s="8" t="s">
        <v>72</v>
      </c>
    </row>
    <row r="2" spans="1:3" x14ac:dyDescent="0.25">
      <c r="A2" s="7"/>
      <c r="B2" s="8"/>
      <c r="C2" s="8"/>
    </row>
    <row r="3" spans="1:3" x14ac:dyDescent="0.25">
      <c r="A3" s="7">
        <v>2010</v>
      </c>
      <c r="B3" s="8" t="s">
        <v>12</v>
      </c>
      <c r="C3">
        <v>77.612935814314298</v>
      </c>
    </row>
    <row r="4" spans="1:3" x14ac:dyDescent="0.25">
      <c r="A4" s="7">
        <v>2010</v>
      </c>
      <c r="B4" s="8" t="s">
        <v>15</v>
      </c>
      <c r="C4">
        <v>79.723736187576023</v>
      </c>
    </row>
    <row r="5" spans="1:3" x14ac:dyDescent="0.25">
      <c r="A5" s="7">
        <v>2010</v>
      </c>
      <c r="B5" s="8" t="s">
        <v>16</v>
      </c>
      <c r="C5">
        <v>61.922743906335114</v>
      </c>
    </row>
    <row r="6" spans="1:3" x14ac:dyDescent="0.25">
      <c r="A6" s="7">
        <v>2010</v>
      </c>
      <c r="B6" s="8" t="s">
        <v>17</v>
      </c>
      <c r="C6">
        <v>41.209247065034788</v>
      </c>
    </row>
    <row r="7" spans="1:3" x14ac:dyDescent="0.25">
      <c r="A7" s="7">
        <v>2010</v>
      </c>
      <c r="B7" s="8" t="s">
        <v>18</v>
      </c>
      <c r="C7">
        <v>60.597708190041494</v>
      </c>
    </row>
    <row r="8" spans="1:3" x14ac:dyDescent="0.25">
      <c r="A8" s="7">
        <v>2010</v>
      </c>
      <c r="B8" s="8" t="s">
        <v>19</v>
      </c>
      <c r="C8">
        <v>67.894761258294423</v>
      </c>
    </row>
    <row r="9" spans="1:3" x14ac:dyDescent="0.25">
      <c r="A9" s="7">
        <v>2015</v>
      </c>
      <c r="B9" s="8" t="s">
        <v>12</v>
      </c>
      <c r="C9">
        <v>57.040159302864645</v>
      </c>
    </row>
    <row r="10" spans="1:3" x14ac:dyDescent="0.25">
      <c r="A10" s="7">
        <v>2015</v>
      </c>
      <c r="B10" s="8" t="s">
        <v>16</v>
      </c>
      <c r="C10">
        <v>55.122266780885091</v>
      </c>
    </row>
    <row r="11" spans="1:3" x14ac:dyDescent="0.25">
      <c r="A11" s="7">
        <v>2015</v>
      </c>
      <c r="B11" s="8" t="s">
        <v>21</v>
      </c>
      <c r="C11">
        <v>48.454512299422639</v>
      </c>
    </row>
    <row r="12" spans="1:3" x14ac:dyDescent="0.25">
      <c r="A12" s="7">
        <v>2015</v>
      </c>
      <c r="B12" s="8" t="s">
        <v>17</v>
      </c>
      <c r="C12">
        <v>30.985204414782505</v>
      </c>
    </row>
    <row r="13" spans="1:3" x14ac:dyDescent="0.25">
      <c r="A13" s="7">
        <v>2015</v>
      </c>
      <c r="B13" s="8" t="s">
        <v>18</v>
      </c>
      <c r="C13">
        <v>47.799161201208427</v>
      </c>
    </row>
    <row r="14" spans="1:3" x14ac:dyDescent="0.25">
      <c r="A14" s="7">
        <v>2015</v>
      </c>
      <c r="B14" s="8" t="s">
        <v>19</v>
      </c>
      <c r="C14">
        <v>52.046044554201671</v>
      </c>
    </row>
    <row r="15" spans="1:3" x14ac:dyDescent="0.25">
      <c r="A15" s="7">
        <v>2020</v>
      </c>
      <c r="B15" s="8" t="s">
        <v>12</v>
      </c>
      <c r="C15">
        <v>47.50779981386718</v>
      </c>
    </row>
    <row r="16" spans="1:3" x14ac:dyDescent="0.25">
      <c r="A16" s="7">
        <v>2020</v>
      </c>
      <c r="B16" s="8" t="s">
        <v>21</v>
      </c>
      <c r="C16">
        <v>41.296960136592709</v>
      </c>
    </row>
    <row r="17" spans="1:3" x14ac:dyDescent="0.25">
      <c r="A17" s="7">
        <v>2020</v>
      </c>
      <c r="B17" s="8" t="s">
        <v>18</v>
      </c>
      <c r="C17">
        <v>41.424968454750648</v>
      </c>
    </row>
    <row r="18" spans="1:3" x14ac:dyDescent="0.25">
      <c r="A18" s="7">
        <v>2020</v>
      </c>
      <c r="B18" s="8" t="s">
        <v>22</v>
      </c>
      <c r="C18">
        <v>31.167557089030431</v>
      </c>
    </row>
    <row r="19" spans="1:3" x14ac:dyDescent="0.25">
      <c r="A19" s="7">
        <v>2020</v>
      </c>
      <c r="B19" s="8" t="s">
        <v>23</v>
      </c>
      <c r="C19">
        <v>33.990855393418826</v>
      </c>
    </row>
    <row r="20" spans="1:3" ht="15.75" thickBot="1" x14ac:dyDescent="0.3">
      <c r="A20" s="12">
        <v>2020</v>
      </c>
      <c r="B20" s="13" t="s">
        <v>24</v>
      </c>
      <c r="C20">
        <v>38.485585997305094</v>
      </c>
    </row>
    <row r="21" spans="1:3" x14ac:dyDescent="0.25">
      <c r="A21" s="4" t="s">
        <v>0</v>
      </c>
      <c r="B21" s="5" t="s">
        <v>26</v>
      </c>
      <c r="C21">
        <v>0</v>
      </c>
    </row>
    <row r="22" spans="1:3" x14ac:dyDescent="0.25">
      <c r="A22" s="7">
        <v>2010</v>
      </c>
      <c r="B22" s="8" t="s">
        <v>12</v>
      </c>
      <c r="C22">
        <v>58.838448233369604</v>
      </c>
    </row>
    <row r="23" spans="1:3" x14ac:dyDescent="0.25">
      <c r="A23" s="7">
        <v>2010</v>
      </c>
      <c r="B23" s="8" t="s">
        <v>15</v>
      </c>
      <c r="C23">
        <v>61.252080299930469</v>
      </c>
    </row>
    <row r="24" spans="1:3" x14ac:dyDescent="0.25">
      <c r="A24" s="7">
        <v>2010</v>
      </c>
      <c r="B24" s="8" t="s">
        <v>16</v>
      </c>
      <c r="C24">
        <v>47.782854520139189</v>
      </c>
    </row>
    <row r="25" spans="1:3" x14ac:dyDescent="0.25">
      <c r="A25" s="7">
        <v>2010</v>
      </c>
      <c r="B25" s="8" t="s">
        <v>17</v>
      </c>
      <c r="C25">
        <v>31.716010793945085</v>
      </c>
    </row>
    <row r="26" spans="1:3" x14ac:dyDescent="0.25">
      <c r="A26" s="7">
        <v>2010</v>
      </c>
      <c r="B26" s="8" t="s">
        <v>18</v>
      </c>
      <c r="C26">
        <v>46.190443339686468</v>
      </c>
    </row>
    <row r="27" spans="1:3" x14ac:dyDescent="0.25">
      <c r="A27" s="7">
        <v>2010</v>
      </c>
      <c r="B27" s="8" t="s">
        <v>19</v>
      </c>
      <c r="C27">
        <v>51.781436540139858</v>
      </c>
    </row>
    <row r="28" spans="1:3" x14ac:dyDescent="0.25">
      <c r="A28" s="7">
        <v>2015</v>
      </c>
      <c r="B28" s="8" t="s">
        <v>12</v>
      </c>
      <c r="C28">
        <v>44.200119700223709</v>
      </c>
    </row>
    <row r="29" spans="1:3" x14ac:dyDescent="0.25">
      <c r="A29" s="7">
        <v>2015</v>
      </c>
      <c r="B29" s="8" t="s">
        <v>16</v>
      </c>
      <c r="C29">
        <v>43.053383630850014</v>
      </c>
    </row>
    <row r="30" spans="1:3" x14ac:dyDescent="0.25">
      <c r="A30" s="7">
        <v>2015</v>
      </c>
      <c r="B30" s="8" t="s">
        <v>21</v>
      </c>
      <c r="C30">
        <v>37.910936600827178</v>
      </c>
    </row>
    <row r="31" spans="1:3" x14ac:dyDescent="0.25">
      <c r="A31" s="7">
        <v>2015</v>
      </c>
      <c r="B31" s="8" t="s">
        <v>17</v>
      </c>
      <c r="C31">
        <v>24.363286192885312</v>
      </c>
    </row>
    <row r="32" spans="1:3" x14ac:dyDescent="0.25">
      <c r="A32" s="7">
        <v>2015</v>
      </c>
      <c r="B32" s="8" t="s">
        <v>18</v>
      </c>
      <c r="C32">
        <v>37.128775654204226</v>
      </c>
    </row>
    <row r="33" spans="1:3" x14ac:dyDescent="0.25">
      <c r="A33" s="7">
        <v>2015</v>
      </c>
      <c r="B33" s="8" t="s">
        <v>19</v>
      </c>
      <c r="C33">
        <v>40.503883215422881</v>
      </c>
    </row>
    <row r="34" spans="1:3" x14ac:dyDescent="0.25">
      <c r="A34" s="7">
        <v>2020</v>
      </c>
      <c r="B34" s="8" t="s">
        <v>12</v>
      </c>
      <c r="C34">
        <v>34.821182958378635</v>
      </c>
    </row>
    <row r="35" spans="1:3" x14ac:dyDescent="0.25">
      <c r="A35" s="7">
        <v>2020</v>
      </c>
      <c r="B35" s="8" t="s">
        <v>21</v>
      </c>
      <c r="C35">
        <v>30.538335467009528</v>
      </c>
    </row>
    <row r="36" spans="1:3" x14ac:dyDescent="0.25">
      <c r="A36" s="7">
        <v>2020</v>
      </c>
      <c r="B36" s="8" t="s">
        <v>18</v>
      </c>
      <c r="C36">
        <v>30.382566317663514</v>
      </c>
    </row>
    <row r="37" spans="1:3" x14ac:dyDescent="0.25">
      <c r="A37" s="7">
        <v>2020</v>
      </c>
      <c r="B37" s="8" t="s">
        <v>22</v>
      </c>
      <c r="C37">
        <v>23.264705731825597</v>
      </c>
    </row>
    <row r="38" spans="1:3" x14ac:dyDescent="0.25">
      <c r="A38" s="7">
        <v>2020</v>
      </c>
      <c r="B38" s="8" t="s">
        <v>23</v>
      </c>
      <c r="C38">
        <v>25.116095373924573</v>
      </c>
    </row>
    <row r="39" spans="1:3" ht="15.75" thickBot="1" x14ac:dyDescent="0.3">
      <c r="A39" s="12">
        <v>2020</v>
      </c>
      <c r="B39" s="13" t="s">
        <v>24</v>
      </c>
      <c r="C39">
        <v>28.474701191111503</v>
      </c>
    </row>
    <row r="40" spans="1:3" x14ac:dyDescent="0.25">
      <c r="A40" s="4" t="s">
        <v>0</v>
      </c>
      <c r="B40" s="5" t="s">
        <v>26</v>
      </c>
      <c r="C40">
        <v>0</v>
      </c>
    </row>
    <row r="41" spans="1:3" x14ac:dyDescent="0.25">
      <c r="A41" s="7">
        <v>2010</v>
      </c>
      <c r="B41" s="8" t="s">
        <v>12</v>
      </c>
      <c r="C41">
        <v>68.204181348991156</v>
      </c>
    </row>
    <row r="42" spans="1:3" x14ac:dyDescent="0.25">
      <c r="A42" s="7">
        <v>2010</v>
      </c>
      <c r="B42" s="8" t="s">
        <v>15</v>
      </c>
      <c r="C42">
        <v>71.901232162094914</v>
      </c>
    </row>
    <row r="43" spans="1:3" x14ac:dyDescent="0.25">
      <c r="A43" s="7">
        <v>2010</v>
      </c>
      <c r="B43" s="8" t="s">
        <v>16</v>
      </c>
      <c r="C43">
        <v>54.97262789442744</v>
      </c>
    </row>
    <row r="44" spans="1:3" x14ac:dyDescent="0.25">
      <c r="A44" s="7">
        <v>2010</v>
      </c>
      <c r="B44" s="8" t="s">
        <v>17</v>
      </c>
      <c r="C44">
        <v>36.425871158493166</v>
      </c>
    </row>
    <row r="45" spans="1:3" x14ac:dyDescent="0.25">
      <c r="A45" s="7">
        <v>2010</v>
      </c>
      <c r="B45" s="8" t="s">
        <v>18</v>
      </c>
      <c r="C45">
        <v>53.351540632059809</v>
      </c>
    </row>
    <row r="46" spans="1:3" x14ac:dyDescent="0.25">
      <c r="A46" s="7">
        <v>2010</v>
      </c>
      <c r="B46" s="8" t="s">
        <v>19</v>
      </c>
      <c r="C46">
        <v>59.911452922230588</v>
      </c>
    </row>
    <row r="47" spans="1:3" x14ac:dyDescent="0.25">
      <c r="A47" s="7">
        <v>2015</v>
      </c>
      <c r="B47" s="8" t="s">
        <v>12</v>
      </c>
      <c r="C47">
        <v>53.225950777428508</v>
      </c>
    </row>
    <row r="48" spans="1:3" x14ac:dyDescent="0.25">
      <c r="A48" s="7">
        <v>2015</v>
      </c>
      <c r="B48" s="8" t="s">
        <v>16</v>
      </c>
      <c r="C48">
        <v>51.73986666830919</v>
      </c>
    </row>
    <row r="49" spans="1:3" x14ac:dyDescent="0.25">
      <c r="A49" s="7">
        <v>2015</v>
      </c>
      <c r="B49" s="8" t="s">
        <v>21</v>
      </c>
      <c r="C49">
        <v>45.472154865756629</v>
      </c>
    </row>
    <row r="50" spans="1:3" x14ac:dyDescent="0.25">
      <c r="A50" s="7">
        <v>2015</v>
      </c>
      <c r="B50" s="8" t="s">
        <v>17</v>
      </c>
      <c r="C50">
        <v>29.078613866674317</v>
      </c>
    </row>
    <row r="51" spans="1:3" x14ac:dyDescent="0.25">
      <c r="A51" s="7">
        <v>2015</v>
      </c>
      <c r="B51" s="8" t="s">
        <v>18</v>
      </c>
      <c r="C51">
        <v>44.624630317461239</v>
      </c>
    </row>
    <row r="52" spans="1:3" x14ac:dyDescent="0.25">
      <c r="A52" s="7">
        <v>2015</v>
      </c>
      <c r="B52" s="8" t="s">
        <v>19</v>
      </c>
      <c r="C52">
        <v>48.731549349810187</v>
      </c>
    </row>
    <row r="53" spans="1:3" x14ac:dyDescent="0.25">
      <c r="A53" s="7">
        <v>2020</v>
      </c>
      <c r="B53" s="8" t="s">
        <v>12</v>
      </c>
      <c r="C53">
        <v>44.924366421913476</v>
      </c>
    </row>
    <row r="54" spans="1:3" x14ac:dyDescent="0.25">
      <c r="A54" s="7">
        <v>2020</v>
      </c>
      <c r="B54" s="8" t="s">
        <v>21</v>
      </c>
      <c r="C54">
        <v>39.266635464294978</v>
      </c>
    </row>
    <row r="55" spans="1:3" x14ac:dyDescent="0.25">
      <c r="A55" s="7">
        <v>2020</v>
      </c>
      <c r="B55" s="8" t="s">
        <v>18</v>
      </c>
      <c r="C55">
        <v>39.162110590817164</v>
      </c>
    </row>
    <row r="56" spans="1:3" x14ac:dyDescent="0.25">
      <c r="A56" s="7">
        <v>2020</v>
      </c>
      <c r="B56" s="8" t="s">
        <v>22</v>
      </c>
      <c r="C56">
        <v>29.796343225658962</v>
      </c>
    </row>
    <row r="57" spans="1:3" x14ac:dyDescent="0.25">
      <c r="A57" s="7">
        <v>2020</v>
      </c>
      <c r="B57" s="8" t="s">
        <v>23</v>
      </c>
      <c r="C57">
        <v>32.252658482134827</v>
      </c>
    </row>
    <row r="58" spans="1:3" ht="15.75" thickBot="1" x14ac:dyDescent="0.3">
      <c r="A58" s="7">
        <v>2020</v>
      </c>
      <c r="B58" s="8" t="s">
        <v>24</v>
      </c>
      <c r="C58">
        <v>36.545665023842908</v>
      </c>
    </row>
    <row r="59" spans="1:3" x14ac:dyDescent="0.25">
      <c r="A59" s="4" t="s">
        <v>0</v>
      </c>
      <c r="B59" s="5" t="s">
        <v>1</v>
      </c>
      <c r="C59">
        <v>0</v>
      </c>
    </row>
    <row r="60" spans="1:3" x14ac:dyDescent="0.25">
      <c r="A60" s="7" t="s">
        <v>25</v>
      </c>
      <c r="B60" s="8">
        <v>2020</v>
      </c>
      <c r="C60">
        <v>30.765213441313161</v>
      </c>
    </row>
    <row r="61" spans="1:3" x14ac:dyDescent="0.25">
      <c r="A61" s="7" t="s">
        <v>25</v>
      </c>
      <c r="B61" s="8">
        <v>2025</v>
      </c>
      <c r="C61">
        <v>25.188060308721468</v>
      </c>
    </row>
    <row r="62" spans="1:3" x14ac:dyDescent="0.25">
      <c r="A62" s="7" t="s">
        <v>25</v>
      </c>
      <c r="B62" s="8">
        <v>2030</v>
      </c>
      <c r="C62">
        <v>22.022077108603025</v>
      </c>
    </row>
    <row r="63" spans="1:3" x14ac:dyDescent="0.25">
      <c r="A63" s="7" t="s">
        <v>25</v>
      </c>
      <c r="B63" s="8">
        <v>2035</v>
      </c>
      <c r="C63">
        <v>19.614101482427255</v>
      </c>
    </row>
    <row r="64" spans="1:3" x14ac:dyDescent="0.25">
      <c r="A64" s="7" t="s">
        <v>25</v>
      </c>
      <c r="B64" s="8">
        <v>2040</v>
      </c>
      <c r="C64">
        <v>19.34573573839112</v>
      </c>
    </row>
    <row r="65" spans="1:3" x14ac:dyDescent="0.25">
      <c r="A65" s="7" t="s">
        <v>25</v>
      </c>
      <c r="B65" s="8">
        <v>2045</v>
      </c>
      <c r="C65">
        <v>19.085995392273226</v>
      </c>
    </row>
    <row r="66" spans="1:3" ht="15.75" thickBot="1" x14ac:dyDescent="0.3">
      <c r="A66" s="12" t="s">
        <v>25</v>
      </c>
      <c r="B66" s="13">
        <v>2050</v>
      </c>
      <c r="C66">
        <v>18.909649061823455</v>
      </c>
    </row>
    <row r="67" spans="1:3" x14ac:dyDescent="0.25">
      <c r="A67" s="4" t="s">
        <v>0</v>
      </c>
      <c r="B67" s="5" t="s">
        <v>0</v>
      </c>
      <c r="C67">
        <v>0</v>
      </c>
    </row>
    <row r="68" spans="1:3" x14ac:dyDescent="0.25">
      <c r="A68" s="7" t="s">
        <v>25</v>
      </c>
      <c r="B68" s="8">
        <v>2020</v>
      </c>
      <c r="C68">
        <v>23.002689571727721</v>
      </c>
    </row>
    <row r="69" spans="1:3" x14ac:dyDescent="0.25">
      <c r="A69" s="7" t="s">
        <v>25</v>
      </c>
      <c r="B69" s="8">
        <v>2025</v>
      </c>
      <c r="C69">
        <v>18.507127183250425</v>
      </c>
    </row>
    <row r="70" spans="1:3" x14ac:dyDescent="0.25">
      <c r="A70" s="7" t="s">
        <v>25</v>
      </c>
      <c r="B70" s="8">
        <v>2030</v>
      </c>
      <c r="C70">
        <v>15.932587449736413</v>
      </c>
    </row>
    <row r="71" spans="1:3" x14ac:dyDescent="0.25">
      <c r="A71" s="7" t="s">
        <v>25</v>
      </c>
      <c r="B71" s="8">
        <v>2035</v>
      </c>
      <c r="C71">
        <v>13.7958248567393</v>
      </c>
    </row>
    <row r="72" spans="1:3" x14ac:dyDescent="0.25">
      <c r="A72" s="7" t="s">
        <v>25</v>
      </c>
      <c r="B72" s="8">
        <v>2040</v>
      </c>
      <c r="C72">
        <v>12.446214672649912</v>
      </c>
    </row>
    <row r="73" spans="1:3" x14ac:dyDescent="0.25">
      <c r="A73" s="7" t="s">
        <v>25</v>
      </c>
      <c r="B73" s="8">
        <v>2045</v>
      </c>
      <c r="C73">
        <v>12.291079420221221</v>
      </c>
    </row>
    <row r="74" spans="1:3" ht="15.75" thickBot="1" x14ac:dyDescent="0.3">
      <c r="A74" s="12" t="s">
        <v>25</v>
      </c>
      <c r="B74" s="13">
        <v>2050</v>
      </c>
      <c r="C74">
        <v>12.185772377928087</v>
      </c>
    </row>
    <row r="75" spans="1:3" x14ac:dyDescent="0.25">
      <c r="A75" s="7" t="s">
        <v>0</v>
      </c>
      <c r="B75" s="8" t="s">
        <v>0</v>
      </c>
      <c r="C75">
        <v>0</v>
      </c>
    </row>
    <row r="76" spans="1:3" x14ac:dyDescent="0.25">
      <c r="A76" s="7" t="s">
        <v>25</v>
      </c>
      <c r="B76" s="8">
        <v>2020</v>
      </c>
      <c r="C76">
        <v>29.400406889222314</v>
      </c>
    </row>
    <row r="77" spans="1:3" x14ac:dyDescent="0.25">
      <c r="A77" s="7" t="s">
        <v>25</v>
      </c>
      <c r="B77" s="8">
        <v>2025</v>
      </c>
      <c r="C77">
        <v>23.700614783637985</v>
      </c>
    </row>
    <row r="78" spans="1:3" x14ac:dyDescent="0.25">
      <c r="A78" s="7" t="s">
        <v>25</v>
      </c>
      <c r="B78" s="8">
        <v>2030</v>
      </c>
      <c r="C78">
        <v>20.457199013869175</v>
      </c>
    </row>
    <row r="79" spans="1:3" x14ac:dyDescent="0.25">
      <c r="A79" s="7" t="s">
        <v>25</v>
      </c>
      <c r="B79" s="8">
        <v>2035</v>
      </c>
      <c r="C79">
        <v>17.740470105397385</v>
      </c>
    </row>
    <row r="80" spans="1:3" x14ac:dyDescent="0.25">
      <c r="A80" s="7" t="s">
        <v>25</v>
      </c>
      <c r="B80" s="8">
        <v>2040</v>
      </c>
      <c r="C80">
        <v>16.299485157559484</v>
      </c>
    </row>
    <row r="81" spans="1:3" x14ac:dyDescent="0.25">
      <c r="A81" s="7" t="s">
        <v>25</v>
      </c>
      <c r="B81" s="8">
        <v>2045</v>
      </c>
      <c r="C81">
        <v>16.088709872208987</v>
      </c>
    </row>
    <row r="82" spans="1:3" ht="15.75" thickBot="1" x14ac:dyDescent="0.3">
      <c r="A82" s="12" t="s">
        <v>25</v>
      </c>
      <c r="B82" s="13">
        <v>2050</v>
      </c>
      <c r="C82">
        <v>15.945427275398526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Sheet5</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Sherry Liang</dc:creator>
  <cp:lastModifiedBy>Sherry Liang</cp:lastModifiedBy>
  <dcterms:created xsi:type="dcterms:W3CDTF">2021-12-08T21:03:50Z</dcterms:created>
  <dcterms:modified xsi:type="dcterms:W3CDTF">2021-12-24T00:57:20Z</dcterms:modified>
</cp:coreProperties>
</file>