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herry Liang\Desktop\"/>
    </mc:Choice>
  </mc:AlternateContent>
  <xr:revisionPtr revIDLastSave="0" documentId="13_ncr:1_{C781341D-AB83-4234-887F-38D527CE09AE}" xr6:coauthVersionLast="47" xr6:coauthVersionMax="47" xr10:uidLastSave="{00000000-0000-0000-0000-000000000000}"/>
  <bookViews>
    <workbookView xWindow="-120" yWindow="-120" windowWidth="29040" windowHeight="15840" firstSheet="3" activeTab="8" xr2:uid="{91DA255E-7288-4EFD-B9D5-C5AB5B2D0490}"/>
  </bookViews>
  <sheets>
    <sheet name="Scenarios" sheetId="1" r:id="rId1"/>
    <sheet name="Market Shares Global" sheetId="2" r:id="rId2"/>
    <sheet name="Electricity Generation (Raw)" sheetId="3" state="hidden" r:id="rId3"/>
    <sheet name="Electricity Generation Global" sheetId="4" r:id="rId4"/>
    <sheet name="Electricity Generation Glob (2)" sheetId="8" r:id="rId5"/>
    <sheet name="Electricity Generation US Raw" sheetId="5" state="hidden" r:id="rId6"/>
    <sheet name="Electricity Generation US Raw2" sheetId="6" state="hidden" r:id="rId7"/>
    <sheet name="Electricity Generation US" sheetId="7" r:id="rId8"/>
    <sheet name="high voltage US" sheetId="9" r:id="rId9"/>
    <sheet name="high voltage Global"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6" i="8" l="1"/>
  <c r="S99" i="8"/>
  <c r="S93" i="8"/>
  <c r="S86" i="8"/>
  <c r="S89" i="8"/>
  <c r="S83" i="8"/>
  <c r="S76" i="8"/>
  <c r="S79" i="8"/>
  <c r="S73" i="8"/>
  <c r="S66" i="8"/>
  <c r="S69" i="8"/>
  <c r="S63" i="8"/>
  <c r="S56" i="8"/>
  <c r="S59" i="8"/>
  <c r="S53" i="8"/>
  <c r="S46" i="8"/>
  <c r="S49" i="8"/>
  <c r="S43" i="8"/>
  <c r="S36" i="8"/>
  <c r="S39" i="8"/>
  <c r="S33" i="8"/>
  <c r="S26" i="8"/>
  <c r="S29" i="8"/>
  <c r="S23" i="8"/>
  <c r="S19" i="8"/>
  <c r="S16" i="8"/>
  <c r="S13" i="8"/>
  <c r="S9" i="8"/>
  <c r="S6" i="8"/>
  <c r="S3" i="8"/>
  <c r="Y65" i="10"/>
  <c r="Z65" i="10"/>
  <c r="Y66" i="10"/>
  <c r="Z66" i="10"/>
  <c r="X66" i="10"/>
  <c r="X65" i="10"/>
  <c r="Z60" i="10"/>
  <c r="X47" i="10"/>
  <c r="Y47" i="10"/>
  <c r="Z47" i="10"/>
  <c r="X48" i="10"/>
  <c r="Y48" i="10"/>
  <c r="Z48" i="10"/>
  <c r="X49" i="10"/>
  <c r="Y49" i="10"/>
  <c r="Z49" i="10"/>
  <c r="X50" i="10"/>
  <c r="Y50" i="10"/>
  <c r="Z50" i="10"/>
  <c r="X51" i="10"/>
  <c r="Y51" i="10"/>
  <c r="Z51" i="10"/>
  <c r="X52" i="10"/>
  <c r="Y52" i="10"/>
  <c r="Z52" i="10"/>
  <c r="X53" i="10"/>
  <c r="Y53" i="10"/>
  <c r="Z53" i="10"/>
  <c r="X54" i="10"/>
  <c r="Y54" i="10"/>
  <c r="Z54" i="10"/>
  <c r="X55" i="10"/>
  <c r="Y55" i="10"/>
  <c r="Z55" i="10"/>
  <c r="X56" i="10"/>
  <c r="Y56" i="10"/>
  <c r="Z56" i="10"/>
  <c r="X57" i="10"/>
  <c r="Y57" i="10"/>
  <c r="Z57" i="10"/>
  <c r="X58" i="10"/>
  <c r="Y58" i="10"/>
  <c r="Z58" i="10"/>
  <c r="X59" i="10"/>
  <c r="Y59" i="10"/>
  <c r="Z59" i="10"/>
  <c r="X60" i="10"/>
  <c r="Y60" i="10"/>
  <c r="Z46" i="10"/>
  <c r="Y46" i="10"/>
  <c r="X46" i="10"/>
  <c r="Z45" i="10"/>
  <c r="X42" i="10"/>
  <c r="Y42" i="10"/>
  <c r="Z42" i="10"/>
  <c r="X43" i="10"/>
  <c r="Y43" i="10"/>
  <c r="Z43" i="10"/>
  <c r="X44" i="10"/>
  <c r="Y44" i="10"/>
  <c r="Z44" i="10"/>
  <c r="X45" i="10"/>
  <c r="Y45" i="10"/>
  <c r="Z41" i="10"/>
  <c r="Y41" i="10"/>
  <c r="X41" i="10"/>
  <c r="Z40" i="10"/>
  <c r="Y40" i="10"/>
  <c r="X40" i="10"/>
  <c r="X39" i="10"/>
  <c r="Y39" i="10"/>
  <c r="Z39" i="10"/>
  <c r="X31" i="10"/>
  <c r="Y31" i="10"/>
  <c r="Z31" i="10"/>
  <c r="X32" i="10"/>
  <c r="Y32" i="10"/>
  <c r="Z32" i="10"/>
  <c r="X33" i="10"/>
  <c r="Y33" i="10"/>
  <c r="Z33" i="10"/>
  <c r="X34" i="10"/>
  <c r="Y34" i="10"/>
  <c r="Z34" i="10"/>
  <c r="X35" i="10"/>
  <c r="Y35" i="10"/>
  <c r="Z35" i="10"/>
  <c r="X36" i="10"/>
  <c r="Y36" i="10"/>
  <c r="Z36" i="10"/>
  <c r="X37" i="10"/>
  <c r="Y37" i="10"/>
  <c r="Z37" i="10"/>
  <c r="X38" i="10"/>
  <c r="Y38" i="10"/>
  <c r="Z38" i="10"/>
  <c r="Z30" i="10"/>
  <c r="Y30" i="10"/>
  <c r="X30" i="10"/>
  <c r="Z29" i="10"/>
  <c r="Y29" i="10"/>
  <c r="X29" i="10"/>
  <c r="X25" i="10"/>
  <c r="Y25" i="10"/>
  <c r="Z25" i="10"/>
  <c r="X26" i="10"/>
  <c r="Y26" i="10"/>
  <c r="Z26" i="10"/>
  <c r="X27" i="10"/>
  <c r="Y27" i="10"/>
  <c r="Z27" i="10"/>
  <c r="X28" i="10"/>
  <c r="Y28" i="10"/>
  <c r="Z28" i="10"/>
  <c r="Z24" i="10"/>
  <c r="Y24" i="10"/>
  <c r="X24" i="10"/>
  <c r="Z23" i="10"/>
  <c r="X23" i="10"/>
  <c r="X20" i="10"/>
  <c r="Y20" i="10"/>
  <c r="Z20" i="10"/>
  <c r="X21" i="10"/>
  <c r="Y21" i="10"/>
  <c r="Z21" i="10"/>
  <c r="X22" i="10"/>
  <c r="Y22" i="10"/>
  <c r="Z22" i="10"/>
  <c r="Y23" i="10"/>
  <c r="Z19" i="10"/>
  <c r="Y19" i="10"/>
  <c r="X19" i="10"/>
  <c r="E308" i="10"/>
  <c r="E380" i="10"/>
  <c r="E379" i="10"/>
  <c r="G417" i="10"/>
  <c r="E267" i="10"/>
  <c r="D13" i="9"/>
  <c r="E13" i="9"/>
  <c r="F13" i="9"/>
  <c r="G13" i="9"/>
  <c r="H13" i="9"/>
  <c r="I13" i="9"/>
  <c r="C13" i="9"/>
  <c r="G465" i="10"/>
  <c r="G464" i="10"/>
  <c r="G460" i="10"/>
  <c r="G457" i="10"/>
  <c r="G456" i="10"/>
  <c r="T462" i="10"/>
  <c r="G455" i="10"/>
  <c r="G454" i="10"/>
  <c r="D455" i="10"/>
  <c r="G453" i="10"/>
  <c r="G452" i="10"/>
  <c r="D438" i="10"/>
  <c r="D435" i="10"/>
  <c r="D429" i="10"/>
  <c r="D431" i="10"/>
  <c r="E430" i="10" s="1"/>
  <c r="T432" i="10"/>
  <c r="E436" i="10" s="1"/>
  <c r="U432" i="10"/>
  <c r="F436" i="10" s="1"/>
  <c r="T433" i="10"/>
  <c r="E433" i="10" s="1"/>
  <c r="U433" i="10"/>
  <c r="F433" i="10" s="1"/>
  <c r="T434" i="10"/>
  <c r="U434" i="10"/>
  <c r="T435" i="10"/>
  <c r="E443" i="10" s="1"/>
  <c r="U435" i="10"/>
  <c r="F443" i="10" s="1"/>
  <c r="T436" i="10"/>
  <c r="U436" i="10"/>
  <c r="T437" i="10"/>
  <c r="U437" i="10"/>
  <c r="T438" i="10"/>
  <c r="E444" i="10" s="1"/>
  <c r="U438" i="10"/>
  <c r="F444" i="10" s="1"/>
  <c r="U431" i="10"/>
  <c r="T431" i="10"/>
  <c r="E439" i="10" s="1"/>
  <c r="D417" i="10"/>
  <c r="D414" i="10"/>
  <c r="D411" i="10"/>
  <c r="T417" i="10"/>
  <c r="G422" i="10" s="1"/>
  <c r="T411" i="10"/>
  <c r="G415" i="10" s="1"/>
  <c r="T412" i="10"/>
  <c r="T413" i="10"/>
  <c r="G411" i="10" s="1"/>
  <c r="T414" i="10"/>
  <c r="G409" i="10" s="1"/>
  <c r="T415" i="10"/>
  <c r="G421" i="10" s="1"/>
  <c r="T416" i="10"/>
  <c r="T410" i="10"/>
  <c r="D395" i="10"/>
  <c r="T396" i="10"/>
  <c r="G396" i="10" s="1"/>
  <c r="T397" i="10"/>
  <c r="T398" i="10"/>
  <c r="G401" i="10" s="1"/>
  <c r="T399" i="10"/>
  <c r="G397" i="10" s="1"/>
  <c r="T395" i="10"/>
  <c r="G393" i="10" s="1"/>
  <c r="F386" i="10"/>
  <c r="G386" i="10"/>
  <c r="E386" i="10"/>
  <c r="F382" i="10"/>
  <c r="G382" i="10"/>
  <c r="E382" i="10"/>
  <c r="G380" i="10"/>
  <c r="F380" i="10"/>
  <c r="D379" i="10"/>
  <c r="G378" i="10" s="1"/>
  <c r="G377" i="10"/>
  <c r="F377" i="10"/>
  <c r="E377" i="10"/>
  <c r="F376" i="10"/>
  <c r="G376" i="10"/>
  <c r="E376" i="10"/>
  <c r="E364" i="10"/>
  <c r="D362" i="10"/>
  <c r="D358" i="10"/>
  <c r="D355" i="10"/>
  <c r="T366" i="10"/>
  <c r="F369" i="10" s="1"/>
  <c r="S359" i="10"/>
  <c r="E360" i="10" s="1"/>
  <c r="T359" i="10"/>
  <c r="F360" i="10" s="1"/>
  <c r="S360" i="10"/>
  <c r="T360" i="10"/>
  <c r="S361" i="10"/>
  <c r="E355" i="10" s="1"/>
  <c r="T361" i="10"/>
  <c r="F355" i="10" s="1"/>
  <c r="S362" i="10"/>
  <c r="E353" i="10" s="1"/>
  <c r="T362" i="10"/>
  <c r="F353" i="10" s="1"/>
  <c r="S363" i="10"/>
  <c r="E368" i="10" s="1"/>
  <c r="T363" i="10"/>
  <c r="F368" i="10" s="1"/>
  <c r="S364" i="10"/>
  <c r="T364" i="10"/>
  <c r="S365" i="10"/>
  <c r="E359" i="10" s="1"/>
  <c r="T365" i="10"/>
  <c r="F359" i="10" s="1"/>
  <c r="S366" i="10"/>
  <c r="E369" i="10" s="1"/>
  <c r="T358" i="10"/>
  <c r="S358" i="10"/>
  <c r="T338" i="10"/>
  <c r="G347" i="10" s="1"/>
  <c r="S329" i="10"/>
  <c r="T329" i="10"/>
  <c r="S330" i="10"/>
  <c r="T330" i="10"/>
  <c r="S331" i="10"/>
  <c r="T331" i="10"/>
  <c r="S332" i="10"/>
  <c r="F345" i="10" s="1"/>
  <c r="T332" i="10"/>
  <c r="G345" i="10" s="1"/>
  <c r="S333" i="10"/>
  <c r="T333" i="10"/>
  <c r="S334" i="10"/>
  <c r="F346" i="10" s="1"/>
  <c r="T334" i="10"/>
  <c r="G346" i="10" s="1"/>
  <c r="S335" i="10"/>
  <c r="T335" i="10"/>
  <c r="S336" i="10"/>
  <c r="T336" i="10"/>
  <c r="S338" i="10"/>
  <c r="F347" i="10" s="1"/>
  <c r="T328" i="10"/>
  <c r="S328" i="10"/>
  <c r="D335" i="10"/>
  <c r="D333" i="10"/>
  <c r="D331" i="10"/>
  <c r="D329" i="10"/>
  <c r="D327" i="10" a="1"/>
  <c r="D327" i="10" s="1"/>
  <c r="D324" i="10"/>
  <c r="D322" i="10"/>
  <c r="D308" i="10"/>
  <c r="D304" i="10"/>
  <c r="D301" i="10"/>
  <c r="D299" i="10"/>
  <c r="D296" i="10"/>
  <c r="R301" i="10"/>
  <c r="E302" i="10" s="1"/>
  <c r="S301" i="10"/>
  <c r="F302" i="10" s="1"/>
  <c r="R302" i="10"/>
  <c r="S302" i="10"/>
  <c r="R303" i="10"/>
  <c r="S303" i="10"/>
  <c r="R304" i="10"/>
  <c r="E293" i="10" s="1"/>
  <c r="S304" i="10"/>
  <c r="F293" i="10" s="1"/>
  <c r="R305" i="10"/>
  <c r="E314" i="10" s="1"/>
  <c r="S305" i="10"/>
  <c r="F314" i="10" s="1"/>
  <c r="R306" i="10"/>
  <c r="S306" i="10"/>
  <c r="R307" i="10"/>
  <c r="S307" i="10"/>
  <c r="R308" i="10"/>
  <c r="S308" i="10"/>
  <c r="R310" i="10"/>
  <c r="E315" i="10" s="1"/>
  <c r="S310" i="10"/>
  <c r="F315" i="10" s="1"/>
  <c r="S300" i="10"/>
  <c r="F294" i="10" s="1"/>
  <c r="R300" i="10"/>
  <c r="E294" i="10" s="1"/>
  <c r="R271" i="10"/>
  <c r="R272" i="10"/>
  <c r="R273" i="10"/>
  <c r="R274" i="10"/>
  <c r="E251" i="10" s="1"/>
  <c r="R275" i="10"/>
  <c r="E287" i="10" s="1"/>
  <c r="R276" i="10"/>
  <c r="R277" i="10"/>
  <c r="R278" i="10"/>
  <c r="R280" i="10"/>
  <c r="R270" i="10"/>
  <c r="D258" i="10" a="1"/>
  <c r="D258" i="10" s="1"/>
  <c r="D276" i="10"/>
  <c r="D267" i="10"/>
  <c r="D264" i="10"/>
  <c r="E265" i="10" s="1"/>
  <c r="D262" i="10"/>
  <c r="D260" i="10"/>
  <c r="D255" i="10"/>
  <c r="D253" i="10"/>
  <c r="E252" i="10" s="1"/>
  <c r="E242" i="10"/>
  <c r="P29" i="10"/>
  <c r="G242" i="10" s="1"/>
  <c r="O29" i="10"/>
  <c r="F242" i="10" s="1"/>
  <c r="O21" i="10"/>
  <c r="P21" i="10"/>
  <c r="O22" i="10"/>
  <c r="P22" i="10"/>
  <c r="O23" i="10"/>
  <c r="P23" i="10"/>
  <c r="O24" i="10"/>
  <c r="F241" i="10" s="1"/>
  <c r="P24" i="10"/>
  <c r="G241" i="10" s="1"/>
  <c r="O25" i="10"/>
  <c r="P25" i="10"/>
  <c r="O26" i="10"/>
  <c r="P26" i="10"/>
  <c r="O27" i="10"/>
  <c r="F243" i="10" s="1"/>
  <c r="P27" i="10"/>
  <c r="G243" i="10" s="1"/>
  <c r="P20" i="10"/>
  <c r="O20" i="10"/>
  <c r="N27" i="10"/>
  <c r="E243" i="10" s="1"/>
  <c r="N21" i="10"/>
  <c r="N22" i="10"/>
  <c r="N23" i="10"/>
  <c r="N24" i="10"/>
  <c r="E241" i="10" s="1"/>
  <c r="N25" i="10"/>
  <c r="N26" i="10"/>
  <c r="N20" i="10"/>
  <c r="D20" i="10"/>
  <c r="D162" i="10"/>
  <c r="G190" i="10" s="1"/>
  <c r="D136" i="10"/>
  <c r="D133" i="10"/>
  <c r="D81" i="10"/>
  <c r="D46" i="10"/>
  <c r="L228" i="9"/>
  <c r="M228" i="9"/>
  <c r="N229" i="9"/>
  <c r="I230" i="9"/>
  <c r="J231" i="9"/>
  <c r="K231" i="9"/>
  <c r="N233" i="9"/>
  <c r="J235" i="9"/>
  <c r="K235" i="9"/>
  <c r="L236" i="9"/>
  <c r="M236" i="9"/>
  <c r="N237" i="9"/>
  <c r="M240" i="9"/>
  <c r="I242" i="9"/>
  <c r="J243" i="9"/>
  <c r="K243" i="9"/>
  <c r="L244" i="9"/>
  <c r="M244" i="9"/>
  <c r="N245" i="9"/>
  <c r="I246" i="9"/>
  <c r="J247" i="9"/>
  <c r="K247" i="9"/>
  <c r="N249" i="9"/>
  <c r="J251" i="9"/>
  <c r="K251" i="9"/>
  <c r="L252" i="9"/>
  <c r="M252" i="9"/>
  <c r="H249" i="9"/>
  <c r="H240" i="9"/>
  <c r="H233" i="9"/>
  <c r="G245" i="9"/>
  <c r="L246" i="9" s="1"/>
  <c r="G243" i="9"/>
  <c r="L243" i="9" s="1"/>
  <c r="G241" i="9"/>
  <c r="N240" i="9" s="1"/>
  <c r="G239" i="9"/>
  <c r="J238" i="9" s="1"/>
  <c r="G237" i="9"/>
  <c r="L251" i="9" s="1"/>
  <c r="G235" i="9"/>
  <c r="L235" i="9" s="1"/>
  <c r="G233" i="9"/>
  <c r="I233" i="9" s="1"/>
  <c r="G231" i="9"/>
  <c r="K230" i="9" s="1"/>
  <c r="G229" i="9"/>
  <c r="I229" i="9" s="1"/>
  <c r="J202" i="9"/>
  <c r="K202" i="9"/>
  <c r="M203" i="9"/>
  <c r="N204" i="9"/>
  <c r="I209" i="9"/>
  <c r="J210" i="9"/>
  <c r="K210" i="9"/>
  <c r="L211" i="9"/>
  <c r="M211" i="9"/>
  <c r="N212" i="9"/>
  <c r="I213" i="9"/>
  <c r="K214" i="9"/>
  <c r="N216" i="9"/>
  <c r="K218" i="9"/>
  <c r="L219" i="9"/>
  <c r="M219" i="9"/>
  <c r="I222" i="9"/>
  <c r="H216" i="9"/>
  <c r="H206" i="9"/>
  <c r="G215" i="9"/>
  <c r="N214" i="9" s="1"/>
  <c r="G213" i="9"/>
  <c r="L210" i="9" s="1"/>
  <c r="G211" i="9"/>
  <c r="J209" i="9" s="1"/>
  <c r="G209" i="9"/>
  <c r="N207" i="9" s="1"/>
  <c r="G207" i="9"/>
  <c r="J205" i="9" s="1"/>
  <c r="G205" i="9"/>
  <c r="N215" i="9" s="1"/>
  <c r="G203" i="9"/>
  <c r="M202" i="9" s="1"/>
  <c r="L179" i="9"/>
  <c r="J195" i="9"/>
  <c r="H195" i="9"/>
  <c r="G186" i="9"/>
  <c r="G184" i="9"/>
  <c r="G182" i="9"/>
  <c r="G180" i="9"/>
  <c r="G178" i="9"/>
  <c r="N188" i="9" s="1"/>
  <c r="G176" i="9"/>
  <c r="K174" i="9" s="1"/>
  <c r="G174" i="9"/>
  <c r="J186" i="9" s="1"/>
  <c r="L151" i="9"/>
  <c r="N152" i="9"/>
  <c r="J154" i="9"/>
  <c r="G156" i="9"/>
  <c r="M155" i="9" s="1"/>
  <c r="G154" i="9"/>
  <c r="G152" i="9"/>
  <c r="N160" i="9" s="1"/>
  <c r="G150" i="9"/>
  <c r="J150" i="9" s="1"/>
  <c r="G148" i="9"/>
  <c r="G146" i="9"/>
  <c r="G144" i="9"/>
  <c r="I114" i="9"/>
  <c r="M132" i="9"/>
  <c r="G128" i="9"/>
  <c r="G126" i="9"/>
  <c r="I126" i="9" s="1"/>
  <c r="G124" i="9"/>
  <c r="G122" i="9"/>
  <c r="J121" i="9" s="1"/>
  <c r="G120" i="9"/>
  <c r="G118" i="9"/>
  <c r="G116" i="9"/>
  <c r="G114" i="9"/>
  <c r="J105" i="9"/>
  <c r="G97" i="9"/>
  <c r="G95" i="9"/>
  <c r="K96" i="9" s="1"/>
  <c r="G93" i="9"/>
  <c r="G91" i="9"/>
  <c r="M102" i="9" s="1"/>
  <c r="G89" i="9"/>
  <c r="G87" i="9"/>
  <c r="G83" i="9"/>
  <c r="G85" i="9"/>
  <c r="G68" i="9"/>
  <c r="K68" i="9" s="1"/>
  <c r="G66" i="9"/>
  <c r="G64" i="9"/>
  <c r="G47" i="9"/>
  <c r="G45" i="9"/>
  <c r="G43" i="9"/>
  <c r="G41" i="9"/>
  <c r="G39" i="9"/>
  <c r="K3" i="9"/>
  <c r="H28" i="9" s="1"/>
  <c r="K7" i="9"/>
  <c r="H45" i="9" s="1"/>
  <c r="G19" i="9"/>
  <c r="G17" i="9"/>
  <c r="G21" i="9"/>
  <c r="G23" i="9"/>
  <c r="M2" i="9"/>
  <c r="J24" i="9" s="1"/>
  <c r="N2" i="9"/>
  <c r="K24" i="9" s="1"/>
  <c r="O2" i="9"/>
  <c r="L24" i="9" s="1"/>
  <c r="P2" i="9"/>
  <c r="M24" i="9" s="1"/>
  <c r="Q2" i="9"/>
  <c r="N24" i="9" s="1"/>
  <c r="M7" i="9"/>
  <c r="J45" i="9" s="1"/>
  <c r="N7" i="9"/>
  <c r="K45" i="9" s="1"/>
  <c r="O7" i="9"/>
  <c r="L45" i="9" s="1"/>
  <c r="P7" i="9"/>
  <c r="M45" i="9" s="1"/>
  <c r="Q7" i="9"/>
  <c r="N45" i="9" s="1"/>
  <c r="M5" i="9"/>
  <c r="J71" i="9" s="1"/>
  <c r="N5" i="9"/>
  <c r="K71" i="9" s="1"/>
  <c r="O5" i="9"/>
  <c r="L71" i="9" s="1"/>
  <c r="P5" i="9"/>
  <c r="M71" i="9" s="1"/>
  <c r="Q5" i="9"/>
  <c r="N71" i="9" s="1"/>
  <c r="M6" i="9"/>
  <c r="J29" i="9" s="1"/>
  <c r="N6" i="9"/>
  <c r="K29" i="9" s="1"/>
  <c r="O6" i="9"/>
  <c r="L29" i="9" s="1"/>
  <c r="P6" i="9"/>
  <c r="M29" i="9" s="1"/>
  <c r="Q6" i="9"/>
  <c r="N29" i="9" s="1"/>
  <c r="M10" i="9"/>
  <c r="J32" i="9" s="1"/>
  <c r="N10" i="9"/>
  <c r="K32" i="9" s="1"/>
  <c r="O10" i="9"/>
  <c r="L32" i="9" s="1"/>
  <c r="P10" i="9"/>
  <c r="M32" i="9" s="1"/>
  <c r="Q10" i="9"/>
  <c r="N32" i="9" s="1"/>
  <c r="M4" i="9"/>
  <c r="J84" i="9" s="1"/>
  <c r="N4" i="9"/>
  <c r="K115" i="9" s="1"/>
  <c r="O4" i="9"/>
  <c r="L231" i="9" s="1"/>
  <c r="P4" i="9"/>
  <c r="Q4" i="9"/>
  <c r="N83" i="9" s="1"/>
  <c r="M3" i="9"/>
  <c r="J28" i="9" s="1"/>
  <c r="N3" i="9"/>
  <c r="K28" i="9" s="1"/>
  <c r="O3" i="9"/>
  <c r="L28" i="9" s="1"/>
  <c r="P3" i="9"/>
  <c r="M28" i="9" s="1"/>
  <c r="Q3" i="9"/>
  <c r="N28" i="9" s="1"/>
  <c r="M11" i="9"/>
  <c r="J31" i="9" s="1"/>
  <c r="N11" i="9"/>
  <c r="K31" i="9" s="1"/>
  <c r="O11" i="9"/>
  <c r="L31" i="9" s="1"/>
  <c r="P11" i="9"/>
  <c r="M31" i="9" s="1"/>
  <c r="Q11" i="9"/>
  <c r="N31" i="9" s="1"/>
  <c r="M8" i="9"/>
  <c r="J30" i="9" s="1"/>
  <c r="N8" i="9"/>
  <c r="K30" i="9" s="1"/>
  <c r="O8" i="9"/>
  <c r="L30" i="9" s="1"/>
  <c r="P8" i="9"/>
  <c r="M30" i="9" s="1"/>
  <c r="Q8" i="9"/>
  <c r="N30" i="9" s="1"/>
  <c r="M9" i="9"/>
  <c r="J54" i="9" s="1"/>
  <c r="N9" i="9"/>
  <c r="K54" i="9" s="1"/>
  <c r="O9" i="9"/>
  <c r="L54" i="9" s="1"/>
  <c r="P9" i="9"/>
  <c r="M54" i="9" s="1"/>
  <c r="Q9" i="9"/>
  <c r="N54" i="9" s="1"/>
  <c r="L7" i="9"/>
  <c r="I45" i="9" s="1"/>
  <c r="L5" i="9"/>
  <c r="I71" i="9" s="1"/>
  <c r="L6" i="9"/>
  <c r="I29" i="9" s="1"/>
  <c r="L10" i="9"/>
  <c r="I32" i="9" s="1"/>
  <c r="L4" i="9"/>
  <c r="I231" i="9" s="1"/>
  <c r="L3" i="9"/>
  <c r="I28" i="9" s="1"/>
  <c r="L11" i="9"/>
  <c r="I31" i="9" s="1"/>
  <c r="L8" i="9"/>
  <c r="I30" i="9" s="1"/>
  <c r="L9" i="9"/>
  <c r="I54" i="9" s="1"/>
  <c r="L2" i="9"/>
  <c r="I24" i="9" s="1"/>
  <c r="K5" i="9"/>
  <c r="H159" i="9" s="1"/>
  <c r="K6" i="9"/>
  <c r="H29" i="9" s="1"/>
  <c r="K10" i="9"/>
  <c r="H32" i="9" s="1"/>
  <c r="K4" i="9"/>
  <c r="H63" i="9" s="1"/>
  <c r="K11" i="9"/>
  <c r="H31" i="9" s="1"/>
  <c r="K8" i="9"/>
  <c r="H30" i="9" s="1"/>
  <c r="K9" i="9"/>
  <c r="H54" i="9" s="1"/>
  <c r="K2" i="9"/>
  <c r="H24" i="9" s="1"/>
  <c r="D24"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D29"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C29" i="7"/>
  <c r="C25" i="7"/>
  <c r="C26" i="7"/>
  <c r="C27" i="7"/>
  <c r="C28" i="7"/>
  <c r="C24" i="7"/>
  <c r="Q100" i="8"/>
  <c r="P99" i="8" s="1"/>
  <c r="Q97" i="8"/>
  <c r="O96" i="8" s="1"/>
  <c r="Q94" i="8"/>
  <c r="K93" i="8" s="1"/>
  <c r="Q90" i="8"/>
  <c r="P89" i="8" s="1"/>
  <c r="Q87" i="8"/>
  <c r="P86" i="8" s="1"/>
  <c r="Q84" i="8"/>
  <c r="O83" i="8" s="1"/>
  <c r="Q80" i="8"/>
  <c r="L79" i="8" s="1"/>
  <c r="Q77" i="8"/>
  <c r="J76" i="8" s="1"/>
  <c r="Q74" i="8"/>
  <c r="P73" i="8" s="1"/>
  <c r="Q70" i="8"/>
  <c r="O69" i="8" s="1"/>
  <c r="Q67" i="8"/>
  <c r="L66" i="8" s="1"/>
  <c r="Q64" i="8"/>
  <c r="J63" i="8" s="1"/>
  <c r="Q60" i="8"/>
  <c r="P59" i="8" s="1"/>
  <c r="Q57" i="8"/>
  <c r="O56" i="8" s="1"/>
  <c r="Q54" i="8"/>
  <c r="L53" i="8" s="1"/>
  <c r="Q50" i="8"/>
  <c r="J49" i="8" s="1"/>
  <c r="Q47" i="8"/>
  <c r="P46" i="8" s="1"/>
  <c r="Q44" i="8"/>
  <c r="O43" i="8" s="1"/>
  <c r="Q40" i="8"/>
  <c r="L39" i="8" s="1"/>
  <c r="Q37" i="8"/>
  <c r="J36" i="8" s="1"/>
  <c r="Q34" i="8"/>
  <c r="P33" i="8" s="1"/>
  <c r="Q30" i="8"/>
  <c r="O29" i="8" s="1"/>
  <c r="Q27" i="8"/>
  <c r="M26" i="8" s="1"/>
  <c r="Q24" i="8"/>
  <c r="J23" i="8" s="1"/>
  <c r="Q20" i="8"/>
  <c r="P19" i="8" s="1"/>
  <c r="Q17" i="8"/>
  <c r="O16" i="8" s="1"/>
  <c r="Q14" i="8"/>
  <c r="L13" i="8" s="1"/>
  <c r="Q10" i="8"/>
  <c r="J9" i="8" s="1"/>
  <c r="Q7" i="8"/>
  <c r="P6" i="8" s="1"/>
  <c r="Q4" i="8"/>
  <c r="O3" i="8" s="1"/>
  <c r="F177" i="4"/>
  <c r="F179" i="4"/>
  <c r="F175" i="4"/>
  <c r="F165" i="4"/>
  <c r="F163" i="4"/>
  <c r="F161" i="4"/>
  <c r="F151" i="4"/>
  <c r="F149" i="4"/>
  <c r="F147" i="4"/>
  <c r="G133" i="4"/>
  <c r="G131" i="4"/>
  <c r="D137" i="4"/>
  <c r="L129" i="4"/>
  <c r="L133" i="4" s="1"/>
  <c r="J129" i="4"/>
  <c r="J133" i="4" s="1"/>
  <c r="G129" i="4"/>
  <c r="D131" i="4"/>
  <c r="D135" i="4" s="1"/>
  <c r="D119" i="4"/>
  <c r="D117" i="4"/>
  <c r="D113" i="4"/>
  <c r="D115" i="4" s="1"/>
  <c r="J115" i="4"/>
  <c r="J113" i="4"/>
  <c r="J111" i="4"/>
  <c r="L111" i="4"/>
  <c r="L115" i="4" s="1"/>
  <c r="G111" i="4"/>
  <c r="G115" i="4" s="1"/>
  <c r="K206" i="9" l="1"/>
  <c r="K239" i="9"/>
  <c r="J103" i="9"/>
  <c r="J206" i="9"/>
  <c r="L232" i="9"/>
  <c r="N85" i="9"/>
  <c r="L122" i="9"/>
  <c r="I130" i="9"/>
  <c r="M143" i="9"/>
  <c r="N165" i="9"/>
  <c r="M179" i="9"/>
  <c r="L191" i="9"/>
  <c r="N176" i="9"/>
  <c r="H208" i="9"/>
  <c r="H217" i="9"/>
  <c r="M221" i="9"/>
  <c r="K219" i="9"/>
  <c r="I218" i="9"/>
  <c r="M216" i="9"/>
  <c r="K215" i="9"/>
  <c r="I214" i="9"/>
  <c r="M212" i="9"/>
  <c r="K211" i="9"/>
  <c r="I210" i="9"/>
  <c r="M208" i="9"/>
  <c r="K207" i="9"/>
  <c r="I206" i="9"/>
  <c r="M204" i="9"/>
  <c r="M223" i="9" s="1"/>
  <c r="K203" i="9"/>
  <c r="I202" i="9"/>
  <c r="I223" i="9" s="1"/>
  <c r="H234" i="9"/>
  <c r="H242" i="9"/>
  <c r="H250" i="9"/>
  <c r="K252" i="9"/>
  <c r="I251" i="9"/>
  <c r="M249" i="9"/>
  <c r="K248" i="9"/>
  <c r="I247" i="9"/>
  <c r="M245" i="9"/>
  <c r="K244" i="9"/>
  <c r="I243" i="9"/>
  <c r="M241" i="9"/>
  <c r="K240" i="9"/>
  <c r="I239" i="9"/>
  <c r="M237" i="9"/>
  <c r="K236" i="9"/>
  <c r="I235" i="9"/>
  <c r="M233" i="9"/>
  <c r="K232" i="9"/>
  <c r="M229" i="9"/>
  <c r="K228" i="9"/>
  <c r="N180" i="9"/>
  <c r="I205" i="9"/>
  <c r="I238" i="9"/>
  <c r="M232" i="9"/>
  <c r="N221" i="9"/>
  <c r="J214" i="9"/>
  <c r="N208" i="9"/>
  <c r="L203" i="9"/>
  <c r="J239" i="9"/>
  <c r="N99" i="9"/>
  <c r="N106" i="9"/>
  <c r="M128" i="9"/>
  <c r="I145" i="9"/>
  <c r="J163" i="9"/>
  <c r="I181" i="9"/>
  <c r="L175" i="9"/>
  <c r="H209" i="9"/>
  <c r="H218" i="9"/>
  <c r="N222" i="9"/>
  <c r="L221" i="9"/>
  <c r="J219" i="9"/>
  <c r="N217" i="9"/>
  <c r="L216" i="9"/>
  <c r="J215" i="9"/>
  <c r="N213" i="9"/>
  <c r="L212" i="9"/>
  <c r="J211" i="9"/>
  <c r="N209" i="9"/>
  <c r="L208" i="9"/>
  <c r="J207" i="9"/>
  <c r="N205" i="9"/>
  <c r="L204" i="9"/>
  <c r="J203" i="9"/>
  <c r="H235" i="9"/>
  <c r="H243" i="9"/>
  <c r="H251" i="9"/>
  <c r="J252" i="9"/>
  <c r="N250" i="9"/>
  <c r="L249" i="9"/>
  <c r="J248" i="9"/>
  <c r="N246" i="9"/>
  <c r="L245" i="9"/>
  <c r="J244" i="9"/>
  <c r="N242" i="9"/>
  <c r="L241" i="9"/>
  <c r="J240" i="9"/>
  <c r="N238" i="9"/>
  <c r="L237" i="9"/>
  <c r="J236" i="9"/>
  <c r="N234" i="9"/>
  <c r="L233" i="9"/>
  <c r="J232" i="9"/>
  <c r="N230" i="9"/>
  <c r="L229" i="9"/>
  <c r="L254" i="9" s="1"/>
  <c r="J228" i="9"/>
  <c r="M116" i="9"/>
  <c r="I217" i="9"/>
  <c r="M207" i="9"/>
  <c r="I234" i="9"/>
  <c r="I177" i="9"/>
  <c r="H207" i="9"/>
  <c r="L215" i="9"/>
  <c r="L248" i="9"/>
  <c r="K88" i="9"/>
  <c r="N87" i="9"/>
  <c r="N129" i="9"/>
  <c r="K127" i="9"/>
  <c r="M147" i="9"/>
  <c r="N148" i="9"/>
  <c r="K182" i="9"/>
  <c r="J174" i="9"/>
  <c r="H202" i="9"/>
  <c r="H210" i="9"/>
  <c r="H219" i="9"/>
  <c r="M222" i="9"/>
  <c r="K221" i="9"/>
  <c r="I219" i="9"/>
  <c r="M217" i="9"/>
  <c r="K216" i="9"/>
  <c r="I215" i="9"/>
  <c r="M213" i="9"/>
  <c r="K212" i="9"/>
  <c r="I211" i="9"/>
  <c r="M209" i="9"/>
  <c r="K208" i="9"/>
  <c r="I207" i="9"/>
  <c r="M205" i="9"/>
  <c r="K204" i="9"/>
  <c r="I203" i="9"/>
  <c r="H228" i="9"/>
  <c r="H236" i="9"/>
  <c r="H244" i="9"/>
  <c r="H252" i="9"/>
  <c r="I252" i="9"/>
  <c r="M250" i="9"/>
  <c r="K249" i="9"/>
  <c r="I248" i="9"/>
  <c r="M246" i="9"/>
  <c r="K245" i="9"/>
  <c r="I244" i="9"/>
  <c r="M242" i="9"/>
  <c r="K241" i="9"/>
  <c r="I240" i="9"/>
  <c r="M238" i="9"/>
  <c r="K237" i="9"/>
  <c r="I236" i="9"/>
  <c r="M234" i="9"/>
  <c r="K233" i="9"/>
  <c r="I232" i="9"/>
  <c r="M230" i="9"/>
  <c r="K229" i="9"/>
  <c r="I228" i="9"/>
  <c r="H215" i="9"/>
  <c r="M215" i="9"/>
  <c r="H248" i="9"/>
  <c r="K131" i="9"/>
  <c r="J218" i="9"/>
  <c r="L207" i="9"/>
  <c r="L240" i="9"/>
  <c r="I84" i="9"/>
  <c r="M113" i="9"/>
  <c r="M137" i="9"/>
  <c r="I149" i="9"/>
  <c r="L159" i="9"/>
  <c r="L147" i="9"/>
  <c r="I185" i="9"/>
  <c r="N184" i="9"/>
  <c r="H203" i="9"/>
  <c r="H211" i="9"/>
  <c r="H213" i="9"/>
  <c r="L222" i="9"/>
  <c r="J221" i="9"/>
  <c r="N218" i="9"/>
  <c r="L217" i="9"/>
  <c r="J216" i="9"/>
  <c r="L213" i="9"/>
  <c r="J212" i="9"/>
  <c r="N210" i="9"/>
  <c r="L209" i="9"/>
  <c r="J208" i="9"/>
  <c r="N206" i="9"/>
  <c r="L205" i="9"/>
  <c r="J204" i="9"/>
  <c r="N202" i="9"/>
  <c r="H229" i="9"/>
  <c r="H237" i="9"/>
  <c r="H245" i="9"/>
  <c r="N251" i="9"/>
  <c r="L250" i="9"/>
  <c r="J249" i="9"/>
  <c r="N247" i="9"/>
  <c r="J245" i="9"/>
  <c r="N243" i="9"/>
  <c r="L242" i="9"/>
  <c r="J241" i="9"/>
  <c r="N239" i="9"/>
  <c r="L238" i="9"/>
  <c r="J237" i="9"/>
  <c r="N235" i="9"/>
  <c r="L234" i="9"/>
  <c r="J233" i="9"/>
  <c r="N231" i="9"/>
  <c r="L230" i="9"/>
  <c r="J229" i="9"/>
  <c r="N119" i="9"/>
  <c r="H232" i="9"/>
  <c r="M248" i="9"/>
  <c r="H161" i="9"/>
  <c r="H241" i="9"/>
  <c r="N114" i="9"/>
  <c r="K136" i="9"/>
  <c r="K119" i="9"/>
  <c r="M151" i="9"/>
  <c r="N156" i="9"/>
  <c r="J146" i="9"/>
  <c r="H178" i="9"/>
  <c r="L183" i="9"/>
  <c r="H204" i="9"/>
  <c r="H212" i="9"/>
  <c r="H221" i="9"/>
  <c r="K222" i="9"/>
  <c r="I221" i="9"/>
  <c r="M218" i="9"/>
  <c r="K217" i="9"/>
  <c r="I216" i="9"/>
  <c r="M214" i="9"/>
  <c r="K213" i="9"/>
  <c r="I212" i="9"/>
  <c r="M210" i="9"/>
  <c r="K209" i="9"/>
  <c r="I208" i="9"/>
  <c r="M206" i="9"/>
  <c r="K205" i="9"/>
  <c r="I204" i="9"/>
  <c r="H230" i="9"/>
  <c r="H238" i="9"/>
  <c r="H246" i="9"/>
  <c r="M251" i="9"/>
  <c r="K250" i="9"/>
  <c r="I249" i="9"/>
  <c r="M247" i="9"/>
  <c r="K246" i="9"/>
  <c r="I245" i="9"/>
  <c r="M243" i="9"/>
  <c r="K242" i="9"/>
  <c r="I241" i="9"/>
  <c r="M239" i="9"/>
  <c r="K238" i="9"/>
  <c r="I237" i="9"/>
  <c r="M235" i="9"/>
  <c r="K234" i="9"/>
  <c r="M231" i="9"/>
  <c r="I250" i="9"/>
  <c r="N241" i="9"/>
  <c r="K117" i="9"/>
  <c r="I134" i="9"/>
  <c r="I118" i="9"/>
  <c r="I153" i="9"/>
  <c r="L155" i="9"/>
  <c r="I173" i="9"/>
  <c r="H186" i="9"/>
  <c r="J182" i="9"/>
  <c r="H205" i="9"/>
  <c r="H214" i="9"/>
  <c r="H222" i="9"/>
  <c r="J222" i="9"/>
  <c r="N219" i="9"/>
  <c r="L218" i="9"/>
  <c r="J217" i="9"/>
  <c r="L214" i="9"/>
  <c r="J213" i="9"/>
  <c r="N211" i="9"/>
  <c r="L206" i="9"/>
  <c r="N203" i="9"/>
  <c r="L202" i="9"/>
  <c r="H231" i="9"/>
  <c r="H239" i="9"/>
  <c r="H247" i="9"/>
  <c r="N252" i="9"/>
  <c r="J250" i="9"/>
  <c r="N248" i="9"/>
  <c r="L247" i="9"/>
  <c r="J246" i="9"/>
  <c r="N244" i="9"/>
  <c r="J242" i="9"/>
  <c r="L239" i="9"/>
  <c r="N236" i="9"/>
  <c r="J234" i="9"/>
  <c r="N232" i="9"/>
  <c r="J230" i="9"/>
  <c r="N228" i="9"/>
  <c r="N254" i="9" s="1"/>
  <c r="G414" i="10"/>
  <c r="F435" i="10"/>
  <c r="F437" i="10"/>
  <c r="T439" i="10"/>
  <c r="F431" i="10"/>
  <c r="E438" i="10"/>
  <c r="U439" i="10"/>
  <c r="F432" i="10"/>
  <c r="F439" i="10"/>
  <c r="F438" i="10"/>
  <c r="F430" i="10"/>
  <c r="F434" i="10"/>
  <c r="E434" i="10"/>
  <c r="E429" i="10"/>
  <c r="E431" i="10"/>
  <c r="E435" i="10"/>
  <c r="F429" i="10"/>
  <c r="E432" i="10"/>
  <c r="E437" i="10"/>
  <c r="T418" i="10"/>
  <c r="G410" i="10"/>
  <c r="G413" i="10"/>
  <c r="G412" i="10"/>
  <c r="G416" i="10"/>
  <c r="E358" i="10"/>
  <c r="G395" i="10"/>
  <c r="T400" i="10"/>
  <c r="F379" i="10"/>
  <c r="G379" i="10"/>
  <c r="G387" i="10" s="1"/>
  <c r="F336" i="10"/>
  <c r="G394" i="10"/>
  <c r="F378" i="10"/>
  <c r="E378" i="10"/>
  <c r="F356" i="10"/>
  <c r="F363" i="10"/>
  <c r="S369" i="10"/>
  <c r="T369" i="10"/>
  <c r="G325" i="10"/>
  <c r="G323" i="10"/>
  <c r="F358" i="10"/>
  <c r="E357" i="10"/>
  <c r="F339" i="10"/>
  <c r="E354" i="10"/>
  <c r="F357" i="10"/>
  <c r="E361" i="10"/>
  <c r="F354" i="10"/>
  <c r="F361" i="10"/>
  <c r="E356" i="10"/>
  <c r="E363" i="10"/>
  <c r="F362" i="10"/>
  <c r="E362" i="10"/>
  <c r="E257" i="10"/>
  <c r="G329" i="10"/>
  <c r="S339" i="10"/>
  <c r="F321" i="10"/>
  <c r="G338" i="10"/>
  <c r="T339" i="10"/>
  <c r="F323" i="10"/>
  <c r="F334" i="10"/>
  <c r="G332" i="10"/>
  <c r="G336" i="10"/>
  <c r="F325" i="10"/>
  <c r="F337" i="10"/>
  <c r="G328" i="10"/>
  <c r="G333" i="10"/>
  <c r="G324" i="10"/>
  <c r="F328" i="10"/>
  <c r="F333" i="10"/>
  <c r="F330" i="10"/>
  <c r="F308" i="10"/>
  <c r="G321" i="10"/>
  <c r="F329" i="10"/>
  <c r="F332" i="10"/>
  <c r="G337" i="10"/>
  <c r="F322" i="10"/>
  <c r="F326" i="10"/>
  <c r="G330" i="10"/>
  <c r="G334" i="10"/>
  <c r="F338" i="10"/>
  <c r="G322" i="10"/>
  <c r="G326" i="10"/>
  <c r="F331" i="10"/>
  <c r="F335" i="10"/>
  <c r="F324" i="10"/>
  <c r="F327" i="10"/>
  <c r="G331" i="10"/>
  <c r="G335" i="10"/>
  <c r="G339" i="10"/>
  <c r="G327" i="10"/>
  <c r="E296" i="10"/>
  <c r="E298" i="10"/>
  <c r="E58" i="10"/>
  <c r="E306" i="10"/>
  <c r="F303" i="10"/>
  <c r="E254" i="10"/>
  <c r="F300" i="10"/>
  <c r="E259" i="10"/>
  <c r="E305" i="10"/>
  <c r="F298" i="10"/>
  <c r="F305" i="10"/>
  <c r="F296" i="10"/>
  <c r="F304" i="10"/>
  <c r="F301" i="10"/>
  <c r="E271" i="10"/>
  <c r="F297" i="10"/>
  <c r="E301" i="10"/>
  <c r="E304" i="10"/>
  <c r="E299" i="10"/>
  <c r="E303" i="10"/>
  <c r="E295" i="10"/>
  <c r="F299" i="10"/>
  <c r="F306" i="10"/>
  <c r="E307" i="10"/>
  <c r="F295" i="10"/>
  <c r="F307" i="10"/>
  <c r="E297" i="10"/>
  <c r="E300" i="10"/>
  <c r="E280" i="10"/>
  <c r="E275" i="10"/>
  <c r="R311" i="10"/>
  <c r="S311" i="10"/>
  <c r="E262" i="10"/>
  <c r="E255" i="10"/>
  <c r="E260" i="10"/>
  <c r="E256" i="10"/>
  <c r="E276" i="10"/>
  <c r="E78" i="10"/>
  <c r="E55" i="10"/>
  <c r="G61" i="10"/>
  <c r="G218" i="10"/>
  <c r="E277" i="10"/>
  <c r="F82" i="10"/>
  <c r="E261" i="10"/>
  <c r="E253" i="10"/>
  <c r="E264" i="10"/>
  <c r="E278" i="10"/>
  <c r="E269" i="10"/>
  <c r="E212" i="10"/>
  <c r="G73" i="10"/>
  <c r="E270" i="10"/>
  <c r="R281" i="10"/>
  <c r="E263" i="10"/>
  <c r="E268" i="10"/>
  <c r="E281" i="10"/>
  <c r="E258" i="10"/>
  <c r="E266" i="10"/>
  <c r="E274" i="10"/>
  <c r="E279" i="10"/>
  <c r="E273" i="10"/>
  <c r="E272" i="10"/>
  <c r="E162" i="10"/>
  <c r="G55" i="10"/>
  <c r="F48" i="10"/>
  <c r="F22" i="10"/>
  <c r="F161" i="10"/>
  <c r="G225" i="10"/>
  <c r="G79" i="10"/>
  <c r="E74" i="10"/>
  <c r="F169" i="10"/>
  <c r="F197" i="10"/>
  <c r="G71" i="10"/>
  <c r="E134" i="10"/>
  <c r="E137" i="10"/>
  <c r="E75" i="10"/>
  <c r="F72" i="10"/>
  <c r="G53" i="10"/>
  <c r="F134" i="10"/>
  <c r="F217" i="10"/>
  <c r="F188" i="10"/>
  <c r="E183" i="10"/>
  <c r="E70" i="10"/>
  <c r="G69" i="10"/>
  <c r="G47" i="10"/>
  <c r="G238" i="10"/>
  <c r="G209" i="10"/>
  <c r="F181" i="10"/>
  <c r="E62" i="10"/>
  <c r="F64" i="10"/>
  <c r="G45" i="10"/>
  <c r="F233" i="10"/>
  <c r="F204" i="10"/>
  <c r="E176" i="10"/>
  <c r="G108" i="10"/>
  <c r="E56" i="10"/>
  <c r="E59" i="10"/>
  <c r="G63" i="10"/>
  <c r="G129" i="10"/>
  <c r="E231" i="10"/>
  <c r="G202" i="10"/>
  <c r="G174" i="10"/>
  <c r="E123" i="10"/>
  <c r="E51" i="10"/>
  <c r="G77" i="10"/>
  <c r="F56" i="10"/>
  <c r="F116" i="10"/>
  <c r="E224" i="10"/>
  <c r="E196" i="10"/>
  <c r="E167" i="10"/>
  <c r="G101" i="10"/>
  <c r="E95" i="10"/>
  <c r="F87" i="10"/>
  <c r="F156" i="10"/>
  <c r="G149" i="10"/>
  <c r="E142" i="10"/>
  <c r="E54" i="10"/>
  <c r="E73" i="10"/>
  <c r="F79" i="10"/>
  <c r="F71" i="10"/>
  <c r="F63" i="10"/>
  <c r="F55" i="10"/>
  <c r="F47" i="10"/>
  <c r="F129" i="10"/>
  <c r="E122" i="10"/>
  <c r="E115" i="10"/>
  <c r="F108" i="10"/>
  <c r="G100" i="10"/>
  <c r="G93" i="10"/>
  <c r="E87" i="10"/>
  <c r="F155" i="10"/>
  <c r="F148" i="10"/>
  <c r="G141" i="10"/>
  <c r="E239" i="10"/>
  <c r="E232" i="10"/>
  <c r="F225" i="10"/>
  <c r="G217" i="10"/>
  <c r="G210" i="10"/>
  <c r="E204" i="10"/>
  <c r="F196" i="10"/>
  <c r="F189" i="10"/>
  <c r="G182" i="10"/>
  <c r="E175" i="10"/>
  <c r="E168" i="10"/>
  <c r="F100" i="10"/>
  <c r="E44" i="10"/>
  <c r="E48" i="10"/>
  <c r="E67" i="10"/>
  <c r="F76" i="10"/>
  <c r="F68" i="10"/>
  <c r="F60" i="10"/>
  <c r="F52" i="10"/>
  <c r="E80" i="10"/>
  <c r="F127" i="10"/>
  <c r="F120" i="10"/>
  <c r="G113" i="10"/>
  <c r="E106" i="10"/>
  <c r="E99" i="10"/>
  <c r="F92" i="10"/>
  <c r="G84" i="10"/>
  <c r="G160" i="10"/>
  <c r="G153" i="10"/>
  <c r="E147" i="10"/>
  <c r="F139" i="10"/>
  <c r="F237" i="10"/>
  <c r="G230" i="10"/>
  <c r="E223" i="10"/>
  <c r="E216" i="10"/>
  <c r="F209" i="10"/>
  <c r="G201" i="10"/>
  <c r="G194" i="10"/>
  <c r="E188" i="10"/>
  <c r="F180" i="10"/>
  <c r="F173" i="10"/>
  <c r="G166" i="10"/>
  <c r="F128" i="10"/>
  <c r="E114" i="10"/>
  <c r="G92" i="10"/>
  <c r="E135" i="10"/>
  <c r="F147" i="10"/>
  <c r="F44" i="10"/>
  <c r="E47" i="10"/>
  <c r="E66" i="10"/>
  <c r="G75" i="10"/>
  <c r="G67" i="10"/>
  <c r="G59" i="10"/>
  <c r="G51" i="10"/>
  <c r="F80" i="10"/>
  <c r="E127" i="10"/>
  <c r="F119" i="10"/>
  <c r="F112" i="10"/>
  <c r="G105" i="10"/>
  <c r="E98" i="10"/>
  <c r="E91" i="10"/>
  <c r="F84" i="10"/>
  <c r="F160" i="10"/>
  <c r="G152" i="10"/>
  <c r="G145" i="10"/>
  <c r="E139" i="10"/>
  <c r="F236" i="10"/>
  <c r="F229" i="10"/>
  <c r="G222" i="10"/>
  <c r="E215" i="10"/>
  <c r="E208" i="10"/>
  <c r="F201" i="10"/>
  <c r="G193" i="10"/>
  <c r="G186" i="10"/>
  <c r="E180" i="10"/>
  <c r="F172" i="10"/>
  <c r="F165" i="10"/>
  <c r="G121" i="10"/>
  <c r="E107" i="10"/>
  <c r="G85" i="10"/>
  <c r="E155" i="10"/>
  <c r="F140" i="10"/>
  <c r="F36" i="10"/>
  <c r="E46" i="10"/>
  <c r="E65" i="10"/>
  <c r="F75" i="10"/>
  <c r="F67" i="10"/>
  <c r="F59" i="10"/>
  <c r="F51" i="10"/>
  <c r="G80" i="10"/>
  <c r="G125" i="10"/>
  <c r="E119" i="10"/>
  <c r="F111" i="10"/>
  <c r="F104" i="10"/>
  <c r="G97" i="10"/>
  <c r="E90" i="10"/>
  <c r="E83" i="10"/>
  <c r="E159" i="10"/>
  <c r="F152" i="10"/>
  <c r="G144" i="10"/>
  <c r="G137" i="10"/>
  <c r="E236" i="10"/>
  <c r="F228" i="10"/>
  <c r="F221" i="10"/>
  <c r="G214" i="10"/>
  <c r="E207" i="10"/>
  <c r="E200" i="10"/>
  <c r="F193" i="10"/>
  <c r="G185" i="10"/>
  <c r="G178" i="10"/>
  <c r="E172" i="10"/>
  <c r="F164" i="10"/>
  <c r="G65" i="10"/>
  <c r="G57" i="10"/>
  <c r="G49" i="10"/>
  <c r="E131" i="10"/>
  <c r="G124" i="10"/>
  <c r="G117" i="10"/>
  <c r="E111" i="10"/>
  <c r="F103" i="10"/>
  <c r="F96" i="10"/>
  <c r="G89" i="10"/>
  <c r="E82" i="10"/>
  <c r="E158" i="10"/>
  <c r="E151" i="10"/>
  <c r="F144" i="10"/>
  <c r="G136" i="10"/>
  <c r="G234" i="10"/>
  <c r="E228" i="10"/>
  <c r="F220" i="10"/>
  <c r="F213" i="10"/>
  <c r="G206" i="10"/>
  <c r="E199" i="10"/>
  <c r="E192" i="10"/>
  <c r="F185" i="10"/>
  <c r="G177" i="10"/>
  <c r="G170" i="10"/>
  <c r="E164" i="10"/>
  <c r="G26" i="10"/>
  <c r="E130" i="10"/>
  <c r="F124" i="10"/>
  <c r="G116" i="10"/>
  <c r="G109" i="10"/>
  <c r="E103" i="10"/>
  <c r="F95" i="10"/>
  <c r="F88" i="10"/>
  <c r="G81" i="10"/>
  <c r="G157" i="10"/>
  <c r="E150" i="10"/>
  <c r="E143" i="10"/>
  <c r="F136" i="10"/>
  <c r="G233" i="10"/>
  <c r="G226" i="10"/>
  <c r="E220" i="10"/>
  <c r="F212" i="10"/>
  <c r="F205" i="10"/>
  <c r="G198" i="10"/>
  <c r="E191" i="10"/>
  <c r="E184" i="10"/>
  <c r="F177" i="10"/>
  <c r="G169" i="10"/>
  <c r="G162" i="10"/>
  <c r="E19" i="10"/>
  <c r="E40" i="10"/>
  <c r="F42" i="10"/>
  <c r="E29" i="10"/>
  <c r="E39" i="10"/>
  <c r="G41" i="10"/>
  <c r="F32" i="10"/>
  <c r="G22" i="10"/>
  <c r="G34" i="10"/>
  <c r="F23" i="10"/>
  <c r="F27" i="10"/>
  <c r="F31" i="10"/>
  <c r="F35" i="10"/>
  <c r="F39" i="10"/>
  <c r="F43" i="10"/>
  <c r="E34" i="10"/>
  <c r="E42" i="10"/>
  <c r="E24" i="10"/>
  <c r="G44" i="10"/>
  <c r="G23" i="10"/>
  <c r="G27" i="10"/>
  <c r="G31" i="10"/>
  <c r="G35" i="10"/>
  <c r="G39" i="10"/>
  <c r="G43" i="10"/>
  <c r="E35" i="10"/>
  <c r="E43" i="10"/>
  <c r="E25" i="10"/>
  <c r="G20" i="10"/>
  <c r="G24" i="10"/>
  <c r="G28" i="10"/>
  <c r="G32" i="10"/>
  <c r="G36" i="10"/>
  <c r="G40" i="10"/>
  <c r="G19" i="10"/>
  <c r="E37" i="10"/>
  <c r="E30" i="10"/>
  <c r="E27" i="10"/>
  <c r="G25" i="10"/>
  <c r="F21" i="10"/>
  <c r="F25" i="10"/>
  <c r="F29" i="10"/>
  <c r="F33" i="10"/>
  <c r="F37" i="10"/>
  <c r="F41" i="10"/>
  <c r="F19" i="10"/>
  <c r="E38" i="10"/>
  <c r="E20" i="10"/>
  <c r="E28" i="10"/>
  <c r="G21" i="10"/>
  <c r="G33" i="10"/>
  <c r="F26" i="10"/>
  <c r="F24" i="10"/>
  <c r="F40" i="10"/>
  <c r="E23" i="10"/>
  <c r="E33" i="10"/>
  <c r="G38" i="10"/>
  <c r="F30" i="10"/>
  <c r="F20" i="10"/>
  <c r="G42" i="10"/>
  <c r="F34" i="10"/>
  <c r="E36" i="10"/>
  <c r="G134" i="10"/>
  <c r="F132" i="10"/>
  <c r="E133" i="10"/>
  <c r="E132" i="10"/>
  <c r="F133" i="10"/>
  <c r="G133" i="10"/>
  <c r="E22" i="10"/>
  <c r="E32" i="10"/>
  <c r="F38" i="10"/>
  <c r="G29" i="10"/>
  <c r="E41" i="10"/>
  <c r="E26" i="10"/>
  <c r="G30" i="10"/>
  <c r="E21" i="10"/>
  <c r="E31" i="10"/>
  <c r="G37" i="10"/>
  <c r="F28" i="10"/>
  <c r="G132" i="10"/>
  <c r="G126" i="10"/>
  <c r="E124" i="10"/>
  <c r="F121" i="10"/>
  <c r="G118" i="10"/>
  <c r="E116" i="10"/>
  <c r="F113" i="10"/>
  <c r="G110" i="10"/>
  <c r="E108" i="10"/>
  <c r="F105" i="10"/>
  <c r="G102" i="10"/>
  <c r="E100" i="10"/>
  <c r="F97" i="10"/>
  <c r="G94" i="10"/>
  <c r="E92" i="10"/>
  <c r="F89" i="10"/>
  <c r="G86" i="10"/>
  <c r="E84" i="10"/>
  <c r="F81" i="10"/>
  <c r="E160" i="10"/>
  <c r="F157" i="10"/>
  <c r="G154" i="10"/>
  <c r="E152" i="10"/>
  <c r="F149" i="10"/>
  <c r="G146" i="10"/>
  <c r="E144" i="10"/>
  <c r="F141" i="10"/>
  <c r="G138" i="10"/>
  <c r="E136" i="10"/>
  <c r="F238" i="10"/>
  <c r="G235" i="10"/>
  <c r="E233" i="10"/>
  <c r="F230" i="10"/>
  <c r="G227" i="10"/>
  <c r="E225" i="10"/>
  <c r="F222" i="10"/>
  <c r="G219" i="10"/>
  <c r="E217" i="10"/>
  <c r="F214" i="10"/>
  <c r="G211" i="10"/>
  <c r="E209" i="10"/>
  <c r="F206" i="10"/>
  <c r="G203" i="10"/>
  <c r="E201" i="10"/>
  <c r="F198" i="10"/>
  <c r="G195" i="10"/>
  <c r="E193" i="10"/>
  <c r="F190" i="10"/>
  <c r="G187" i="10"/>
  <c r="E185" i="10"/>
  <c r="F182" i="10"/>
  <c r="G179" i="10"/>
  <c r="E177" i="10"/>
  <c r="F174" i="10"/>
  <c r="G171" i="10"/>
  <c r="E169" i="10"/>
  <c r="F166" i="10"/>
  <c r="G163" i="10"/>
  <c r="E53" i="10"/>
  <c r="E57" i="10"/>
  <c r="E72" i="10"/>
  <c r="E64" i="10"/>
  <c r="G78" i="10"/>
  <c r="G74" i="10"/>
  <c r="G70" i="10"/>
  <c r="G66" i="10"/>
  <c r="G62" i="10"/>
  <c r="G58" i="10"/>
  <c r="G54" i="10"/>
  <c r="G50" i="10"/>
  <c r="G46" i="10"/>
  <c r="G131" i="10"/>
  <c r="E129" i="10"/>
  <c r="F126" i="10"/>
  <c r="G123" i="10"/>
  <c r="E121" i="10"/>
  <c r="F118" i="10"/>
  <c r="G115" i="10"/>
  <c r="E113" i="10"/>
  <c r="F110" i="10"/>
  <c r="G107" i="10"/>
  <c r="E105" i="10"/>
  <c r="F102" i="10"/>
  <c r="G99" i="10"/>
  <c r="E97" i="10"/>
  <c r="F94" i="10"/>
  <c r="G91" i="10"/>
  <c r="E89" i="10"/>
  <c r="F86" i="10"/>
  <c r="G83" i="10"/>
  <c r="E81" i="10"/>
  <c r="G159" i="10"/>
  <c r="E157" i="10"/>
  <c r="F154" i="10"/>
  <c r="G151" i="10"/>
  <c r="E149" i="10"/>
  <c r="F146" i="10"/>
  <c r="G143" i="10"/>
  <c r="E141" i="10"/>
  <c r="F138" i="10"/>
  <c r="E161" i="10"/>
  <c r="E238" i="10"/>
  <c r="F235" i="10"/>
  <c r="G232" i="10"/>
  <c r="E230" i="10"/>
  <c r="F227" i="10"/>
  <c r="G224" i="10"/>
  <c r="E222" i="10"/>
  <c r="F219" i="10"/>
  <c r="G216" i="10"/>
  <c r="E214" i="10"/>
  <c r="F211" i="10"/>
  <c r="G208" i="10"/>
  <c r="E206" i="10"/>
  <c r="F203" i="10"/>
  <c r="G200" i="10"/>
  <c r="E198" i="10"/>
  <c r="F195" i="10"/>
  <c r="G192" i="10"/>
  <c r="E190" i="10"/>
  <c r="F187" i="10"/>
  <c r="G184" i="10"/>
  <c r="E182" i="10"/>
  <c r="F179" i="10"/>
  <c r="G176" i="10"/>
  <c r="E174" i="10"/>
  <c r="F171" i="10"/>
  <c r="G168" i="10"/>
  <c r="E166" i="10"/>
  <c r="F163" i="10"/>
  <c r="E52" i="10"/>
  <c r="E79" i="10"/>
  <c r="E71" i="10"/>
  <c r="E63" i="10"/>
  <c r="F78" i="10"/>
  <c r="F74" i="10"/>
  <c r="F70" i="10"/>
  <c r="F66" i="10"/>
  <c r="F62" i="10"/>
  <c r="F58" i="10"/>
  <c r="F54" i="10"/>
  <c r="F50" i="10"/>
  <c r="F46" i="10"/>
  <c r="F131" i="10"/>
  <c r="G128" i="10"/>
  <c r="E126" i="10"/>
  <c r="F123" i="10"/>
  <c r="G120" i="10"/>
  <c r="E118" i="10"/>
  <c r="F115" i="10"/>
  <c r="G112" i="10"/>
  <c r="E110" i="10"/>
  <c r="F107" i="10"/>
  <c r="G104" i="10"/>
  <c r="E102" i="10"/>
  <c r="F99" i="10"/>
  <c r="G96" i="10"/>
  <c r="E94" i="10"/>
  <c r="F91" i="10"/>
  <c r="G88" i="10"/>
  <c r="E86" i="10"/>
  <c r="F83" i="10"/>
  <c r="F159" i="10"/>
  <c r="G156" i="10"/>
  <c r="E154" i="10"/>
  <c r="F151" i="10"/>
  <c r="G148" i="10"/>
  <c r="E146" i="10"/>
  <c r="F143" i="10"/>
  <c r="G140" i="10"/>
  <c r="E138" i="10"/>
  <c r="G161" i="10"/>
  <c r="G237" i="10"/>
  <c r="E235" i="10"/>
  <c r="F232" i="10"/>
  <c r="G229" i="10"/>
  <c r="E227" i="10"/>
  <c r="F224" i="10"/>
  <c r="G221" i="10"/>
  <c r="E219" i="10"/>
  <c r="F216" i="10"/>
  <c r="G213" i="10"/>
  <c r="E211" i="10"/>
  <c r="F208" i="10"/>
  <c r="G205" i="10"/>
  <c r="E203" i="10"/>
  <c r="F200" i="10"/>
  <c r="G197" i="10"/>
  <c r="E195" i="10"/>
  <c r="F192" i="10"/>
  <c r="G189" i="10"/>
  <c r="E187" i="10"/>
  <c r="F184" i="10"/>
  <c r="G181" i="10"/>
  <c r="E179" i="10"/>
  <c r="F176" i="10"/>
  <c r="G173" i="10"/>
  <c r="E171" i="10"/>
  <c r="F168" i="10"/>
  <c r="G165" i="10"/>
  <c r="E163" i="10"/>
  <c r="E50" i="10"/>
  <c r="E77" i="10"/>
  <c r="E69" i="10"/>
  <c r="E61" i="10"/>
  <c r="F77" i="10"/>
  <c r="F73" i="10"/>
  <c r="F69" i="10"/>
  <c r="F65" i="10"/>
  <c r="F61" i="10"/>
  <c r="F57" i="10"/>
  <c r="F53" i="10"/>
  <c r="F49" i="10"/>
  <c r="F45" i="10"/>
  <c r="G130" i="10"/>
  <c r="E128" i="10"/>
  <c r="F125" i="10"/>
  <c r="G122" i="10"/>
  <c r="E120" i="10"/>
  <c r="F117" i="10"/>
  <c r="G114" i="10"/>
  <c r="E112" i="10"/>
  <c r="F109" i="10"/>
  <c r="G106" i="10"/>
  <c r="E104" i="10"/>
  <c r="F101" i="10"/>
  <c r="G98" i="10"/>
  <c r="E96" i="10"/>
  <c r="F93" i="10"/>
  <c r="G90" i="10"/>
  <c r="E88" i="10"/>
  <c r="F85" i="10"/>
  <c r="G82" i="10"/>
  <c r="G135" i="10"/>
  <c r="G158" i="10"/>
  <c r="E156" i="10"/>
  <c r="F153" i="10"/>
  <c r="G150" i="10"/>
  <c r="E148" i="10"/>
  <c r="F145" i="10"/>
  <c r="G142" i="10"/>
  <c r="E140" i="10"/>
  <c r="F137" i="10"/>
  <c r="G239" i="10"/>
  <c r="E237" i="10"/>
  <c r="F234" i="10"/>
  <c r="G231" i="10"/>
  <c r="E229" i="10"/>
  <c r="F226" i="10"/>
  <c r="G223" i="10"/>
  <c r="E221" i="10"/>
  <c r="F218" i="10"/>
  <c r="G215" i="10"/>
  <c r="E213" i="10"/>
  <c r="F210" i="10"/>
  <c r="G207" i="10"/>
  <c r="E205" i="10"/>
  <c r="F202" i="10"/>
  <c r="G199" i="10"/>
  <c r="E197" i="10"/>
  <c r="F194" i="10"/>
  <c r="G191" i="10"/>
  <c r="E189" i="10"/>
  <c r="F186" i="10"/>
  <c r="G183" i="10"/>
  <c r="E181" i="10"/>
  <c r="F178" i="10"/>
  <c r="G175" i="10"/>
  <c r="E173" i="10"/>
  <c r="F170" i="10"/>
  <c r="G167" i="10"/>
  <c r="E165" i="10"/>
  <c r="F162" i="10"/>
  <c r="E45" i="10"/>
  <c r="E49" i="10"/>
  <c r="E76" i="10"/>
  <c r="E68" i="10"/>
  <c r="E60" i="10"/>
  <c r="G76" i="10"/>
  <c r="G72" i="10"/>
  <c r="G68" i="10"/>
  <c r="G64" i="10"/>
  <c r="G60" i="10"/>
  <c r="G56" i="10"/>
  <c r="G52" i="10"/>
  <c r="G48" i="10"/>
  <c r="F130" i="10"/>
  <c r="G127" i="10"/>
  <c r="E125" i="10"/>
  <c r="F122" i="10"/>
  <c r="G119" i="10"/>
  <c r="E117" i="10"/>
  <c r="F114" i="10"/>
  <c r="G111" i="10"/>
  <c r="E109" i="10"/>
  <c r="F106" i="10"/>
  <c r="G103" i="10"/>
  <c r="E101" i="10"/>
  <c r="F98" i="10"/>
  <c r="G95" i="10"/>
  <c r="E93" i="10"/>
  <c r="F90" i="10"/>
  <c r="G87" i="10"/>
  <c r="E85" i="10"/>
  <c r="F135" i="10"/>
  <c r="F158" i="10"/>
  <c r="G155" i="10"/>
  <c r="E153" i="10"/>
  <c r="F150" i="10"/>
  <c r="G147" i="10"/>
  <c r="E145" i="10"/>
  <c r="F142" i="10"/>
  <c r="G139" i="10"/>
  <c r="F239" i="10"/>
  <c r="G236" i="10"/>
  <c r="E234" i="10"/>
  <c r="F231" i="10"/>
  <c r="G228" i="10"/>
  <c r="E226" i="10"/>
  <c r="F223" i="10"/>
  <c r="G220" i="10"/>
  <c r="E218" i="10"/>
  <c r="F215" i="10"/>
  <c r="G212" i="10"/>
  <c r="E210" i="10"/>
  <c r="F207" i="10"/>
  <c r="G204" i="10"/>
  <c r="E202" i="10"/>
  <c r="F199" i="10"/>
  <c r="G196" i="10"/>
  <c r="E194" i="10"/>
  <c r="F191" i="10"/>
  <c r="G188" i="10"/>
  <c r="E186" i="10"/>
  <c r="F183" i="10"/>
  <c r="G180" i="10"/>
  <c r="E178" i="10"/>
  <c r="F175" i="10"/>
  <c r="G172" i="10"/>
  <c r="E170" i="10"/>
  <c r="F167" i="10"/>
  <c r="G164" i="10"/>
  <c r="I122" i="9"/>
  <c r="M74" i="9"/>
  <c r="K92" i="9"/>
  <c r="K102" i="9"/>
  <c r="H127" i="9"/>
  <c r="L137" i="9"/>
  <c r="J136" i="9"/>
  <c r="N133" i="9"/>
  <c r="L132" i="9"/>
  <c r="J131" i="9"/>
  <c r="L128" i="9"/>
  <c r="J127" i="9"/>
  <c r="N125" i="9"/>
  <c r="L124" i="9"/>
  <c r="J123" i="9"/>
  <c r="N121" i="9"/>
  <c r="L120" i="9"/>
  <c r="J119" i="9"/>
  <c r="N117" i="9"/>
  <c r="L116" i="9"/>
  <c r="J115" i="9"/>
  <c r="N113" i="9"/>
  <c r="H146" i="9"/>
  <c r="H154" i="9"/>
  <c r="H163" i="9"/>
  <c r="M165" i="9"/>
  <c r="K164" i="9"/>
  <c r="I163" i="9"/>
  <c r="M160" i="9"/>
  <c r="K159" i="9"/>
  <c r="I158" i="9"/>
  <c r="M156" i="9"/>
  <c r="K155" i="9"/>
  <c r="I154" i="9"/>
  <c r="M152" i="9"/>
  <c r="K151" i="9"/>
  <c r="I150" i="9"/>
  <c r="M148" i="9"/>
  <c r="K147" i="9"/>
  <c r="I146" i="9"/>
  <c r="M144" i="9"/>
  <c r="K143" i="9"/>
  <c r="H179" i="9"/>
  <c r="H187" i="9"/>
  <c r="I195" i="9"/>
  <c r="M193" i="9"/>
  <c r="K191" i="9"/>
  <c r="I190" i="9"/>
  <c r="M188" i="9"/>
  <c r="K187" i="9"/>
  <c r="I186" i="9"/>
  <c r="M184" i="9"/>
  <c r="K183" i="9"/>
  <c r="I182" i="9"/>
  <c r="M180" i="9"/>
  <c r="K179" i="9"/>
  <c r="I178" i="9"/>
  <c r="M176" i="9"/>
  <c r="K175" i="9"/>
  <c r="I174" i="9"/>
  <c r="L143" i="9"/>
  <c r="N193" i="9"/>
  <c r="J190" i="9"/>
  <c r="L187" i="9"/>
  <c r="M69" i="9"/>
  <c r="J99" i="9"/>
  <c r="N101" i="9"/>
  <c r="H134" i="9"/>
  <c r="K137" i="9"/>
  <c r="I136" i="9"/>
  <c r="M133" i="9"/>
  <c r="K132" i="9"/>
  <c r="I131" i="9"/>
  <c r="M129" i="9"/>
  <c r="K128" i="9"/>
  <c r="I127" i="9"/>
  <c r="M125" i="9"/>
  <c r="K124" i="9"/>
  <c r="I123" i="9"/>
  <c r="M121" i="9"/>
  <c r="K120" i="9"/>
  <c r="I119" i="9"/>
  <c r="M117" i="9"/>
  <c r="K116" i="9"/>
  <c r="I115" i="9"/>
  <c r="H147" i="9"/>
  <c r="H155" i="9"/>
  <c r="H164" i="9"/>
  <c r="L165" i="9"/>
  <c r="J164" i="9"/>
  <c r="N161" i="9"/>
  <c r="L160" i="9"/>
  <c r="J159" i="9"/>
  <c r="N157" i="9"/>
  <c r="L156" i="9"/>
  <c r="J155" i="9"/>
  <c r="N153" i="9"/>
  <c r="L152" i="9"/>
  <c r="J151" i="9"/>
  <c r="N149" i="9"/>
  <c r="L148" i="9"/>
  <c r="J147" i="9"/>
  <c r="N145" i="9"/>
  <c r="L144" i="9"/>
  <c r="J143" i="9"/>
  <c r="H180" i="9"/>
  <c r="H188" i="9"/>
  <c r="N194" i="9"/>
  <c r="L193" i="9"/>
  <c r="J191" i="9"/>
  <c r="N189" i="9"/>
  <c r="L188" i="9"/>
  <c r="J187" i="9"/>
  <c r="N185" i="9"/>
  <c r="L184" i="9"/>
  <c r="J183" i="9"/>
  <c r="N181" i="9"/>
  <c r="L180" i="9"/>
  <c r="J179" i="9"/>
  <c r="N177" i="9"/>
  <c r="L176" i="9"/>
  <c r="J175" i="9"/>
  <c r="N173" i="9"/>
  <c r="M120" i="9"/>
  <c r="H153" i="9"/>
  <c r="I67" i="9"/>
  <c r="I97" i="9"/>
  <c r="J95" i="9"/>
  <c r="H130" i="9"/>
  <c r="H128" i="9"/>
  <c r="J137" i="9"/>
  <c r="N134" i="9"/>
  <c r="L133" i="9"/>
  <c r="J132" i="9"/>
  <c r="N130" i="9"/>
  <c r="L129" i="9"/>
  <c r="J128" i="9"/>
  <c r="N126" i="9"/>
  <c r="L125" i="9"/>
  <c r="J124" i="9"/>
  <c r="N122" i="9"/>
  <c r="L121" i="9"/>
  <c r="J120" i="9"/>
  <c r="N118" i="9"/>
  <c r="L117" i="9"/>
  <c r="J116" i="9"/>
  <c r="L113" i="9"/>
  <c r="H148" i="9"/>
  <c r="H156" i="9"/>
  <c r="H165" i="9"/>
  <c r="K165" i="9"/>
  <c r="I164" i="9"/>
  <c r="M161" i="9"/>
  <c r="K160" i="9"/>
  <c r="I159" i="9"/>
  <c r="M157" i="9"/>
  <c r="K156" i="9"/>
  <c r="I155" i="9"/>
  <c r="M153" i="9"/>
  <c r="K152" i="9"/>
  <c r="I151" i="9"/>
  <c r="M149" i="9"/>
  <c r="K148" i="9"/>
  <c r="I147" i="9"/>
  <c r="M145" i="9"/>
  <c r="K144" i="9"/>
  <c r="I143" i="9"/>
  <c r="H173" i="9"/>
  <c r="H181" i="9"/>
  <c r="H189" i="9"/>
  <c r="M194" i="9"/>
  <c r="K193" i="9"/>
  <c r="I191" i="9"/>
  <c r="M189" i="9"/>
  <c r="K188" i="9"/>
  <c r="I187" i="9"/>
  <c r="M185" i="9"/>
  <c r="K184" i="9"/>
  <c r="I183" i="9"/>
  <c r="M181" i="9"/>
  <c r="K180" i="9"/>
  <c r="I179" i="9"/>
  <c r="M177" i="9"/>
  <c r="K176" i="9"/>
  <c r="I175" i="9"/>
  <c r="M173" i="9"/>
  <c r="L164" i="9"/>
  <c r="K84" i="9"/>
  <c r="H91" i="9"/>
  <c r="J91" i="9"/>
  <c r="N95" i="9"/>
  <c r="H115" i="9"/>
  <c r="I137" i="9"/>
  <c r="M134" i="9"/>
  <c r="K133" i="9"/>
  <c r="I132" i="9"/>
  <c r="M130" i="9"/>
  <c r="K129" i="9"/>
  <c r="I128" i="9"/>
  <c r="M126" i="9"/>
  <c r="K125" i="9"/>
  <c r="I124" i="9"/>
  <c r="M122" i="9"/>
  <c r="K121" i="9"/>
  <c r="I120" i="9"/>
  <c r="M118" i="9"/>
  <c r="I116" i="9"/>
  <c r="M114" i="9"/>
  <c r="K113" i="9"/>
  <c r="H149" i="9"/>
  <c r="H157" i="9"/>
  <c r="J165" i="9"/>
  <c r="N163" i="9"/>
  <c r="L161" i="9"/>
  <c r="J160" i="9"/>
  <c r="N158" i="9"/>
  <c r="L157" i="9"/>
  <c r="J156" i="9"/>
  <c r="N154" i="9"/>
  <c r="L153" i="9"/>
  <c r="J152" i="9"/>
  <c r="N150" i="9"/>
  <c r="L149" i="9"/>
  <c r="J148" i="9"/>
  <c r="N146" i="9"/>
  <c r="L145" i="9"/>
  <c r="J144" i="9"/>
  <c r="H174" i="9"/>
  <c r="H182" i="9"/>
  <c r="H190" i="9"/>
  <c r="N195" i="9"/>
  <c r="L194" i="9"/>
  <c r="J193" i="9"/>
  <c r="N190" i="9"/>
  <c r="L189" i="9"/>
  <c r="J188" i="9"/>
  <c r="N186" i="9"/>
  <c r="L185" i="9"/>
  <c r="J184" i="9"/>
  <c r="N182" i="9"/>
  <c r="L181" i="9"/>
  <c r="J180" i="9"/>
  <c r="N178" i="9"/>
  <c r="L177" i="9"/>
  <c r="J176" i="9"/>
  <c r="N174" i="9"/>
  <c r="L173" i="9"/>
  <c r="M124" i="9"/>
  <c r="H99" i="9"/>
  <c r="H92" i="9"/>
  <c r="J87" i="9"/>
  <c r="N93" i="9"/>
  <c r="H118" i="9"/>
  <c r="N136" i="9"/>
  <c r="L134" i="9"/>
  <c r="J133" i="9"/>
  <c r="N131" i="9"/>
  <c r="L130" i="9"/>
  <c r="J129" i="9"/>
  <c r="N127" i="9"/>
  <c r="L126" i="9"/>
  <c r="J125" i="9"/>
  <c r="N123" i="9"/>
  <c r="L118" i="9"/>
  <c r="J117" i="9"/>
  <c r="N115" i="9"/>
  <c r="L114" i="9"/>
  <c r="J113" i="9"/>
  <c r="H150" i="9"/>
  <c r="H158" i="9"/>
  <c r="I165" i="9"/>
  <c r="M163" i="9"/>
  <c r="K161" i="9"/>
  <c r="I160" i="9"/>
  <c r="M158" i="9"/>
  <c r="K157" i="9"/>
  <c r="I156" i="9"/>
  <c r="M154" i="9"/>
  <c r="K153" i="9"/>
  <c r="I152" i="9"/>
  <c r="M150" i="9"/>
  <c r="K149" i="9"/>
  <c r="I148" i="9"/>
  <c r="M146" i="9"/>
  <c r="K145" i="9"/>
  <c r="I144" i="9"/>
  <c r="H175" i="9"/>
  <c r="H183" i="9"/>
  <c r="H191" i="9"/>
  <c r="M195" i="9"/>
  <c r="K194" i="9"/>
  <c r="I193" i="9"/>
  <c r="M190" i="9"/>
  <c r="K189" i="9"/>
  <c r="I188" i="9"/>
  <c r="M186" i="9"/>
  <c r="K185" i="9"/>
  <c r="I184" i="9"/>
  <c r="M182" i="9"/>
  <c r="K181" i="9"/>
  <c r="I180" i="9"/>
  <c r="M178" i="9"/>
  <c r="K177" i="9"/>
  <c r="I176" i="9"/>
  <c r="M174" i="9"/>
  <c r="K173" i="9"/>
  <c r="H125" i="9"/>
  <c r="H145" i="9"/>
  <c r="N144" i="9"/>
  <c r="H102" i="9"/>
  <c r="N91" i="9"/>
  <c r="H119" i="9"/>
  <c r="M136" i="9"/>
  <c r="K134" i="9"/>
  <c r="I133" i="9"/>
  <c r="M131" i="9"/>
  <c r="K130" i="9"/>
  <c r="I129" i="9"/>
  <c r="M127" i="9"/>
  <c r="K126" i="9"/>
  <c r="I125" i="9"/>
  <c r="M123" i="9"/>
  <c r="K122" i="9"/>
  <c r="I121" i="9"/>
  <c r="M119" i="9"/>
  <c r="K118" i="9"/>
  <c r="I117" i="9"/>
  <c r="M115" i="9"/>
  <c r="M138" i="9" s="1"/>
  <c r="K114" i="9"/>
  <c r="I113" i="9"/>
  <c r="H143" i="9"/>
  <c r="H151" i="9"/>
  <c r="N164" i="9"/>
  <c r="L163" i="9"/>
  <c r="J161" i="9"/>
  <c r="N159" i="9"/>
  <c r="L158" i="9"/>
  <c r="J157" i="9"/>
  <c r="N155" i="9"/>
  <c r="L154" i="9"/>
  <c r="J153" i="9"/>
  <c r="N151" i="9"/>
  <c r="L150" i="9"/>
  <c r="J149" i="9"/>
  <c r="N147" i="9"/>
  <c r="L146" i="9"/>
  <c r="J145" i="9"/>
  <c r="N143" i="9"/>
  <c r="H176" i="9"/>
  <c r="H184" i="9"/>
  <c r="H193" i="9"/>
  <c r="L195" i="9"/>
  <c r="J194" i="9"/>
  <c r="N191" i="9"/>
  <c r="L190" i="9"/>
  <c r="J189" i="9"/>
  <c r="N187" i="9"/>
  <c r="L186" i="9"/>
  <c r="J185" i="9"/>
  <c r="N183" i="9"/>
  <c r="L182" i="9"/>
  <c r="J181" i="9"/>
  <c r="N179" i="9"/>
  <c r="L178" i="9"/>
  <c r="J177" i="9"/>
  <c r="N175" i="9"/>
  <c r="L174" i="9"/>
  <c r="J173" i="9"/>
  <c r="J196" i="9" s="1"/>
  <c r="K123" i="9"/>
  <c r="J158" i="9"/>
  <c r="J178" i="9"/>
  <c r="K90" i="9"/>
  <c r="H105" i="9"/>
  <c r="J83" i="9"/>
  <c r="K91" i="9"/>
  <c r="H133" i="9"/>
  <c r="N137" i="9"/>
  <c r="L136" i="9"/>
  <c r="J134" i="9"/>
  <c r="N132" i="9"/>
  <c r="L131" i="9"/>
  <c r="J130" i="9"/>
  <c r="N128" i="9"/>
  <c r="L127" i="9"/>
  <c r="J126" i="9"/>
  <c r="N124" i="9"/>
  <c r="L123" i="9"/>
  <c r="J122" i="9"/>
  <c r="N120" i="9"/>
  <c r="L119" i="9"/>
  <c r="J118" i="9"/>
  <c r="N116" i="9"/>
  <c r="L115" i="9"/>
  <c r="J114" i="9"/>
  <c r="H144" i="9"/>
  <c r="H152" i="9"/>
  <c r="H160" i="9"/>
  <c r="M164" i="9"/>
  <c r="K163" i="9"/>
  <c r="I161" i="9"/>
  <c r="M159" i="9"/>
  <c r="K158" i="9"/>
  <c r="I157" i="9"/>
  <c r="K154" i="9"/>
  <c r="K150" i="9"/>
  <c r="K146" i="9"/>
  <c r="H177" i="9"/>
  <c r="H185" i="9"/>
  <c r="H194" i="9"/>
  <c r="K195" i="9"/>
  <c r="I194" i="9"/>
  <c r="M191" i="9"/>
  <c r="K190" i="9"/>
  <c r="I189" i="9"/>
  <c r="M187" i="9"/>
  <c r="K186" i="9"/>
  <c r="M183" i="9"/>
  <c r="K178" i="9"/>
  <c r="M175" i="9"/>
  <c r="N89" i="9"/>
  <c r="H116" i="9"/>
  <c r="H120" i="9"/>
  <c r="H85" i="9"/>
  <c r="H93" i="9"/>
  <c r="H103" i="9"/>
  <c r="I103" i="9"/>
  <c r="I99" i="9"/>
  <c r="I95" i="9"/>
  <c r="I91" i="9"/>
  <c r="I87" i="9"/>
  <c r="I83" i="9"/>
  <c r="M106" i="9"/>
  <c r="M103" i="9"/>
  <c r="M101" i="9"/>
  <c r="M99" i="9"/>
  <c r="M97" i="9"/>
  <c r="M95" i="9"/>
  <c r="M93" i="9"/>
  <c r="M91" i="9"/>
  <c r="M89" i="9"/>
  <c r="M87" i="9"/>
  <c r="M85" i="9"/>
  <c r="M83" i="9"/>
  <c r="H113" i="9"/>
  <c r="H121" i="9"/>
  <c r="H129" i="9"/>
  <c r="N103" i="9"/>
  <c r="H86" i="9"/>
  <c r="H94" i="9"/>
  <c r="J102" i="9"/>
  <c r="J98" i="9"/>
  <c r="J94" i="9"/>
  <c r="J90" i="9"/>
  <c r="J86" i="9"/>
  <c r="J82" i="9"/>
  <c r="L106" i="9"/>
  <c r="L103" i="9"/>
  <c r="L101" i="9"/>
  <c r="L99" i="9"/>
  <c r="L97" i="9"/>
  <c r="L95" i="9"/>
  <c r="L93" i="9"/>
  <c r="L91" i="9"/>
  <c r="L89" i="9"/>
  <c r="L87" i="9"/>
  <c r="L85" i="9"/>
  <c r="L83" i="9"/>
  <c r="H122" i="9"/>
  <c r="H131" i="9"/>
  <c r="N63" i="9"/>
  <c r="K64" i="9"/>
  <c r="H87" i="9"/>
  <c r="H95" i="9"/>
  <c r="H106" i="9"/>
  <c r="I102" i="9"/>
  <c r="I98" i="9"/>
  <c r="I94" i="9"/>
  <c r="I90" i="9"/>
  <c r="I86" i="9"/>
  <c r="I82" i="9"/>
  <c r="K106" i="9"/>
  <c r="K103" i="9"/>
  <c r="K101" i="9"/>
  <c r="K99" i="9"/>
  <c r="K97" i="9"/>
  <c r="K95" i="9"/>
  <c r="K93" i="9"/>
  <c r="K89" i="9"/>
  <c r="K87" i="9"/>
  <c r="K85" i="9"/>
  <c r="K83" i="9"/>
  <c r="H114" i="9"/>
  <c r="H123" i="9"/>
  <c r="H132" i="9"/>
  <c r="H42" i="9"/>
  <c r="N65" i="9"/>
  <c r="N62" i="9"/>
  <c r="H88" i="9"/>
  <c r="H96" i="9"/>
  <c r="J101" i="9"/>
  <c r="J97" i="9"/>
  <c r="J93" i="9"/>
  <c r="J89" i="9"/>
  <c r="J85" i="9"/>
  <c r="J106" i="9"/>
  <c r="N105" i="9"/>
  <c r="N102" i="9"/>
  <c r="N100" i="9"/>
  <c r="N98" i="9"/>
  <c r="N96" i="9"/>
  <c r="N94" i="9"/>
  <c r="N92" i="9"/>
  <c r="N90" i="9"/>
  <c r="N88" i="9"/>
  <c r="N86" i="9"/>
  <c r="N84" i="9"/>
  <c r="N82" i="9"/>
  <c r="H124" i="9"/>
  <c r="H84" i="9"/>
  <c r="N97" i="9"/>
  <c r="J67" i="9"/>
  <c r="H89" i="9"/>
  <c r="H98" i="9"/>
  <c r="I106" i="9"/>
  <c r="I101" i="9"/>
  <c r="I93" i="9"/>
  <c r="I89" i="9"/>
  <c r="I85" i="9"/>
  <c r="M105" i="9"/>
  <c r="M100" i="9"/>
  <c r="M98" i="9"/>
  <c r="M96" i="9"/>
  <c r="M94" i="9"/>
  <c r="M92" i="9"/>
  <c r="M90" i="9"/>
  <c r="M88" i="9"/>
  <c r="M86" i="9"/>
  <c r="M84" i="9"/>
  <c r="M82" i="9"/>
  <c r="H117" i="9"/>
  <c r="I76" i="9"/>
  <c r="H82" i="9"/>
  <c r="H90" i="9"/>
  <c r="H100" i="9"/>
  <c r="J100" i="9"/>
  <c r="J96" i="9"/>
  <c r="J92" i="9"/>
  <c r="J88" i="9"/>
  <c r="L105" i="9"/>
  <c r="L102" i="9"/>
  <c r="L100" i="9"/>
  <c r="L98" i="9"/>
  <c r="L96" i="9"/>
  <c r="L94" i="9"/>
  <c r="L92" i="9"/>
  <c r="L90" i="9"/>
  <c r="L88" i="9"/>
  <c r="L86" i="9"/>
  <c r="L84" i="9"/>
  <c r="L82" i="9"/>
  <c r="H126" i="9"/>
  <c r="H136" i="9"/>
  <c r="H83" i="9"/>
  <c r="H101" i="9"/>
  <c r="I105" i="9"/>
  <c r="I100" i="9"/>
  <c r="I96" i="9"/>
  <c r="I92" i="9"/>
  <c r="I88" i="9"/>
  <c r="K105" i="9"/>
  <c r="K100" i="9"/>
  <c r="K98" i="9"/>
  <c r="K94" i="9"/>
  <c r="K86" i="9"/>
  <c r="K82" i="9"/>
  <c r="H137" i="9"/>
  <c r="H70" i="9"/>
  <c r="H69" i="9"/>
  <c r="N75" i="9"/>
  <c r="L74" i="9"/>
  <c r="J72" i="9"/>
  <c r="N70" i="9"/>
  <c r="L69" i="9"/>
  <c r="J68" i="9"/>
  <c r="N66" i="9"/>
  <c r="L65" i="9"/>
  <c r="J64" i="9"/>
  <c r="M62" i="9"/>
  <c r="H62" i="9"/>
  <c r="H68" i="9"/>
  <c r="M75" i="9"/>
  <c r="K74" i="9"/>
  <c r="I72" i="9"/>
  <c r="M70" i="9"/>
  <c r="K69" i="9"/>
  <c r="I68" i="9"/>
  <c r="M66" i="9"/>
  <c r="K65" i="9"/>
  <c r="I64" i="9"/>
  <c r="L62" i="9"/>
  <c r="H97" i="9"/>
  <c r="H67" i="9"/>
  <c r="L75" i="9"/>
  <c r="J74" i="9"/>
  <c r="L70" i="9"/>
  <c r="J69" i="9"/>
  <c r="N67" i="9"/>
  <c r="L66" i="9"/>
  <c r="J65" i="9"/>
  <c r="M63" i="9"/>
  <c r="K62" i="9"/>
  <c r="H64" i="9"/>
  <c r="H66" i="9"/>
  <c r="M76" i="9"/>
  <c r="K75" i="9"/>
  <c r="I74" i="9"/>
  <c r="K70" i="9"/>
  <c r="I69" i="9"/>
  <c r="M67" i="9"/>
  <c r="K66" i="9"/>
  <c r="I65" i="9"/>
  <c r="L63" i="9"/>
  <c r="J62" i="9"/>
  <c r="K72" i="9"/>
  <c r="L44" i="9"/>
  <c r="H65" i="9"/>
  <c r="H74" i="9"/>
  <c r="L76" i="9"/>
  <c r="J75" i="9"/>
  <c r="N72" i="9"/>
  <c r="J70" i="9"/>
  <c r="N68" i="9"/>
  <c r="L67" i="9"/>
  <c r="J66" i="9"/>
  <c r="N64" i="9"/>
  <c r="K63" i="9"/>
  <c r="I62" i="9"/>
  <c r="M65" i="9"/>
  <c r="H72" i="9"/>
  <c r="H75" i="9"/>
  <c r="K76" i="9"/>
  <c r="I75" i="9"/>
  <c r="M72" i="9"/>
  <c r="I70" i="9"/>
  <c r="M68" i="9"/>
  <c r="K67" i="9"/>
  <c r="I66" i="9"/>
  <c r="M64" i="9"/>
  <c r="J63" i="9"/>
  <c r="N76" i="9"/>
  <c r="H71" i="9"/>
  <c r="H76" i="9"/>
  <c r="J76" i="9"/>
  <c r="N74" i="9"/>
  <c r="L72" i="9"/>
  <c r="N69" i="9"/>
  <c r="L68" i="9"/>
  <c r="L64" i="9"/>
  <c r="I63" i="9"/>
  <c r="K47" i="9"/>
  <c r="J46" i="9"/>
  <c r="I40" i="9"/>
  <c r="N49" i="9"/>
  <c r="H44" i="9"/>
  <c r="I49" i="9"/>
  <c r="K46" i="9"/>
  <c r="H53" i="9"/>
  <c r="N38" i="9"/>
  <c r="M55" i="9"/>
  <c r="M43" i="9"/>
  <c r="I53" i="9"/>
  <c r="N40" i="9"/>
  <c r="I39" i="9"/>
  <c r="H39" i="9"/>
  <c r="H41" i="9"/>
  <c r="M42" i="9"/>
  <c r="L43" i="9"/>
  <c r="K44" i="9"/>
  <c r="I46" i="9"/>
  <c r="I47" i="9"/>
  <c r="N48" i="9"/>
  <c r="N50" i="9"/>
  <c r="L55" i="9"/>
  <c r="N52" i="9"/>
  <c r="H38" i="9"/>
  <c r="H40" i="9"/>
  <c r="M41" i="9"/>
  <c r="L42" i="9"/>
  <c r="K43" i="9"/>
  <c r="J44" i="9"/>
  <c r="N46" i="9"/>
  <c r="H48" i="9"/>
  <c r="M48" i="9"/>
  <c r="M50" i="9"/>
  <c r="H55" i="9"/>
  <c r="K55" i="9"/>
  <c r="M52" i="9"/>
  <c r="J47" i="9"/>
  <c r="M38" i="9"/>
  <c r="M40" i="9"/>
  <c r="L41" i="9"/>
  <c r="K42" i="9"/>
  <c r="J43" i="9"/>
  <c r="I44" i="9"/>
  <c r="H47" i="9"/>
  <c r="H49" i="9"/>
  <c r="L48" i="9"/>
  <c r="L50" i="9"/>
  <c r="J55" i="9"/>
  <c r="N53" i="9"/>
  <c r="L52" i="9"/>
  <c r="J39" i="9"/>
  <c r="H50" i="9"/>
  <c r="N39" i="9"/>
  <c r="L38" i="9"/>
  <c r="L40" i="9"/>
  <c r="K41" i="9"/>
  <c r="J42" i="9"/>
  <c r="I43" i="9"/>
  <c r="N44" i="9"/>
  <c r="H46" i="9"/>
  <c r="N47" i="9"/>
  <c r="M49" i="9"/>
  <c r="K48" i="9"/>
  <c r="K50" i="9"/>
  <c r="I55" i="9"/>
  <c r="M53" i="9"/>
  <c r="K52" i="9"/>
  <c r="M39" i="9"/>
  <c r="K38" i="9"/>
  <c r="K40" i="9"/>
  <c r="J41" i="9"/>
  <c r="I42" i="9"/>
  <c r="N43" i="9"/>
  <c r="M46" i="9"/>
  <c r="M47" i="9"/>
  <c r="L49" i="9"/>
  <c r="J48" i="9"/>
  <c r="J50" i="9"/>
  <c r="L53" i="9"/>
  <c r="J52" i="9"/>
  <c r="L39" i="9"/>
  <c r="J38" i="9"/>
  <c r="J40" i="9"/>
  <c r="I41" i="9"/>
  <c r="N42" i="9"/>
  <c r="L46" i="9"/>
  <c r="L47" i="9"/>
  <c r="K49" i="9"/>
  <c r="I48" i="9"/>
  <c r="I50" i="9"/>
  <c r="K53" i="9"/>
  <c r="I52" i="9"/>
  <c r="K39" i="9"/>
  <c r="I38" i="9"/>
  <c r="N41" i="9"/>
  <c r="H43" i="9"/>
  <c r="M44" i="9"/>
  <c r="J49" i="9"/>
  <c r="H52" i="9"/>
  <c r="J53" i="9"/>
  <c r="N55" i="9"/>
  <c r="I26" i="9"/>
  <c r="K26" i="9"/>
  <c r="H21" i="9"/>
  <c r="J22" i="9"/>
  <c r="K18" i="9"/>
  <c r="H20" i="9"/>
  <c r="N21" i="9"/>
  <c r="K23" i="9"/>
  <c r="L26" i="9"/>
  <c r="H22" i="9"/>
  <c r="N22" i="9"/>
  <c r="I25" i="9"/>
  <c r="M23" i="9"/>
  <c r="I17" i="9"/>
  <c r="N20" i="9"/>
  <c r="L19" i="9"/>
  <c r="J18" i="9"/>
  <c r="N16" i="9"/>
  <c r="J26" i="9"/>
  <c r="L23" i="9"/>
  <c r="I22" i="9"/>
  <c r="M20" i="9"/>
  <c r="K19" i="9"/>
  <c r="I18" i="9"/>
  <c r="M16" i="9"/>
  <c r="L20" i="9"/>
  <c r="J19" i="9"/>
  <c r="N17" i="9"/>
  <c r="L16" i="9"/>
  <c r="H23" i="9"/>
  <c r="N25" i="9"/>
  <c r="J23" i="9"/>
  <c r="M21" i="9"/>
  <c r="K20" i="9"/>
  <c r="I19" i="9"/>
  <c r="M17" i="9"/>
  <c r="K16" i="9"/>
  <c r="H16" i="9"/>
  <c r="M25" i="9"/>
  <c r="I23" i="9"/>
  <c r="L21" i="9"/>
  <c r="J20" i="9"/>
  <c r="N18" i="9"/>
  <c r="L17" i="9"/>
  <c r="J16" i="9"/>
  <c r="H17" i="9"/>
  <c r="H25" i="9"/>
  <c r="N26" i="9"/>
  <c r="L25" i="9"/>
  <c r="M22" i="9"/>
  <c r="K21" i="9"/>
  <c r="I20" i="9"/>
  <c r="M18" i="9"/>
  <c r="K17" i="9"/>
  <c r="I16" i="9"/>
  <c r="H18" i="9"/>
  <c r="H26" i="9"/>
  <c r="M26" i="9"/>
  <c r="K25" i="9"/>
  <c r="L22" i="9"/>
  <c r="J21" i="9"/>
  <c r="N19" i="9"/>
  <c r="L18" i="9"/>
  <c r="J17" i="9"/>
  <c r="H19" i="9"/>
  <c r="J25" i="9"/>
  <c r="N23" i="9"/>
  <c r="K22" i="9"/>
  <c r="I21" i="9"/>
  <c r="M19" i="9"/>
  <c r="L14" i="9"/>
  <c r="K14" i="9"/>
  <c r="R14" i="9"/>
  <c r="S14" i="9"/>
  <c r="M14" i="9"/>
  <c r="N14" i="9"/>
  <c r="T14" i="9"/>
  <c r="F66" i="8"/>
  <c r="F53" i="8"/>
  <c r="G53" i="8"/>
  <c r="P53" i="8"/>
  <c r="G39" i="8"/>
  <c r="L76" i="8"/>
  <c r="F39" i="8"/>
  <c r="F93" i="8"/>
  <c r="D6" i="8"/>
  <c r="N26" i="8"/>
  <c r="J56" i="8"/>
  <c r="I76" i="8"/>
  <c r="G93" i="8"/>
  <c r="D9" i="8"/>
  <c r="M49" i="8"/>
  <c r="D49" i="8"/>
  <c r="P96" i="8"/>
  <c r="E49" i="8"/>
  <c r="H56" i="8"/>
  <c r="I83" i="8"/>
  <c r="J73" i="8"/>
  <c r="M9" i="8"/>
  <c r="P3" i="8"/>
  <c r="P16" i="8"/>
  <c r="K49" i="8"/>
  <c r="I56" i="8"/>
  <c r="I73" i="8"/>
  <c r="K39" i="8"/>
  <c r="N93" i="8"/>
  <c r="L19" i="8"/>
  <c r="D33" i="8"/>
  <c r="O39" i="8"/>
  <c r="L73" i="8"/>
  <c r="L86" i="8"/>
  <c r="O93" i="8"/>
  <c r="J33" i="8"/>
  <c r="P93" i="8"/>
  <c r="H26" i="8"/>
  <c r="D93" i="8"/>
  <c r="J13" i="8"/>
  <c r="I26" i="8"/>
  <c r="E39" i="8"/>
  <c r="E93" i="8"/>
  <c r="J99" i="8"/>
  <c r="F63" i="8"/>
  <c r="I6" i="8"/>
  <c r="E13" i="8"/>
  <c r="H16" i="8"/>
  <c r="G23" i="8"/>
  <c r="L33" i="8"/>
  <c r="G63" i="8"/>
  <c r="P66" i="8"/>
  <c r="K73" i="8"/>
  <c r="M76" i="8"/>
  <c r="J83" i="8"/>
  <c r="D13" i="8"/>
  <c r="H43" i="8"/>
  <c r="G13" i="8"/>
  <c r="L23" i="8"/>
  <c r="P26" i="8"/>
  <c r="E36" i="8"/>
  <c r="H39" i="8"/>
  <c r="I43" i="8"/>
  <c r="F49" i="8"/>
  <c r="J59" i="8"/>
  <c r="K63" i="8"/>
  <c r="H69" i="8"/>
  <c r="E79" i="8"/>
  <c r="I86" i="8"/>
  <c r="F23" i="8"/>
  <c r="F13" i="8"/>
  <c r="I63" i="8"/>
  <c r="F9" i="8"/>
  <c r="H13" i="8"/>
  <c r="M23" i="8"/>
  <c r="G36" i="8"/>
  <c r="I39" i="8"/>
  <c r="J43" i="8"/>
  <c r="G49" i="8"/>
  <c r="K59" i="8"/>
  <c r="L63" i="8"/>
  <c r="I69" i="8"/>
  <c r="F76" i="8"/>
  <c r="F79" i="8"/>
  <c r="J86" i="8"/>
  <c r="D99" i="8"/>
  <c r="D23" i="8"/>
  <c r="K23" i="8"/>
  <c r="I59" i="8"/>
  <c r="G9" i="8"/>
  <c r="I13" i="8"/>
  <c r="N23" i="8"/>
  <c r="N36" i="8"/>
  <c r="J39" i="8"/>
  <c r="P43" i="8"/>
  <c r="I49" i="8"/>
  <c r="L59" i="8"/>
  <c r="M63" i="8"/>
  <c r="J69" i="8"/>
  <c r="G76" i="8"/>
  <c r="P79" i="8"/>
  <c r="K86" i="8"/>
  <c r="M93" i="8"/>
  <c r="I99" i="8"/>
  <c r="M13" i="8"/>
  <c r="E23" i="8"/>
  <c r="F26" i="8"/>
  <c r="I33" i="8"/>
  <c r="D39" i="8"/>
  <c r="M39" i="8"/>
  <c r="K46" i="8"/>
  <c r="L49" i="8"/>
  <c r="E63" i="8"/>
  <c r="E66" i="8"/>
  <c r="K76" i="8"/>
  <c r="H83" i="8"/>
  <c r="E9" i="8"/>
  <c r="N9" i="8"/>
  <c r="I16" i="8"/>
  <c r="G26" i="8"/>
  <c r="O26" i="8"/>
  <c r="F36" i="8"/>
  <c r="P36" i="8"/>
  <c r="L46" i="8"/>
  <c r="I89" i="8"/>
  <c r="G89" i="8"/>
  <c r="P9" i="8"/>
  <c r="H53" i="8"/>
  <c r="G66" i="8"/>
  <c r="G79" i="8"/>
  <c r="J89" i="8"/>
  <c r="H36" i="8"/>
  <c r="I53" i="8"/>
  <c r="H66" i="8"/>
  <c r="H79" i="8"/>
  <c r="K89" i="8"/>
  <c r="J6" i="8"/>
  <c r="H9" i="8"/>
  <c r="N13" i="8"/>
  <c r="D19" i="8"/>
  <c r="P23" i="8"/>
  <c r="J26" i="8"/>
  <c r="H29" i="8"/>
  <c r="K33" i="8"/>
  <c r="I36" i="8"/>
  <c r="N39" i="8"/>
  <c r="N49" i="8"/>
  <c r="K53" i="8"/>
  <c r="I66" i="8"/>
  <c r="I79" i="8"/>
  <c r="L89" i="8"/>
  <c r="K6" i="8"/>
  <c r="I9" i="8"/>
  <c r="O13" i="8"/>
  <c r="I19" i="8"/>
  <c r="K26" i="8"/>
  <c r="I29" i="8"/>
  <c r="K36" i="8"/>
  <c r="D46" i="8"/>
  <c r="M53" i="8"/>
  <c r="P56" i="8"/>
  <c r="D63" i="8"/>
  <c r="N63" i="8"/>
  <c r="M66" i="8"/>
  <c r="P69" i="8"/>
  <c r="D76" i="8"/>
  <c r="N76" i="8"/>
  <c r="M79" i="8"/>
  <c r="P83" i="8"/>
  <c r="D89" i="8"/>
  <c r="M89" i="8"/>
  <c r="H93" i="8"/>
  <c r="H96" i="8"/>
  <c r="K99" i="8"/>
  <c r="L6" i="8"/>
  <c r="K9" i="8"/>
  <c r="P13" i="8"/>
  <c r="J19" i="8"/>
  <c r="H23" i="8"/>
  <c r="D26" i="8"/>
  <c r="L26" i="8"/>
  <c r="J29" i="8"/>
  <c r="L36" i="8"/>
  <c r="P39" i="8"/>
  <c r="I46" i="8"/>
  <c r="D53" i="8"/>
  <c r="N53" i="8"/>
  <c r="O63" i="8"/>
  <c r="N66" i="8"/>
  <c r="E76" i="8"/>
  <c r="O76" i="8"/>
  <c r="N79" i="8"/>
  <c r="E89" i="8"/>
  <c r="N89" i="8"/>
  <c r="I93" i="8"/>
  <c r="I96" i="8"/>
  <c r="L99" i="8"/>
  <c r="H3" i="8"/>
  <c r="L9" i="8"/>
  <c r="K19" i="8"/>
  <c r="I23" i="8"/>
  <c r="E26" i="8"/>
  <c r="P29" i="8"/>
  <c r="D36" i="8"/>
  <c r="M36" i="8"/>
  <c r="J46" i="8"/>
  <c r="H49" i="8"/>
  <c r="E53" i="8"/>
  <c r="O53" i="8"/>
  <c r="D59" i="8"/>
  <c r="O66" i="8"/>
  <c r="D73" i="8"/>
  <c r="O79" i="8"/>
  <c r="D86" i="8"/>
  <c r="F89" i="8"/>
  <c r="O89" i="8"/>
  <c r="L93" i="8"/>
  <c r="J96" i="8"/>
  <c r="J16" i="8"/>
  <c r="K3" i="8"/>
  <c r="E6" i="8"/>
  <c r="M6" i="8"/>
  <c r="O9" i="8"/>
  <c r="K16" i="8"/>
  <c r="E19" i="8"/>
  <c r="M19" i="8"/>
  <c r="O23" i="8"/>
  <c r="K29" i="8"/>
  <c r="E33" i="8"/>
  <c r="M33" i="8"/>
  <c r="O36" i="8"/>
  <c r="K43" i="8"/>
  <c r="E46" i="8"/>
  <c r="M46" i="8"/>
  <c r="O49" i="8"/>
  <c r="K56" i="8"/>
  <c r="E59" i="8"/>
  <c r="M59" i="8"/>
  <c r="K69" i="8"/>
  <c r="E73" i="8"/>
  <c r="M73" i="8"/>
  <c r="K83" i="8"/>
  <c r="E86" i="8"/>
  <c r="M86" i="8"/>
  <c r="K96" i="8"/>
  <c r="E99" i="8"/>
  <c r="M99" i="8"/>
  <c r="J3" i="8"/>
  <c r="D3" i="8"/>
  <c r="L3" i="8"/>
  <c r="F6" i="8"/>
  <c r="N6" i="8"/>
  <c r="D16" i="8"/>
  <c r="L16" i="8"/>
  <c r="F19" i="8"/>
  <c r="N19" i="8"/>
  <c r="D29" i="8"/>
  <c r="L29" i="8"/>
  <c r="F33" i="8"/>
  <c r="N33" i="8"/>
  <c r="D43" i="8"/>
  <c r="L43" i="8"/>
  <c r="F46" i="8"/>
  <c r="N46" i="8"/>
  <c r="P49" i="8"/>
  <c r="J53" i="8"/>
  <c r="D56" i="8"/>
  <c r="L56" i="8"/>
  <c r="F59" i="8"/>
  <c r="N59" i="8"/>
  <c r="H63" i="8"/>
  <c r="P63" i="8"/>
  <c r="J66" i="8"/>
  <c r="D69" i="8"/>
  <c r="L69" i="8"/>
  <c r="F73" i="8"/>
  <c r="N73" i="8"/>
  <c r="H76" i="8"/>
  <c r="P76" i="8"/>
  <c r="J79" i="8"/>
  <c r="D83" i="8"/>
  <c r="L83" i="8"/>
  <c r="F86" i="8"/>
  <c r="N86" i="8"/>
  <c r="H89" i="8"/>
  <c r="J93" i="8"/>
  <c r="D96" i="8"/>
  <c r="L96" i="8"/>
  <c r="F99" i="8"/>
  <c r="N99" i="8"/>
  <c r="E3" i="8"/>
  <c r="M3" i="8"/>
  <c r="G6" i="8"/>
  <c r="O6" i="8"/>
  <c r="K13" i="8"/>
  <c r="E16" i="8"/>
  <c r="M16" i="8"/>
  <c r="G19" i="8"/>
  <c r="O19" i="8"/>
  <c r="E29" i="8"/>
  <c r="M29" i="8"/>
  <c r="G33" i="8"/>
  <c r="O33" i="8"/>
  <c r="E43" i="8"/>
  <c r="M43" i="8"/>
  <c r="G46" i="8"/>
  <c r="O46" i="8"/>
  <c r="E56" i="8"/>
  <c r="M56" i="8"/>
  <c r="G59" i="8"/>
  <c r="O59" i="8"/>
  <c r="K66" i="8"/>
  <c r="E69" i="8"/>
  <c r="M69" i="8"/>
  <c r="G73" i="8"/>
  <c r="O73" i="8"/>
  <c r="K79" i="8"/>
  <c r="E83" i="8"/>
  <c r="M83" i="8"/>
  <c r="G86" i="8"/>
  <c r="O86" i="8"/>
  <c r="E96" i="8"/>
  <c r="M96" i="8"/>
  <c r="G99" i="8"/>
  <c r="O99" i="8"/>
  <c r="I3" i="8"/>
  <c r="F3" i="8"/>
  <c r="N3" i="8"/>
  <c r="H6" i="8"/>
  <c r="F16" i="8"/>
  <c r="N16" i="8"/>
  <c r="H19" i="8"/>
  <c r="F29" i="8"/>
  <c r="N29" i="8"/>
  <c r="H33" i="8"/>
  <c r="F43" i="8"/>
  <c r="N43" i="8"/>
  <c r="H46" i="8"/>
  <c r="F56" i="8"/>
  <c r="N56" i="8"/>
  <c r="H59" i="8"/>
  <c r="D66" i="8"/>
  <c r="F69" i="8"/>
  <c r="N69" i="8"/>
  <c r="H73" i="8"/>
  <c r="D79" i="8"/>
  <c r="F83" i="8"/>
  <c r="N83" i="8"/>
  <c r="H86" i="8"/>
  <c r="F96" i="8"/>
  <c r="N96" i="8"/>
  <c r="H99" i="8"/>
  <c r="G3" i="8"/>
  <c r="G16" i="8"/>
  <c r="G29" i="8"/>
  <c r="G43" i="8"/>
  <c r="G56" i="8"/>
  <c r="G69" i="8"/>
  <c r="G83" i="8"/>
  <c r="G96" i="8"/>
  <c r="L113" i="4"/>
  <c r="J131" i="4"/>
  <c r="L131" i="4"/>
  <c r="G113" i="4"/>
  <c r="D133" i="4"/>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G81" i="6"/>
  <c r="G82" i="6"/>
  <c r="G83" i="6"/>
  <c r="G84" i="6"/>
  <c r="G85" i="6"/>
  <c r="G86" i="6"/>
  <c r="G80" i="6"/>
  <c r="AJ129" i="5"/>
  <c r="AJ124" i="5"/>
  <c r="G124" i="5"/>
  <c r="H124" i="5"/>
  <c r="I124" i="5"/>
  <c r="J124" i="5"/>
  <c r="K124" i="5"/>
  <c r="L124" i="5"/>
  <c r="M124" i="5"/>
  <c r="N124" i="5"/>
  <c r="O124" i="5"/>
  <c r="P124" i="5"/>
  <c r="Q124" i="5"/>
  <c r="R124" i="5"/>
  <c r="S124" i="5"/>
  <c r="T124" i="5"/>
  <c r="U124" i="5"/>
  <c r="V124" i="5"/>
  <c r="W124" i="5"/>
  <c r="X124" i="5"/>
  <c r="Y124" i="5"/>
  <c r="Z124" i="5"/>
  <c r="AA124" i="5"/>
  <c r="AB124" i="5"/>
  <c r="AC124" i="5"/>
  <c r="AD124" i="5"/>
  <c r="AE124" i="5"/>
  <c r="AF124" i="5"/>
  <c r="AG124" i="5"/>
  <c r="AH124" i="5"/>
  <c r="AI124" i="5"/>
  <c r="G125" i="5"/>
  <c r="H125" i="5"/>
  <c r="I125" i="5"/>
  <c r="J125" i="5"/>
  <c r="K125" i="5"/>
  <c r="L125" i="5"/>
  <c r="M125" i="5"/>
  <c r="N125" i="5"/>
  <c r="O125" i="5"/>
  <c r="P125" i="5"/>
  <c r="Q125" i="5"/>
  <c r="R125" i="5"/>
  <c r="S125" i="5"/>
  <c r="T125" i="5"/>
  <c r="U125" i="5"/>
  <c r="V125" i="5"/>
  <c r="W125" i="5"/>
  <c r="X125" i="5"/>
  <c r="Y125" i="5"/>
  <c r="Z125" i="5"/>
  <c r="AA125" i="5"/>
  <c r="AB125" i="5"/>
  <c r="AC125" i="5"/>
  <c r="AD125" i="5"/>
  <c r="AE125" i="5"/>
  <c r="AF125" i="5"/>
  <c r="AG125" i="5"/>
  <c r="AH125" i="5"/>
  <c r="AI125" i="5"/>
  <c r="AJ125" i="5"/>
  <c r="G126" i="5"/>
  <c r="H126" i="5"/>
  <c r="I126" i="5"/>
  <c r="J126" i="5"/>
  <c r="K126" i="5"/>
  <c r="L126" i="5"/>
  <c r="M126" i="5"/>
  <c r="N126" i="5"/>
  <c r="O126" i="5"/>
  <c r="P126" i="5"/>
  <c r="Q126" i="5"/>
  <c r="R126" i="5"/>
  <c r="S126" i="5"/>
  <c r="T126" i="5"/>
  <c r="U126" i="5"/>
  <c r="V126" i="5"/>
  <c r="W126" i="5"/>
  <c r="X126" i="5"/>
  <c r="Y126" i="5"/>
  <c r="Z126" i="5"/>
  <c r="AA126" i="5"/>
  <c r="AB126" i="5"/>
  <c r="AC126" i="5"/>
  <c r="AD126" i="5"/>
  <c r="AE126" i="5"/>
  <c r="AF126" i="5"/>
  <c r="AG126" i="5"/>
  <c r="AH126" i="5"/>
  <c r="AI126" i="5"/>
  <c r="AJ126" i="5"/>
  <c r="G127" i="5"/>
  <c r="H127" i="5"/>
  <c r="I127" i="5"/>
  <c r="J127" i="5"/>
  <c r="K127" i="5"/>
  <c r="L127" i="5"/>
  <c r="M127" i="5"/>
  <c r="N127" i="5"/>
  <c r="O127" i="5"/>
  <c r="P127" i="5"/>
  <c r="Q127" i="5"/>
  <c r="R127" i="5"/>
  <c r="S127" i="5"/>
  <c r="T127" i="5"/>
  <c r="U127" i="5"/>
  <c r="V127" i="5"/>
  <c r="W127" i="5"/>
  <c r="X127" i="5"/>
  <c r="Y127" i="5"/>
  <c r="Z127" i="5"/>
  <c r="AA127" i="5"/>
  <c r="AB127" i="5"/>
  <c r="AC127" i="5"/>
  <c r="AD127" i="5"/>
  <c r="AE127" i="5"/>
  <c r="AF127" i="5"/>
  <c r="AG127" i="5"/>
  <c r="AH127" i="5"/>
  <c r="AI127" i="5"/>
  <c r="AJ127"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AF128" i="5"/>
  <c r="AG128" i="5"/>
  <c r="AH128" i="5"/>
  <c r="AI128" i="5"/>
  <c r="AJ128" i="5"/>
  <c r="G129" i="5"/>
  <c r="H129" i="5"/>
  <c r="I129" i="5"/>
  <c r="J129" i="5"/>
  <c r="K129" i="5"/>
  <c r="L129" i="5"/>
  <c r="M129" i="5"/>
  <c r="N129" i="5"/>
  <c r="O129" i="5"/>
  <c r="P129" i="5"/>
  <c r="Q129" i="5"/>
  <c r="R129" i="5"/>
  <c r="S129" i="5"/>
  <c r="T129" i="5"/>
  <c r="U129" i="5"/>
  <c r="V129" i="5"/>
  <c r="W129" i="5"/>
  <c r="X129" i="5"/>
  <c r="Y129" i="5"/>
  <c r="Z129" i="5"/>
  <c r="AA129" i="5"/>
  <c r="AB129" i="5"/>
  <c r="AC129" i="5"/>
  <c r="AD129" i="5"/>
  <c r="AE129" i="5"/>
  <c r="AF129" i="5"/>
  <c r="AG129" i="5"/>
  <c r="AH129" i="5"/>
  <c r="AI129" i="5"/>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AF130" i="5"/>
  <c r="AG130" i="5"/>
  <c r="AH130" i="5"/>
  <c r="AI130" i="5"/>
  <c r="AJ130" i="5"/>
  <c r="F130" i="5"/>
  <c r="F125" i="5"/>
  <c r="F126" i="5"/>
  <c r="F127" i="5"/>
  <c r="F128" i="5"/>
  <c r="F129" i="5"/>
  <c r="F124"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H107" i="5"/>
  <c r="I107" i="5"/>
  <c r="J107" i="5"/>
  <c r="K107" i="5"/>
  <c r="L107" i="5"/>
  <c r="M107" i="5"/>
  <c r="N107" i="5"/>
  <c r="O107" i="5"/>
  <c r="P107" i="5"/>
  <c r="Q107" i="5"/>
  <c r="R107" i="5"/>
  <c r="S107" i="5"/>
  <c r="T107" i="5"/>
  <c r="U107" i="5"/>
  <c r="V107" i="5"/>
  <c r="W107" i="5"/>
  <c r="X107" i="5"/>
  <c r="Y107" i="5"/>
  <c r="Z107" i="5"/>
  <c r="AA107" i="5"/>
  <c r="AB107" i="5"/>
  <c r="AC107" i="5"/>
  <c r="AD107" i="5"/>
  <c r="AE107" i="5"/>
  <c r="AF107" i="5"/>
  <c r="AG107" i="5"/>
  <c r="AH107" i="5"/>
  <c r="AI107" i="5"/>
  <c r="AJ107" i="5"/>
  <c r="H108" i="5"/>
  <c r="I108" i="5"/>
  <c r="J108" i="5"/>
  <c r="K108" i="5"/>
  <c r="L108" i="5"/>
  <c r="M108" i="5"/>
  <c r="N108" i="5"/>
  <c r="O108" i="5"/>
  <c r="P108" i="5"/>
  <c r="Q108" i="5"/>
  <c r="R108" i="5"/>
  <c r="S108" i="5"/>
  <c r="T108" i="5"/>
  <c r="U108" i="5"/>
  <c r="V108" i="5"/>
  <c r="W108" i="5"/>
  <c r="X108" i="5"/>
  <c r="Y108" i="5"/>
  <c r="Z108" i="5"/>
  <c r="AA108" i="5"/>
  <c r="AB108" i="5"/>
  <c r="AC108" i="5"/>
  <c r="AD108" i="5"/>
  <c r="AE108" i="5"/>
  <c r="AF108" i="5"/>
  <c r="AG108" i="5"/>
  <c r="AH108" i="5"/>
  <c r="AI108" i="5"/>
  <c r="AJ108" i="5"/>
  <c r="H109" i="5"/>
  <c r="I109" i="5"/>
  <c r="J109" i="5"/>
  <c r="K109" i="5"/>
  <c r="L109" i="5"/>
  <c r="M109" i="5"/>
  <c r="N109" i="5"/>
  <c r="O109" i="5"/>
  <c r="P109" i="5"/>
  <c r="Q109" i="5"/>
  <c r="R109" i="5"/>
  <c r="S109" i="5"/>
  <c r="T109" i="5"/>
  <c r="U109" i="5"/>
  <c r="V109" i="5"/>
  <c r="W109" i="5"/>
  <c r="X109" i="5"/>
  <c r="Y109" i="5"/>
  <c r="Z109" i="5"/>
  <c r="AA109" i="5"/>
  <c r="AB109" i="5"/>
  <c r="AC109" i="5"/>
  <c r="AD109" i="5"/>
  <c r="AE109" i="5"/>
  <c r="AF109" i="5"/>
  <c r="AG109" i="5"/>
  <c r="AH109" i="5"/>
  <c r="AI109" i="5"/>
  <c r="AJ109" i="5"/>
  <c r="H110" i="5"/>
  <c r="I110" i="5"/>
  <c r="J110" i="5"/>
  <c r="K110" i="5"/>
  <c r="L110" i="5"/>
  <c r="M110" i="5"/>
  <c r="N110" i="5"/>
  <c r="O110" i="5"/>
  <c r="P110" i="5"/>
  <c r="Q110" i="5"/>
  <c r="R110" i="5"/>
  <c r="S110" i="5"/>
  <c r="T110" i="5"/>
  <c r="U110" i="5"/>
  <c r="V110" i="5"/>
  <c r="W110" i="5"/>
  <c r="X110" i="5"/>
  <c r="Y110" i="5"/>
  <c r="Z110" i="5"/>
  <c r="AA110" i="5"/>
  <c r="AB110" i="5"/>
  <c r="AC110" i="5"/>
  <c r="AD110" i="5"/>
  <c r="AE110" i="5"/>
  <c r="AF110" i="5"/>
  <c r="AG110" i="5"/>
  <c r="AH110" i="5"/>
  <c r="AI110" i="5"/>
  <c r="AJ110" i="5"/>
  <c r="H111" i="5"/>
  <c r="I111" i="5"/>
  <c r="J111" i="5"/>
  <c r="K111" i="5"/>
  <c r="L111" i="5"/>
  <c r="M111" i="5"/>
  <c r="N111" i="5"/>
  <c r="O111" i="5"/>
  <c r="P111" i="5"/>
  <c r="Q111" i="5"/>
  <c r="R111" i="5"/>
  <c r="S111" i="5"/>
  <c r="T111" i="5"/>
  <c r="U111" i="5"/>
  <c r="V111" i="5"/>
  <c r="W111" i="5"/>
  <c r="X111" i="5"/>
  <c r="Y111" i="5"/>
  <c r="Z111" i="5"/>
  <c r="AA111" i="5"/>
  <c r="AB111" i="5"/>
  <c r="AC111" i="5"/>
  <c r="AD111" i="5"/>
  <c r="AE111" i="5"/>
  <c r="AF111" i="5"/>
  <c r="AG111" i="5"/>
  <c r="AH111" i="5"/>
  <c r="AI111" i="5"/>
  <c r="AJ111" i="5"/>
  <c r="H112" i="5"/>
  <c r="I112" i="5"/>
  <c r="J112" i="5"/>
  <c r="K112" i="5"/>
  <c r="L112" i="5"/>
  <c r="M112" i="5"/>
  <c r="N112" i="5"/>
  <c r="O112" i="5"/>
  <c r="P112" i="5"/>
  <c r="Q112" i="5"/>
  <c r="R112" i="5"/>
  <c r="S112" i="5"/>
  <c r="T112" i="5"/>
  <c r="U112" i="5"/>
  <c r="V112" i="5"/>
  <c r="W112" i="5"/>
  <c r="X112" i="5"/>
  <c r="Y112" i="5"/>
  <c r="Z112" i="5"/>
  <c r="AA112" i="5"/>
  <c r="AB112" i="5"/>
  <c r="AC112" i="5"/>
  <c r="AD112" i="5"/>
  <c r="AE112" i="5"/>
  <c r="AF112" i="5"/>
  <c r="AG112" i="5"/>
  <c r="AH112" i="5"/>
  <c r="AI112" i="5"/>
  <c r="AJ112" i="5"/>
  <c r="H113" i="5"/>
  <c r="I113" i="5"/>
  <c r="J113" i="5"/>
  <c r="K113" i="5"/>
  <c r="L113" i="5"/>
  <c r="M113" i="5"/>
  <c r="N113" i="5"/>
  <c r="O113" i="5"/>
  <c r="P113" i="5"/>
  <c r="Q113" i="5"/>
  <c r="R113" i="5"/>
  <c r="S113" i="5"/>
  <c r="T113" i="5"/>
  <c r="U113" i="5"/>
  <c r="V113" i="5"/>
  <c r="W113" i="5"/>
  <c r="X113" i="5"/>
  <c r="Y113" i="5"/>
  <c r="Z113" i="5"/>
  <c r="AA113" i="5"/>
  <c r="AB113" i="5"/>
  <c r="AC113" i="5"/>
  <c r="AD113" i="5"/>
  <c r="AE113" i="5"/>
  <c r="AF113" i="5"/>
  <c r="AG113" i="5"/>
  <c r="AH113" i="5"/>
  <c r="AI113" i="5"/>
  <c r="AJ113" i="5"/>
  <c r="G107" i="5"/>
  <c r="G108" i="5"/>
  <c r="G109" i="5"/>
  <c r="G110" i="5"/>
  <c r="G111" i="5"/>
  <c r="G112" i="5"/>
  <c r="G113" i="5"/>
  <c r="G106" i="5"/>
  <c r="F107" i="5"/>
  <c r="F108" i="5"/>
  <c r="F109" i="5"/>
  <c r="F110" i="5"/>
  <c r="F111" i="5"/>
  <c r="F112" i="5"/>
  <c r="F113" i="5"/>
  <c r="F106" i="5"/>
  <c r="AG80" i="5"/>
  <c r="AG81" i="5"/>
  <c r="AG82" i="5"/>
  <c r="AG83" i="5"/>
  <c r="AG84" i="5"/>
  <c r="AG85" i="5"/>
  <c r="AG86" i="5"/>
  <c r="AG87" i="5"/>
  <c r="AG88" i="5"/>
  <c r="AG89" i="5"/>
  <c r="AG9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E81" i="5"/>
  <c r="F81" i="5"/>
  <c r="G81" i="5"/>
  <c r="H81" i="5"/>
  <c r="I81" i="5"/>
  <c r="J81" i="5"/>
  <c r="K81" i="5"/>
  <c r="L81" i="5"/>
  <c r="M81" i="5"/>
  <c r="N81" i="5"/>
  <c r="O81" i="5"/>
  <c r="P81" i="5"/>
  <c r="Q81" i="5"/>
  <c r="R81" i="5"/>
  <c r="S81" i="5"/>
  <c r="T81" i="5"/>
  <c r="U81" i="5"/>
  <c r="V81" i="5"/>
  <c r="W81" i="5"/>
  <c r="X81" i="5"/>
  <c r="Y81" i="5"/>
  <c r="Z81" i="5"/>
  <c r="AA81" i="5"/>
  <c r="AB81" i="5"/>
  <c r="AC81" i="5"/>
  <c r="AD81" i="5"/>
  <c r="AE81" i="5"/>
  <c r="AF81" i="5"/>
  <c r="E82" i="5"/>
  <c r="F82" i="5"/>
  <c r="G82" i="5"/>
  <c r="H82" i="5"/>
  <c r="I82" i="5"/>
  <c r="J82" i="5"/>
  <c r="K82" i="5"/>
  <c r="L82" i="5"/>
  <c r="M82" i="5"/>
  <c r="N82" i="5"/>
  <c r="O82" i="5"/>
  <c r="P82" i="5"/>
  <c r="Q82" i="5"/>
  <c r="R82" i="5"/>
  <c r="S82" i="5"/>
  <c r="T82" i="5"/>
  <c r="U82" i="5"/>
  <c r="V82" i="5"/>
  <c r="W82" i="5"/>
  <c r="X82" i="5"/>
  <c r="Y82" i="5"/>
  <c r="Z82" i="5"/>
  <c r="AA82" i="5"/>
  <c r="AB82" i="5"/>
  <c r="AC82" i="5"/>
  <c r="AD82" i="5"/>
  <c r="AE82" i="5"/>
  <c r="AF82" i="5"/>
  <c r="E83" i="5"/>
  <c r="F83" i="5"/>
  <c r="G83" i="5"/>
  <c r="H83" i="5"/>
  <c r="I83" i="5"/>
  <c r="J83" i="5"/>
  <c r="K83" i="5"/>
  <c r="L83" i="5"/>
  <c r="M83" i="5"/>
  <c r="N83" i="5"/>
  <c r="O83" i="5"/>
  <c r="P83" i="5"/>
  <c r="Q83" i="5"/>
  <c r="R83" i="5"/>
  <c r="S83" i="5"/>
  <c r="T83" i="5"/>
  <c r="U83" i="5"/>
  <c r="V83" i="5"/>
  <c r="W83" i="5"/>
  <c r="X83" i="5"/>
  <c r="Y83" i="5"/>
  <c r="Z83" i="5"/>
  <c r="AA83" i="5"/>
  <c r="AB83" i="5"/>
  <c r="AC83" i="5"/>
  <c r="AD83" i="5"/>
  <c r="AE83" i="5"/>
  <c r="AF83" i="5"/>
  <c r="E84" i="5"/>
  <c r="F84" i="5"/>
  <c r="G84" i="5"/>
  <c r="H84" i="5"/>
  <c r="I84" i="5"/>
  <c r="J84" i="5"/>
  <c r="K84" i="5"/>
  <c r="L84" i="5"/>
  <c r="M84" i="5"/>
  <c r="N84" i="5"/>
  <c r="O84" i="5"/>
  <c r="P84" i="5"/>
  <c r="Q84" i="5"/>
  <c r="R84" i="5"/>
  <c r="S84" i="5"/>
  <c r="T84" i="5"/>
  <c r="U84" i="5"/>
  <c r="V84" i="5"/>
  <c r="W84" i="5"/>
  <c r="X84" i="5"/>
  <c r="Y84" i="5"/>
  <c r="Z84" i="5"/>
  <c r="AA84" i="5"/>
  <c r="AB84" i="5"/>
  <c r="AC84" i="5"/>
  <c r="AD84" i="5"/>
  <c r="AE84" i="5"/>
  <c r="AF84" i="5"/>
  <c r="E85" i="5"/>
  <c r="F85" i="5"/>
  <c r="G85" i="5"/>
  <c r="H85" i="5"/>
  <c r="I85" i="5"/>
  <c r="J85" i="5"/>
  <c r="K85" i="5"/>
  <c r="L85" i="5"/>
  <c r="M85" i="5"/>
  <c r="N85" i="5"/>
  <c r="O85" i="5"/>
  <c r="P85" i="5"/>
  <c r="Q85" i="5"/>
  <c r="R85" i="5"/>
  <c r="S85" i="5"/>
  <c r="T85" i="5"/>
  <c r="U85" i="5"/>
  <c r="V85" i="5"/>
  <c r="W85" i="5"/>
  <c r="X85" i="5"/>
  <c r="Y85" i="5"/>
  <c r="Z85" i="5"/>
  <c r="AA85" i="5"/>
  <c r="AB85" i="5"/>
  <c r="AC85" i="5"/>
  <c r="AD85" i="5"/>
  <c r="AE85" i="5"/>
  <c r="AF85" i="5"/>
  <c r="E86" i="5"/>
  <c r="F86" i="5"/>
  <c r="G86" i="5"/>
  <c r="H86" i="5"/>
  <c r="I86" i="5"/>
  <c r="J86" i="5"/>
  <c r="K86" i="5"/>
  <c r="L86" i="5"/>
  <c r="M86" i="5"/>
  <c r="N86" i="5"/>
  <c r="O86" i="5"/>
  <c r="P86" i="5"/>
  <c r="Q86" i="5"/>
  <c r="R86" i="5"/>
  <c r="S86" i="5"/>
  <c r="T86" i="5"/>
  <c r="U86" i="5"/>
  <c r="V86" i="5"/>
  <c r="W86" i="5"/>
  <c r="X86" i="5"/>
  <c r="Y86" i="5"/>
  <c r="Z86" i="5"/>
  <c r="AA86" i="5"/>
  <c r="AB86" i="5"/>
  <c r="AC86" i="5"/>
  <c r="AD86" i="5"/>
  <c r="AE86" i="5"/>
  <c r="AF86" i="5"/>
  <c r="E87" i="5"/>
  <c r="F87" i="5"/>
  <c r="G87" i="5"/>
  <c r="H87" i="5"/>
  <c r="I87" i="5"/>
  <c r="J87" i="5"/>
  <c r="K87" i="5"/>
  <c r="L87" i="5"/>
  <c r="M87" i="5"/>
  <c r="N87" i="5"/>
  <c r="O87" i="5"/>
  <c r="P87" i="5"/>
  <c r="Q87" i="5"/>
  <c r="R87" i="5"/>
  <c r="S87" i="5"/>
  <c r="T87" i="5"/>
  <c r="U87" i="5"/>
  <c r="V87" i="5"/>
  <c r="W87" i="5"/>
  <c r="X87" i="5"/>
  <c r="Y87" i="5"/>
  <c r="Z87" i="5"/>
  <c r="AA87" i="5"/>
  <c r="AB87" i="5"/>
  <c r="AC87" i="5"/>
  <c r="AD87" i="5"/>
  <c r="AE87" i="5"/>
  <c r="AF87"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D81" i="5"/>
  <c r="D82" i="5"/>
  <c r="D83" i="5"/>
  <c r="D84" i="5"/>
  <c r="D85" i="5"/>
  <c r="D86" i="5"/>
  <c r="D87" i="5"/>
  <c r="D88" i="5"/>
  <c r="D89" i="5"/>
  <c r="D90" i="5"/>
  <c r="D80" i="5"/>
  <c r="C81" i="5"/>
  <c r="C82" i="5"/>
  <c r="C83" i="5"/>
  <c r="C84" i="5"/>
  <c r="C85" i="5"/>
  <c r="C86" i="5"/>
  <c r="C87" i="5"/>
  <c r="C88" i="5"/>
  <c r="C89" i="5"/>
  <c r="C90" i="5"/>
  <c r="C80" i="5"/>
  <c r="P4" i="5"/>
  <c r="P5" i="5"/>
  <c r="P6" i="5"/>
  <c r="P7" i="5"/>
  <c r="P8" i="5"/>
  <c r="P9" i="5"/>
  <c r="F11" i="5" s="1"/>
  <c r="P3" i="5"/>
  <c r="M96" i="4"/>
  <c r="J93" i="4"/>
  <c r="G89" i="4"/>
  <c r="M69" i="4"/>
  <c r="E69" i="4"/>
  <c r="O63" i="4"/>
  <c r="G63" i="4"/>
  <c r="L59" i="4"/>
  <c r="I56" i="4"/>
  <c r="E43" i="4"/>
  <c r="J39" i="4"/>
  <c r="O36" i="4"/>
  <c r="L33" i="4"/>
  <c r="D33" i="4"/>
  <c r="I29" i="4"/>
  <c r="M16" i="4"/>
  <c r="E16" i="4"/>
  <c r="O9" i="4"/>
  <c r="G9" i="4"/>
  <c r="E9" i="4"/>
  <c r="D6" i="4"/>
  <c r="Q100" i="4"/>
  <c r="O99" i="4" s="1"/>
  <c r="Q97" i="4"/>
  <c r="L96" i="4" s="1"/>
  <c r="Q94" i="4"/>
  <c r="I93" i="4" s="1"/>
  <c r="Q90" i="4"/>
  <c r="N89" i="4" s="1"/>
  <c r="Q87" i="4"/>
  <c r="K86" i="4" s="1"/>
  <c r="Q84" i="4"/>
  <c r="P83" i="4" s="1"/>
  <c r="Q80" i="4"/>
  <c r="M79" i="4" s="1"/>
  <c r="Q77" i="4"/>
  <c r="J76" i="4" s="1"/>
  <c r="Q74" i="4"/>
  <c r="O73" i="4" s="1"/>
  <c r="Q70" i="4"/>
  <c r="K69" i="4" s="1"/>
  <c r="Q67" i="4"/>
  <c r="P66" i="4" s="1"/>
  <c r="Q64" i="4"/>
  <c r="M63" i="4" s="1"/>
  <c r="Q60" i="4"/>
  <c r="J59" i="4" s="1"/>
  <c r="Q57" i="4"/>
  <c r="O56" i="4" s="1"/>
  <c r="Q54" i="4"/>
  <c r="M53" i="4" s="1"/>
  <c r="Q50" i="4"/>
  <c r="J49" i="4" s="1"/>
  <c r="Q47" i="4"/>
  <c r="N46" i="4" s="1"/>
  <c r="Q44" i="4"/>
  <c r="K43" i="4" s="1"/>
  <c r="Q40" i="4"/>
  <c r="P39" i="4" s="1"/>
  <c r="Q37" i="4"/>
  <c r="M36" i="4" s="1"/>
  <c r="Q34" i="4"/>
  <c r="J33" i="4" s="1"/>
  <c r="Q30" i="4"/>
  <c r="O29" i="4" s="1"/>
  <c r="Q27" i="4"/>
  <c r="M26" i="4" s="1"/>
  <c r="Q24" i="4"/>
  <c r="J23" i="4" s="1"/>
  <c r="Q20" i="4"/>
  <c r="N19" i="4" s="1"/>
  <c r="Q17" i="4"/>
  <c r="K16" i="4" s="1"/>
  <c r="Q14" i="4"/>
  <c r="P13" i="4" s="1"/>
  <c r="Q10" i="4"/>
  <c r="M9" i="4" s="1"/>
  <c r="Q7" i="4"/>
  <c r="I6" i="4" s="1"/>
  <c r="Q4" i="4"/>
  <c r="O3" i="4" s="1"/>
  <c r="Q4" i="3"/>
  <c r="Q5" i="3"/>
  <c r="Q6" i="3"/>
  <c r="Q7" i="3"/>
  <c r="Q91" i="3"/>
  <c r="Q90" i="3"/>
  <c r="Q89" i="3"/>
  <c r="Q88" i="3"/>
  <c r="Q87" i="3"/>
  <c r="Q86" i="3"/>
  <c r="Q85" i="3"/>
  <c r="Q82" i="3"/>
  <c r="Q81" i="3"/>
  <c r="Q80" i="3"/>
  <c r="Q79" i="3"/>
  <c r="Q78" i="3"/>
  <c r="Q77" i="3"/>
  <c r="Q76" i="3"/>
  <c r="Q73" i="3"/>
  <c r="Q72" i="3"/>
  <c r="Q71" i="3"/>
  <c r="Q70" i="3"/>
  <c r="Q69" i="3"/>
  <c r="Q68" i="3"/>
  <c r="Q67" i="3"/>
  <c r="Q64" i="3"/>
  <c r="Q63" i="3"/>
  <c r="Q62" i="3"/>
  <c r="Q61" i="3"/>
  <c r="Q60" i="3"/>
  <c r="Q59" i="3"/>
  <c r="Q58" i="3"/>
  <c r="Q55" i="3"/>
  <c r="Q54" i="3"/>
  <c r="Q53" i="3"/>
  <c r="Q52" i="3"/>
  <c r="Q51" i="3"/>
  <c r="Q50" i="3"/>
  <c r="Q49" i="3"/>
  <c r="Q46" i="3"/>
  <c r="Q45" i="3"/>
  <c r="Q44" i="3"/>
  <c r="Q43" i="3"/>
  <c r="Q42" i="3"/>
  <c r="Q41" i="3"/>
  <c r="Q40" i="3"/>
  <c r="Q37" i="3"/>
  <c r="Q36" i="3"/>
  <c r="Q35" i="3"/>
  <c r="Q34" i="3"/>
  <c r="Q33" i="3"/>
  <c r="Q32" i="3"/>
  <c r="Q31" i="3"/>
  <c r="Q28" i="3"/>
  <c r="Q27" i="3"/>
  <c r="Q26" i="3"/>
  <c r="Q25" i="3"/>
  <c r="Q24" i="3"/>
  <c r="Q23" i="3"/>
  <c r="Q22" i="3"/>
  <c r="Q19" i="3"/>
  <c r="Q18" i="3"/>
  <c r="Q17" i="3"/>
  <c r="Q16" i="3"/>
  <c r="Q15" i="3"/>
  <c r="Q14" i="3"/>
  <c r="Q13" i="3"/>
  <c r="Q8" i="3"/>
  <c r="Q9" i="3"/>
  <c r="Q10" i="3"/>
  <c r="G25" i="2"/>
  <c r="G26" i="2"/>
  <c r="G27" i="2"/>
  <c r="G28" i="2"/>
  <c r="G29" i="2"/>
  <c r="G30" i="2"/>
  <c r="G31" i="2"/>
  <c r="G24" i="2"/>
  <c r="G15" i="2"/>
  <c r="G16" i="2"/>
  <c r="G17" i="2"/>
  <c r="G18" i="2"/>
  <c r="G19" i="2"/>
  <c r="G20" i="2"/>
  <c r="G21" i="2"/>
  <c r="G14" i="2"/>
  <c r="G10" i="2"/>
  <c r="G5" i="2"/>
  <c r="G6" i="2"/>
  <c r="G7" i="2"/>
  <c r="G8" i="2"/>
  <c r="G9" i="2"/>
  <c r="G11" i="2"/>
  <c r="G4" i="2"/>
  <c r="F21" i="2"/>
  <c r="F31" i="2"/>
  <c r="F11" i="2"/>
  <c r="J223" i="9" l="1"/>
  <c r="H223" i="9"/>
  <c r="L223" i="9"/>
  <c r="K254" i="9"/>
  <c r="J254" i="9"/>
  <c r="H254" i="9"/>
  <c r="I196" i="9"/>
  <c r="N223" i="9"/>
  <c r="K223" i="9"/>
  <c r="M254" i="9"/>
  <c r="N196" i="9"/>
  <c r="I254" i="9"/>
  <c r="M166" i="9"/>
  <c r="E445" i="10"/>
  <c r="F445" i="10"/>
  <c r="G423" i="10"/>
  <c r="G402" i="10"/>
  <c r="F387" i="10"/>
  <c r="E387" i="10"/>
  <c r="E370" i="10"/>
  <c r="F370" i="10"/>
  <c r="G348" i="10"/>
  <c r="F348" i="10"/>
  <c r="E316" i="10"/>
  <c r="F316" i="10"/>
  <c r="F244" i="10"/>
  <c r="G244" i="10"/>
  <c r="E244" i="10"/>
  <c r="E288" i="10"/>
  <c r="J138" i="9"/>
  <c r="I138" i="9"/>
  <c r="K138" i="9"/>
  <c r="L138" i="9"/>
  <c r="J166" i="9"/>
  <c r="H166" i="9"/>
  <c r="N77" i="9"/>
  <c r="N138" i="9"/>
  <c r="N166" i="9"/>
  <c r="J107" i="9"/>
  <c r="K196" i="9"/>
  <c r="H196" i="9"/>
  <c r="L196" i="9"/>
  <c r="M196" i="9"/>
  <c r="I166" i="9"/>
  <c r="N107" i="9"/>
  <c r="H138" i="9"/>
  <c r="K166" i="9"/>
  <c r="L166" i="9"/>
  <c r="L107" i="9"/>
  <c r="I107" i="9"/>
  <c r="K107" i="9"/>
  <c r="H107" i="9"/>
  <c r="K77" i="9"/>
  <c r="M107" i="9"/>
  <c r="I77" i="9"/>
  <c r="J77" i="9"/>
  <c r="M77" i="9"/>
  <c r="L77" i="9"/>
  <c r="H77" i="9"/>
  <c r="N56" i="9"/>
  <c r="L56" i="9"/>
  <c r="H56" i="9"/>
  <c r="I56" i="9"/>
  <c r="K56" i="9"/>
  <c r="M56" i="9"/>
  <c r="J56" i="9"/>
  <c r="H33" i="9"/>
  <c r="I33" i="9"/>
  <c r="J33" i="9"/>
  <c r="P46" i="4"/>
  <c r="P3" i="4"/>
  <c r="N9" i="4"/>
  <c r="G19" i="4"/>
  <c r="K33" i="4"/>
  <c r="D43" i="4"/>
  <c r="H56" i="4"/>
  <c r="N63" i="4"/>
  <c r="H73" i="4"/>
  <c r="E96" i="4"/>
  <c r="H19" i="4"/>
  <c r="P73" i="4"/>
  <c r="J6" i="4"/>
  <c r="I13" i="4"/>
  <c r="O19" i="4"/>
  <c r="F36" i="4"/>
  <c r="L43" i="4"/>
  <c r="P56" i="4"/>
  <c r="I66" i="4"/>
  <c r="I83" i="4"/>
  <c r="H99" i="4"/>
  <c r="K6" i="4"/>
  <c r="J13" i="4"/>
  <c r="P19" i="4"/>
  <c r="G36" i="4"/>
  <c r="M43" i="4"/>
  <c r="D59" i="4"/>
  <c r="J66" i="4"/>
  <c r="D86" i="4"/>
  <c r="P99" i="4"/>
  <c r="L6" i="4"/>
  <c r="D16" i="4"/>
  <c r="H29" i="4"/>
  <c r="N36" i="4"/>
  <c r="G46" i="4"/>
  <c r="K59" i="4"/>
  <c r="D69" i="4"/>
  <c r="L86" i="4"/>
  <c r="H46" i="4"/>
  <c r="F9" i="4"/>
  <c r="L16" i="4"/>
  <c r="P29" i="4"/>
  <c r="I39" i="4"/>
  <c r="O46" i="4"/>
  <c r="F63" i="4"/>
  <c r="L69" i="4"/>
  <c r="O89" i="4"/>
  <c r="E11" i="5"/>
  <c r="M11" i="5"/>
  <c r="K11" i="5"/>
  <c r="P11" i="5"/>
  <c r="I11" i="5"/>
  <c r="D11" i="5"/>
  <c r="H11" i="5"/>
  <c r="L11" i="5"/>
  <c r="N11" i="5"/>
  <c r="J11" i="5"/>
  <c r="G11" i="5"/>
  <c r="C11" i="5"/>
  <c r="F26" i="4"/>
  <c r="E6" i="4"/>
  <c r="M6" i="4"/>
  <c r="H9" i="4"/>
  <c r="P9" i="4"/>
  <c r="K13" i="4"/>
  <c r="F16" i="4"/>
  <c r="N16" i="4"/>
  <c r="I19" i="4"/>
  <c r="D23" i="4"/>
  <c r="L23" i="4"/>
  <c r="G26" i="4"/>
  <c r="O26" i="4"/>
  <c r="J29" i="4"/>
  <c r="E33" i="4"/>
  <c r="M33" i="4"/>
  <c r="H36" i="4"/>
  <c r="P36" i="4"/>
  <c r="K39" i="4"/>
  <c r="F43" i="4"/>
  <c r="N43" i="4"/>
  <c r="I46" i="4"/>
  <c r="D49" i="4"/>
  <c r="L49" i="4"/>
  <c r="G53" i="4"/>
  <c r="O53" i="4"/>
  <c r="J56" i="4"/>
  <c r="E59" i="4"/>
  <c r="M59" i="4"/>
  <c r="H63" i="4"/>
  <c r="P63" i="4"/>
  <c r="K66" i="4"/>
  <c r="F69" i="4"/>
  <c r="N69" i="4"/>
  <c r="I73" i="4"/>
  <c r="D76" i="4"/>
  <c r="L76" i="4"/>
  <c r="G79" i="4"/>
  <c r="O79" i="4"/>
  <c r="J83" i="4"/>
  <c r="E86" i="4"/>
  <c r="M86" i="4"/>
  <c r="H89" i="4"/>
  <c r="P89" i="4"/>
  <c r="K93" i="4"/>
  <c r="F96" i="4"/>
  <c r="N96" i="4"/>
  <c r="I99" i="4"/>
  <c r="N26" i="4"/>
  <c r="N53" i="4"/>
  <c r="F6" i="4"/>
  <c r="N6" i="4"/>
  <c r="I9" i="4"/>
  <c r="D13" i="4"/>
  <c r="L13" i="4"/>
  <c r="G16" i="4"/>
  <c r="O16" i="4"/>
  <c r="J19" i="4"/>
  <c r="E23" i="4"/>
  <c r="M23" i="4"/>
  <c r="H26" i="4"/>
  <c r="P26" i="4"/>
  <c r="K29" i="4"/>
  <c r="F33" i="4"/>
  <c r="N33" i="4"/>
  <c r="I36" i="4"/>
  <c r="D39" i="4"/>
  <c r="L39" i="4"/>
  <c r="G43" i="4"/>
  <c r="O43" i="4"/>
  <c r="J46" i="4"/>
  <c r="E49" i="4"/>
  <c r="M49" i="4"/>
  <c r="H53" i="4"/>
  <c r="P53" i="4"/>
  <c r="K56" i="4"/>
  <c r="F59" i="4"/>
  <c r="N59" i="4"/>
  <c r="I63" i="4"/>
  <c r="D66" i="4"/>
  <c r="L66" i="4"/>
  <c r="G69" i="4"/>
  <c r="O69" i="4"/>
  <c r="J73" i="4"/>
  <c r="E76" i="4"/>
  <c r="M76" i="4"/>
  <c r="H79" i="4"/>
  <c r="P79" i="4"/>
  <c r="K83" i="4"/>
  <c r="F86" i="4"/>
  <c r="N86" i="4"/>
  <c r="I89" i="4"/>
  <c r="D93" i="4"/>
  <c r="L93" i="4"/>
  <c r="G96" i="4"/>
  <c r="O96" i="4"/>
  <c r="J99" i="4"/>
  <c r="F53" i="4"/>
  <c r="N79" i="4"/>
  <c r="G6" i="4"/>
  <c r="O6" i="4"/>
  <c r="J9" i="4"/>
  <c r="E13" i="4"/>
  <c r="M13" i="4"/>
  <c r="H16" i="4"/>
  <c r="P16" i="4"/>
  <c r="K19" i="4"/>
  <c r="F23" i="4"/>
  <c r="N23" i="4"/>
  <c r="I26" i="4"/>
  <c r="D29" i="4"/>
  <c r="L29" i="4"/>
  <c r="G33" i="4"/>
  <c r="O33" i="4"/>
  <c r="J36" i="4"/>
  <c r="E39" i="4"/>
  <c r="M39" i="4"/>
  <c r="H43" i="4"/>
  <c r="P43" i="4"/>
  <c r="K46" i="4"/>
  <c r="F49" i="4"/>
  <c r="N49" i="4"/>
  <c r="I53" i="4"/>
  <c r="D56" i="4"/>
  <c r="L56" i="4"/>
  <c r="G59" i="4"/>
  <c r="O59" i="4"/>
  <c r="J63" i="4"/>
  <c r="E66" i="4"/>
  <c r="M66" i="4"/>
  <c r="H69" i="4"/>
  <c r="P69" i="4"/>
  <c r="K73" i="4"/>
  <c r="F76" i="4"/>
  <c r="N76" i="4"/>
  <c r="I79" i="4"/>
  <c r="D83" i="4"/>
  <c r="L83" i="4"/>
  <c r="G86" i="4"/>
  <c r="O86" i="4"/>
  <c r="J89" i="4"/>
  <c r="E93" i="4"/>
  <c r="M93" i="4"/>
  <c r="H96" i="4"/>
  <c r="P96" i="4"/>
  <c r="K99" i="4"/>
  <c r="F79" i="4"/>
  <c r="H6" i="4"/>
  <c r="P6" i="4"/>
  <c r="K9" i="4"/>
  <c r="F13" i="4"/>
  <c r="N13" i="4"/>
  <c r="I16" i="4"/>
  <c r="D19" i="4"/>
  <c r="L19" i="4"/>
  <c r="G23" i="4"/>
  <c r="O23" i="4"/>
  <c r="J26" i="4"/>
  <c r="E29" i="4"/>
  <c r="M29" i="4"/>
  <c r="H33" i="4"/>
  <c r="P33" i="4"/>
  <c r="K36" i="4"/>
  <c r="F39" i="4"/>
  <c r="N39" i="4"/>
  <c r="I43" i="4"/>
  <c r="D46" i="4"/>
  <c r="L46" i="4"/>
  <c r="G49" i="4"/>
  <c r="O49" i="4"/>
  <c r="J53" i="4"/>
  <c r="E56" i="4"/>
  <c r="M56" i="4"/>
  <c r="H59" i="4"/>
  <c r="P59" i="4"/>
  <c r="K63" i="4"/>
  <c r="F66" i="4"/>
  <c r="N66" i="4"/>
  <c r="I69" i="4"/>
  <c r="D73" i="4"/>
  <c r="L73" i="4"/>
  <c r="G76" i="4"/>
  <c r="O76" i="4"/>
  <c r="J79" i="4"/>
  <c r="E83" i="4"/>
  <c r="M83" i="4"/>
  <c r="H86" i="4"/>
  <c r="P86" i="4"/>
  <c r="K89" i="4"/>
  <c r="F93" i="4"/>
  <c r="N93" i="4"/>
  <c r="I96" i="4"/>
  <c r="D99" i="4"/>
  <c r="L99" i="4"/>
  <c r="K23" i="4"/>
  <c r="K49" i="4"/>
  <c r="K76" i="4"/>
  <c r="D9" i="4"/>
  <c r="L9" i="4"/>
  <c r="G13" i="4"/>
  <c r="O13" i="4"/>
  <c r="J16" i="4"/>
  <c r="E19" i="4"/>
  <c r="M19" i="4"/>
  <c r="H23" i="4"/>
  <c r="P23" i="4"/>
  <c r="K26" i="4"/>
  <c r="F29" i="4"/>
  <c r="N29" i="4"/>
  <c r="I33" i="4"/>
  <c r="D36" i="4"/>
  <c r="L36" i="4"/>
  <c r="G39" i="4"/>
  <c r="O39" i="4"/>
  <c r="J43" i="4"/>
  <c r="E46" i="4"/>
  <c r="M46" i="4"/>
  <c r="H49" i="4"/>
  <c r="P49" i="4"/>
  <c r="K53" i="4"/>
  <c r="F56" i="4"/>
  <c r="N56" i="4"/>
  <c r="I59" i="4"/>
  <c r="D63" i="4"/>
  <c r="L63" i="4"/>
  <c r="G66" i="4"/>
  <c r="O66" i="4"/>
  <c r="J69" i="4"/>
  <c r="E73" i="4"/>
  <c r="M73" i="4"/>
  <c r="H76" i="4"/>
  <c r="P76" i="4"/>
  <c r="K79" i="4"/>
  <c r="F83" i="4"/>
  <c r="N83" i="4"/>
  <c r="I86" i="4"/>
  <c r="D89" i="4"/>
  <c r="L89" i="4"/>
  <c r="G93" i="4"/>
  <c r="O93" i="4"/>
  <c r="J96" i="4"/>
  <c r="E99" i="4"/>
  <c r="M99" i="4"/>
  <c r="H13" i="4"/>
  <c r="F19" i="4"/>
  <c r="I23" i="4"/>
  <c r="D26" i="4"/>
  <c r="L26" i="4"/>
  <c r="G29" i="4"/>
  <c r="E36" i="4"/>
  <c r="H39" i="4"/>
  <c r="F46" i="4"/>
  <c r="I49" i="4"/>
  <c r="D53" i="4"/>
  <c r="L53" i="4"/>
  <c r="G56" i="4"/>
  <c r="E63" i="4"/>
  <c r="H66" i="4"/>
  <c r="F73" i="4"/>
  <c r="N73" i="4"/>
  <c r="I76" i="4"/>
  <c r="D79" i="4"/>
  <c r="L79" i="4"/>
  <c r="G83" i="4"/>
  <c r="O83" i="4"/>
  <c r="J86" i="4"/>
  <c r="E89" i="4"/>
  <c r="M89" i="4"/>
  <c r="H93" i="4"/>
  <c r="P93" i="4"/>
  <c r="K96" i="4"/>
  <c r="F99" i="4"/>
  <c r="N99" i="4"/>
  <c r="E26" i="4"/>
  <c r="E53" i="4"/>
  <c r="G73" i="4"/>
  <c r="E79" i="4"/>
  <c r="H83" i="4"/>
  <c r="F89" i="4"/>
  <c r="D96" i="4"/>
  <c r="G99" i="4"/>
  <c r="J3" i="4"/>
  <c r="K3" i="4"/>
  <c r="H3" i="4"/>
  <c r="I3" i="4"/>
  <c r="D3" i="4"/>
  <c r="G3" i="4"/>
  <c r="N3" i="4"/>
  <c r="F3" i="4"/>
  <c r="M3" i="4"/>
  <c r="E3" i="4"/>
  <c r="L3" i="4"/>
  <c r="K33" i="9" l="1"/>
  <c r="L33" i="9" l="1"/>
  <c r="M33" i="9" l="1"/>
  <c r="N33" i="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<sst xmlns="http://schemas.openxmlformats.org/spreadsheetml/2006/main" count="4641" uniqueCount="831">
  <si>
    <t>Scenarios:</t>
  </si>
  <si>
    <t>#01</t>
  </si>
  <si>
    <t>#02</t>
  </si>
  <si>
    <t>#03</t>
  </si>
  <si>
    <t>#04</t>
  </si>
  <si>
    <t>#05</t>
  </si>
  <si>
    <t>#06</t>
  </si>
  <si>
    <t>#07</t>
  </si>
  <si>
    <t>#08</t>
  </si>
  <si>
    <t>#09</t>
  </si>
  <si>
    <t>#10</t>
  </si>
  <si>
    <t>Time:</t>
  </si>
  <si>
    <t>Location:</t>
  </si>
  <si>
    <t>Global</t>
  </si>
  <si>
    <t>US</t>
  </si>
  <si>
    <t>Market Share:</t>
  </si>
  <si>
    <t>100% US</t>
  </si>
  <si>
    <t>top 6 countries</t>
  </si>
  <si>
    <t>Year 2010</t>
  </si>
  <si>
    <t>Taiwan</t>
  </si>
  <si>
    <t>Malaysia</t>
  </si>
  <si>
    <t>China</t>
  </si>
  <si>
    <t>Germany</t>
  </si>
  <si>
    <t>Japan</t>
  </si>
  <si>
    <t>Mexico</t>
  </si>
  <si>
    <t>RoW</t>
  </si>
  <si>
    <t>Year 2015</t>
  </si>
  <si>
    <t>South Korea</t>
  </si>
  <si>
    <t>8541.40.6020</t>
  </si>
  <si>
    <t>General First Unit of Quantity</t>
  </si>
  <si>
    <t>Year 2020</t>
  </si>
  <si>
    <t>Vietnam</t>
  </si>
  <si>
    <t>Thailand</t>
  </si>
  <si>
    <t>Singapore</t>
  </si>
  <si>
    <t>8541.40.6015</t>
  </si>
  <si>
    <t>Sum</t>
  </si>
  <si>
    <t>Percentage</t>
  </si>
  <si>
    <t xml:space="preserve">Energy Topic: </t>
  </si>
  <si>
    <t>Electricity and heat</t>
  </si>
  <si>
    <t>Indicator:</t>
  </si>
  <si>
    <t>Electricity generation by source</t>
  </si>
  <si>
    <t>Coal</t>
  </si>
  <si>
    <t>Oil</t>
  </si>
  <si>
    <t>Natural gas</t>
  </si>
  <si>
    <t>Hydro</t>
  </si>
  <si>
    <t>Geothermal</t>
  </si>
  <si>
    <t>Solar PV</t>
  </si>
  <si>
    <t>Wind</t>
  </si>
  <si>
    <t>Tide</t>
  </si>
  <si>
    <t>Nuclear</t>
  </si>
  <si>
    <t>Biofuels</t>
  </si>
  <si>
    <t>Waste</t>
  </si>
  <si>
    <t>Solar thermal</t>
  </si>
  <si>
    <t>Units</t>
  </si>
  <si>
    <t>GWh</t>
  </si>
  <si>
    <t>Other sources</t>
  </si>
  <si>
    <t>Korea</t>
  </si>
  <si>
    <t>All others</t>
  </si>
  <si>
    <t xml:space="preserve"> Net Summer Capacity 1/</t>
  </si>
  <si>
    <t>Electric Power Sector 2/</t>
  </si>
  <si>
    <t xml:space="preserve">  Power Only 3/</t>
  </si>
  <si>
    <t xml:space="preserve">    Coal 4/</t>
  </si>
  <si>
    <t xml:space="preserve">    Oil and Natural Gas Steam 4, 5/</t>
  </si>
  <si>
    <t xml:space="preserve">    Combined Cycle</t>
  </si>
  <si>
    <t xml:space="preserve">    Combustion Turbine/Diesel</t>
  </si>
  <si>
    <t xml:space="preserve">    Nuclear Power 6/</t>
  </si>
  <si>
    <t xml:space="preserve">    Pumped Storage</t>
  </si>
  <si>
    <t xml:space="preserve">    Diurnal Storage</t>
  </si>
  <si>
    <t xml:space="preserve">    Fuel Cells</t>
  </si>
  <si>
    <t xml:space="preserve">    Renewable Sources 7/</t>
  </si>
  <si>
    <t xml:space="preserve">    Distributed Generation (Natural Gas) 8/</t>
  </si>
  <si>
    <t xml:space="preserve">      Total</t>
  </si>
  <si>
    <t>full name</t>
  </si>
  <si>
    <t>api key</t>
  </si>
  <si>
    <t>units</t>
  </si>
  <si>
    <t>Net Generation by Fuel Type</t>
  </si>
  <si>
    <t>8-AEO2021.2.</t>
  </si>
  <si>
    <t>Electric Power Sector</t>
  </si>
  <si>
    <t>8-AEO2021.4.</t>
  </si>
  <si>
    <t>Power Only</t>
  </si>
  <si>
    <t>8-AEO2021.5.</t>
  </si>
  <si>
    <t>Electricity: Electric Power Sector: Power Only: Coal: Reference case</t>
  </si>
  <si>
    <t>8-AEO2021.6.ref2021-d113020a</t>
  </si>
  <si>
    <t>BkWh</t>
  </si>
  <si>
    <t>Petroleum</t>
  </si>
  <si>
    <t>Electricity: Electric Power Sector: Power Only: Petroleum: Reference case</t>
  </si>
  <si>
    <t>8-AEO2021.7.ref2021-d113020a</t>
  </si>
  <si>
    <t>Natural Gas</t>
  </si>
  <si>
    <t>Electricity: Electric Power Sector: Power Only: Natural Gas: Reference case</t>
  </si>
  <si>
    <t>8-AEO2021.8.ref2021-d113020a</t>
  </si>
  <si>
    <t>Nuclear Power</t>
  </si>
  <si>
    <t>Electricity: Electric Power Sector: Power Only: Nuclear: Reference case</t>
  </si>
  <si>
    <t>8-AEO2021.9.ref2021-d113020a</t>
  </si>
  <si>
    <t>Pumped Storage/Other</t>
  </si>
  <si>
    <t>Electricity: Electric Power Sector: Power Only: Pumped Storage/Other: Reference case</t>
  </si>
  <si>
    <t>8-AEO2021.10.ref2021-d113020a</t>
  </si>
  <si>
    <t>Renewable Sources</t>
  </si>
  <si>
    <t>Electricity: Electric Power Sector: Power Only: Renewable Sources: Reference case</t>
  </si>
  <si>
    <t>8-AEO2021.11.ref2021-d113020a</t>
  </si>
  <si>
    <t>Distributed Generation (Natural Gas)</t>
  </si>
  <si>
    <t>Electricity: Electric Power Sector: Power Only: Distributed Generation: Reference case</t>
  </si>
  <si>
    <t>8-AEO2021.12.ref2021-d113020a</t>
  </si>
  <si>
    <t>Total</t>
  </si>
  <si>
    <t>Electricity: Electric Power Sector: Power Only: Total: Reference case</t>
  </si>
  <si>
    <t>8-AEO2021.13.ref2021-d113020a</t>
  </si>
  <si>
    <t xml:space="preserve">  Total Net Electricity Generation by Fuel</t>
  </si>
  <si>
    <t xml:space="preserve">    Coal</t>
  </si>
  <si>
    <t xml:space="preserve">    Petroleum</t>
  </si>
  <si>
    <t xml:space="preserve">    Natural Gas</t>
  </si>
  <si>
    <t xml:space="preserve">    Nuclear Power</t>
  </si>
  <si>
    <t xml:space="preserve">    Renewable Sources 5,9/</t>
  </si>
  <si>
    <t xml:space="preserve">    Other 11/</t>
  </si>
  <si>
    <t>Total Net Electricity Generation</t>
  </si>
  <si>
    <t>aeotab_8</t>
  </si>
  <si>
    <t>Conventional Hydroelectric Power</t>
  </si>
  <si>
    <t>Renewable Energy: All Sectors: Generation: Hydropower: Reference case</t>
  </si>
  <si>
    <t>16-AEO2021.58.ref2021-d113020a</t>
  </si>
  <si>
    <t>Renewable Energy: All Sectors: Generation: Geothermal: Reference case</t>
  </si>
  <si>
    <t>16-AEO2021.59.ref2021-d113020a</t>
  </si>
  <si>
    <t>Municipal Waste</t>
  </si>
  <si>
    <t>Renewable Energy: All Sectors: Generation: Municipal Waste: Reference case</t>
  </si>
  <si>
    <t>16-AEO2021.60.ref2021-d113020a</t>
  </si>
  <si>
    <t>Wood and Other Biomass</t>
  </si>
  <si>
    <t>Renewable Energy: All Sectors: Generation: Wood and Other Biomass: Reference case</t>
  </si>
  <si>
    <t>16-AEO2021.61.ref2021-d113020a</t>
  </si>
  <si>
    <t>Solar</t>
  </si>
  <si>
    <t>Renewable Energy: All Sectors: Generation: Solar: Reference case</t>
  </si>
  <si>
    <t>16-AEO2021.62.ref2021-d113020a</t>
  </si>
  <si>
    <t>Renewable Energy: All Sectors: Generation: Wind: Reference case</t>
  </si>
  <si>
    <t>16-AEO2021.63.ref2021-d113020a</t>
  </si>
  <si>
    <t>Total Generation</t>
  </si>
  <si>
    <t xml:space="preserve"> All Sectors</t>
  </si>
  <si>
    <t>Renewable Energy: All Sectors: Generation: Total: Reference case</t>
  </si>
  <si>
    <t>16-AEO2021.64.ref2021-d113020a</t>
  </si>
  <si>
    <t>Table</t>
  </si>
  <si>
    <t>Table 16</t>
  </si>
  <si>
    <t>Renewable Energy Generating Capacity and Generation</t>
  </si>
  <si>
    <t>US Electricity Generation</t>
  </si>
  <si>
    <t>pumped storage</t>
  </si>
  <si>
    <t>run of river</t>
  </si>
  <si>
    <t>revised pumped storage</t>
  </si>
  <si>
    <t>revised run of river</t>
  </si>
  <si>
    <t>hard coal</t>
  </si>
  <si>
    <t>lignite</t>
  </si>
  <si>
    <t>sum</t>
  </si>
  <si>
    <t>revised hard coal</t>
  </si>
  <si>
    <t>revised lignite</t>
  </si>
  <si>
    <t>boiling water reactor</t>
  </si>
  <si>
    <t>pressure water reactor</t>
  </si>
  <si>
    <t>revised boiling water</t>
  </si>
  <si>
    <t>revised pressure water</t>
  </si>
  <si>
    <t>1-3MW</t>
  </si>
  <si>
    <t>&lt;1MW</t>
  </si>
  <si>
    <t>revised 1-3MW</t>
  </si>
  <si>
    <t>revised &lt;1MW</t>
  </si>
  <si>
    <t>heat and power cogeneration</t>
  </si>
  <si>
    <t>revised heat and power cogeneration</t>
  </si>
  <si>
    <t>combined cycle power plant</t>
  </si>
  <si>
    <t>conventional power plant</t>
  </si>
  <si>
    <t>wood chips</t>
  </si>
  <si>
    <t xml:space="preserve">revised combined </t>
  </si>
  <si>
    <t>revised conventional</t>
  </si>
  <si>
    <t>pumped</t>
  </si>
  <si>
    <t>reservoir</t>
  </si>
  <si>
    <t>combined cycle</t>
  </si>
  <si>
    <t>conventional</t>
  </si>
  <si>
    <t>1-3 offshore</t>
  </si>
  <si>
    <t>1-3 onshore</t>
  </si>
  <si>
    <t>&lt;1 onshore</t>
  </si>
  <si>
    <t>&gt;3 onshore</t>
  </si>
  <si>
    <t>heat and power hard coal</t>
  </si>
  <si>
    <t>heat and power lignite</t>
  </si>
  <si>
    <t>heat and power combined</t>
  </si>
  <si>
    <t>heat and power conventional</t>
  </si>
  <si>
    <t>heat and power oil</t>
  </si>
  <si>
    <t>oil alone</t>
  </si>
  <si>
    <t>heat and power biogas</t>
  </si>
  <si>
    <t>heat and power wood chips</t>
  </si>
  <si>
    <t>MRO</t>
  </si>
  <si>
    <t>https://www.eia.gov/energyexplained/natural-gas/where-our-natural-gas-comes-from.php</t>
  </si>
  <si>
    <t>https://www.solarpowerworldonline.com/u-s-solar-panel-manufacturers/</t>
  </si>
  <si>
    <t>solar panel RFC</t>
  </si>
  <si>
    <t>Here’s a list of the top 10 and their annual solar panel production capacity in 2019:</t>
  </si>
  <si>
    <t>1. First Solar — 1,900 MW</t>
  </si>
  <si>
    <t>2. Hanwha Q Cells — 1,700 MW</t>
  </si>
  <si>
    <t>3. Tesla/Panasonic — 1,000 MW</t>
  </si>
  <si>
    <t>4. LG Solar USA — 500 MW</t>
  </si>
  <si>
    <t>5. JinkoSolar — 400 MW</t>
  </si>
  <si>
    <t>6. Sunenergy California — 400 MW</t>
  </si>
  <si>
    <t>7. Silfab Solar — 400 MW</t>
  </si>
  <si>
    <t>8. SunSpark USA — 200 MW</t>
  </si>
  <si>
    <t>9. Mission Solar — 200 MW</t>
  </si>
  <si>
    <t>10. SunPower — 150+ MW</t>
  </si>
  <si>
    <t>Ohio</t>
  </si>
  <si>
    <t>ASCC</t>
  </si>
  <si>
    <t>FRCC</t>
  </si>
  <si>
    <t>HICC</t>
  </si>
  <si>
    <t>NPCC</t>
  </si>
  <si>
    <t>RFC</t>
  </si>
  <si>
    <t>SERC</t>
  </si>
  <si>
    <t>TRE</t>
  </si>
  <si>
    <t>WECC</t>
  </si>
  <si>
    <t>Flow</t>
  </si>
  <si>
    <t>Category</t>
  </si>
  <si>
    <t>Amount</t>
  </si>
  <si>
    <t>Unit</t>
  </si>
  <si>
    <t>Provider</t>
  </si>
  <si>
    <t>Data quality entry</t>
  </si>
  <si>
    <t>Description</t>
  </si>
  <si>
    <t>electricity, high voltage</t>
  </si>
  <si>
    <t>D:Electricity, gas, steam and air conditioning supply/35:Electricity, gas, steam and air conditioning supply/351:Electric power generation, transmission and distribution/3510:Electric power generation, transmission and distribution</t>
  </si>
  <si>
    <t>kWh</t>
  </si>
  <si>
    <t>electricity production, hard coal | electricity, high voltage | Cutoff, U - US-FRCC</t>
  </si>
  <si>
    <t>market for electricity, high voltage | electricity, high voltage | Cutoff, U - US-ASCC</t>
  </si>
  <si>
    <t>market for electricity, high voltage | electricity, high voltage | Cutoff, U - US-HICC</t>
  </si>
  <si>
    <t>market for electricity, high voltage | electricity, high voltage | Cutoff, U - US-FRCC</t>
  </si>
  <si>
    <t>market for electricity, high voltage | electricity, high voltage | Cutoff, U - US-NPCC</t>
  </si>
  <si>
    <t>market for electricity, high voltage | electricity, high voltage | Cutoff, U - US-TRE</t>
  </si>
  <si>
    <t>market for electricity, high voltage | electricity, high voltage | Cutoff, U - US-MRO</t>
  </si>
  <si>
    <t>market for electricity, high voltage | electricity, high voltage | Cutoff, U - US-WECC</t>
  </si>
  <si>
    <t>market for electricity, high voltage | electricity, high voltage | Cutoff, U - US-RFC</t>
  </si>
  <si>
    <t>market for electricity, high voltage | electricity, high voltage | Cutoff, U - US-SERC</t>
  </si>
  <si>
    <t>electricity production, hydro, reservoir, alpine region | electricity, high voltage | Cutoff, U - US-ASCC</t>
  </si>
  <si>
    <t>electricity production, hydro, run-of-river | electricity, high voltage | Cutoff, U - US-ASCC</t>
  </si>
  <si>
    <t>electricity production, natural gas, combined cycle power plant | electricity, high voltage | Cutoff, U - US-ASCC</t>
  </si>
  <si>
    <t>electricity production, natural gas, conventional power plant | electricity, high voltage | Cutoff, U - US-ASCC</t>
  </si>
  <si>
    <t>electricity production, oil | electricity, high voltage | Cutoff, U - US-ASCC</t>
  </si>
  <si>
    <t>electricity production, wind, 1-3MW turbine, onshore | electricity, high voltage | Cutoff, U - US-ASCC</t>
  </si>
  <si>
    <t>electricity production, wind, &lt;1MW turbine, onshore | electricity, high voltage | Cutoff, U - US-ASCC</t>
  </si>
  <si>
    <t>electricity production, wind, &gt;3MW turbine, onshore | electricity, high voltage | Cutoff, U - US-ASCC</t>
  </si>
  <si>
    <t>heat and power co-generation, lignite | electricity, high voltage | Cutoff, U - RoW</t>
  </si>
  <si>
    <t>heat and power co-generation, natural gas, conventional power plant, 100MW electrical | electricity, high voltage | Cutoff, U - US-ASCC</t>
  </si>
  <si>
    <t>heat and power co-generation, oil | electricity, high voltage | Cutoff, U - US-ASCC</t>
  </si>
  <si>
    <t>transmission network, electricity, high voltage</t>
  </si>
  <si>
    <t>F:Construction/42:Civil engineering/422:Construction of utility projects/4220:Construction of utility projects/4220a: Construction of utility projects for electricity production, except for liquid fuels</t>
  </si>
  <si>
    <t>km</t>
  </si>
  <si>
    <t>market for transmission network, electricity, high voltage | transmission network, electricity, high voltage | Cutoff, U - GLO</t>
  </si>
  <si>
    <t>(3; 2; 4; 4; 3)</t>
  </si>
  <si>
    <t>Estimation. Data taken over  from Switzerland.  Swiss data are calculated values based on the electricity transported in this voltage level (60129 GWh) and the total medium voltage power line length in Switzerland (cables and aerial lines - 15831 km). Lifetime is assumed to be 40 years.  See Itten&amp;Frischknecht 2012, Tab. 4.1 and Tab. 4.3.</t>
  </si>
  <si>
    <t>transmission network, long-distance</t>
  </si>
  <si>
    <t>market for transmission network, long-distance | transmission network, long-distance | Cutoff, U - GLO</t>
  </si>
  <si>
    <t>Estimation. Data taken over  from Switzerland.  Swiss data are calculated values based on the capacity of the power lines (1GWh), the load (60%) and the lifetime (30a) (see Frischknecht et al. 2007)</t>
  </si>
  <si>
    <t>electricity production, hydro, reservoir, non-alpine region | electricity, high voltage | Cutoff, U - US-FRCC</t>
  </si>
  <si>
    <t>electricity production, hydro, run-of-river | electricity, high voltage | Cutoff, U - US-FRCC</t>
  </si>
  <si>
    <t>electricity production, natural gas, combined cycle power plant | electricity, high voltage | Cutoff, U - US-FRCC</t>
  </si>
  <si>
    <t>electricity production, natural gas, conventional power plant | electricity, high voltage | Cutoff, U - US-FRCC</t>
  </si>
  <si>
    <t>electricity production, nuclear, boiling water reactor | electricity, high voltage | Cutoff, U - US-FRCC</t>
  </si>
  <si>
    <t>electricity production, nuclear, pressure water reactor | electricity, high voltage | Cutoff, U - US-FRCC</t>
  </si>
  <si>
    <t>electricity production, oil | electricity, high voltage | Cutoff, U - US-FRCC</t>
  </si>
  <si>
    <t>heat and power co-generation, biogas, gas engine | electricity, high voltage | Cutoff, U - US-FRCC</t>
  </si>
  <si>
    <t>heat and power co-generation, hard coal | electricity, high voltage | Cutoff, U - RoW</t>
  </si>
  <si>
    <t>heat and power co-generation, natural gas, combined cycle power plant, 400MW electrical | electricity, high voltage | Cutoff, U - US-FRCC</t>
  </si>
  <si>
    <t>heat and power co-generation, natural gas, conventional power plant, 100MW electrical | electricity, high voltage | Cutoff, U - US-FRCC</t>
  </si>
  <si>
    <t>heat and power co-generation, wood chips, 6667 kW, state-of-the-art 2014 | electricity, high voltage | Cutoff, U - US-FRCC</t>
  </si>
  <si>
    <t>treatment of coal gas, in power plant | electricity, high voltage | Cutoff, U - RoW</t>
  </si>
  <si>
    <t>electricity production, deep geothermal | electricity, high voltage | Cutoff, U - US-HICC</t>
  </si>
  <si>
    <t>electricity production, hydro, reservoir, non-alpine region | electricity, high voltage | Cutoff, U - US-HICC</t>
  </si>
  <si>
    <t>electricity production, hydro, run-of-river | electricity, high voltage | Cutoff, U - US-HICC</t>
  </si>
  <si>
    <t>electricity production, oil | electricity, high voltage | Cutoff, U - US-HICC</t>
  </si>
  <si>
    <t>electricity production, wind, 1-3MW turbine, onshore | electricity, high voltage | Cutoff, U - US-HICC</t>
  </si>
  <si>
    <t>electricity production, wind, &lt;1MW turbine, onshore | electricity, high voltage | Cutoff, U - US-HICC</t>
  </si>
  <si>
    <t>electricity production, wind, &gt;3MW turbine, onshore | electricity, high voltage | Cutoff, U - US-HICC</t>
  </si>
  <si>
    <t>heat and power co-generation, biogas, gas engine | electricity, high voltage | Cutoff, U - US-HICC</t>
  </si>
  <si>
    <t>heat and power co-generation, natural gas, conventional power plant, 100MW electrical | electricity, high voltage | Cutoff, U - RoW</t>
  </si>
  <si>
    <t>heat and power co-generation, oil | electricity, high voltage | Cutoff, U - US-HICC</t>
  </si>
  <si>
    <t>electricity production, hard coal | electricity, high voltage | Cutoff, U - US-MRO</t>
  </si>
  <si>
    <t>electricity production, hydro, pumped storage | electricity, high voltage | Cutoff, U - US-MRO</t>
  </si>
  <si>
    <t>electricity production, hydro, reservoir, alpine region | electricity, high voltage | Cutoff, U - US-MRO</t>
  </si>
  <si>
    <t>electricity production, hydro, run-of-river | electricity, high voltage | Cutoff, U - US-MRO</t>
  </si>
  <si>
    <t>electricity production, lignite | electricity, high voltage | Cutoff, U - US-MRO</t>
  </si>
  <si>
    <t>electricity production, natural gas, combined cycle power plant | electricity, high voltage | Cutoff, U - US-MRO</t>
  </si>
  <si>
    <t>electricity production, natural gas, conventional power plant | electricity, high voltage | Cutoff, U - US-MRO</t>
  </si>
  <si>
    <t>electricity production, nuclear, boiling water reactor | electricity, high voltage | Cutoff, U - US-MRO</t>
  </si>
  <si>
    <t>electricity production, nuclear, pressure water reactor | electricity, high voltage | Cutoff, U - US-MRO</t>
  </si>
  <si>
    <t>electricity production, oil | electricity, high voltage | Cutoff, U - US-MRO</t>
  </si>
  <si>
    <t>electricity production, wind, 1-3MW turbine, onshore | electricity, high voltage | Cutoff, U - US-MRO</t>
  </si>
  <si>
    <t>electricity production, wind, &lt;1MW turbine, onshore | electricity, high voltage | Cutoff, U - US-MRO</t>
  </si>
  <si>
    <t>electricity production, wind, &gt;3MW turbine, onshore | electricity, high voltage | Cutoff, U - US-MRO</t>
  </si>
  <si>
    <t>electricity, high voltage, import from CA-MB | electricity, high voltage | Cutoff, U - US-MRO</t>
  </si>
  <si>
    <t>electricity, high voltage, import from CA-SK | electricity, high voltage | Cutoff, U - US-MRO</t>
  </si>
  <si>
    <t>heat and power co-generation, biogas, gas engine | electricity, high voltage | Cutoff, U - US-MRO</t>
  </si>
  <si>
    <t>heat and power co-generation, natural gas, combined cycle power plant, 400MW electrical | electricity, high voltage | Cutoff, U - US-MRO</t>
  </si>
  <si>
    <t>heat and power co-generation, natural gas, conventional power plant, 100MW electrical | electricity, high voltage | Cutoff, U - US-MRO</t>
  </si>
  <si>
    <t>heat and power co-generation, oil | electricity, high voltage | Cutoff, U - US-MRO</t>
  </si>
  <si>
    <t>heat and power co-generation, wood chips, 6667 kW, state-of-the-art 2014 | electricity, high voltage | Cutoff, U - US-MRO</t>
  </si>
  <si>
    <t>treatment of blast furnace gas, in power plant | electricity, high voltage | Cutoff, U - RoW</t>
  </si>
  <si>
    <t>electricity production, hard coal | electricity, high voltage | Cutoff, U - US-NPCC</t>
  </si>
  <si>
    <t>electricity production, hydro, reservoir, alpine region | electricity, high voltage | Cutoff, U - US-NPCC</t>
  </si>
  <si>
    <t>electricity production, hydro, run-of-river | electricity, high voltage | Cutoff, U - US-NPCC</t>
  </si>
  <si>
    <t>electricity production, lignite | electricity, high voltage | Cutoff, U - US-NPCC</t>
  </si>
  <si>
    <t>electricity production, natural gas, combined cycle power plant | electricity, high voltage | Cutoff, U - US-NPCC</t>
  </si>
  <si>
    <t>electricity production, natural gas, conventional power plant | electricity, high voltage | Cutoff, U - US-NPCC</t>
  </si>
  <si>
    <t>electricity production, nuclear, boiling water reactor | electricity, high voltage | Cutoff, U - US-NPCC</t>
  </si>
  <si>
    <t>electricity production, nuclear, pressure water reactor | electricity, high voltage | Cutoff, U - US-NPCC</t>
  </si>
  <si>
    <t>electricity production, oil | electricity, high voltage | Cutoff, U - US-NPCC</t>
  </si>
  <si>
    <t>electricity production, wind, 1-3MW turbine, offshore | electricity, high voltage | Cutoff, U - RoW</t>
  </si>
  <si>
    <t>electricity production, wind, 1-3MW turbine, onshore | electricity, high voltage | Cutoff, U - US-NPCC</t>
  </si>
  <si>
    <t>electricity production, wind, &lt;1MW turbine, onshore | electricity, high voltage | Cutoff, U - US-NPCC</t>
  </si>
  <si>
    <t>electricity production, wind, &gt;3MW turbine, onshore | electricity, high voltage | Cutoff, U - US-NPCC</t>
  </si>
  <si>
    <t>electricity, high voltage, import from CA-NB | electricity, high voltage | Cutoff, U - US-NPCC</t>
  </si>
  <si>
    <t>electricity, high voltage, import from CA-NS | electricity, high voltage | Cutoff, U - US-NPCC</t>
  </si>
  <si>
    <t>electricity, high voltage, import from CA-ON | electricity, high voltage | Cutoff, U - US-NPCC</t>
  </si>
  <si>
    <t>heat and power co-generation, biogas, gas engine | electricity, high voltage | Cutoff, U - US-NPCC</t>
  </si>
  <si>
    <t>heat and power co-generation, natural gas, combined cycle power plant, 400MW electrical | electricity, high voltage | Cutoff, U - US-NPCC</t>
  </si>
  <si>
    <t>heat and power co-generation, natural gas, conventional power plant, 100MW electrical | electricity, high voltage | Cutoff, U - US-NPCC</t>
  </si>
  <si>
    <t>heat and power co-generation, oil | electricity, high voltage | Cutoff, U - US-NPCC</t>
  </si>
  <si>
    <t>heat and power co-generation, wood chips, 6667 kW, state-of-the-art 2014 | electricity, high voltage | Cutoff, U - US-NPCC</t>
  </si>
  <si>
    <t>electricity production, hard coal | electricity, high voltage | Cutoff, U - US-RFC</t>
  </si>
  <si>
    <t>electricity production, hydro, reservoir, alpine region | electricity, high voltage | Cutoff, U - US-RFC</t>
  </si>
  <si>
    <t>electricity production, hydro, run-of-river | electricity, high voltage | Cutoff, U - US-RFC</t>
  </si>
  <si>
    <t>electricity production, lignite | electricity, high voltage | Cutoff, U - US-RFC</t>
  </si>
  <si>
    <t>electricity production, natural gas, combined cycle power plant | electricity, high voltage | Cutoff, U - US-RFC</t>
  </si>
  <si>
    <t>electricity production, natural gas, conventional power plant | electricity, high voltage | Cutoff, U - US-RFC</t>
  </si>
  <si>
    <t>electricity production, nuclear, boiling water reactor | electricity, high voltage | Cutoff, U - US-RFC</t>
  </si>
  <si>
    <t>electricity production, nuclear, pressure water reactor | electricity, high voltage | Cutoff, U - US-RFC</t>
  </si>
  <si>
    <t>electricity production, oil | electricity, high voltage | Cutoff, U - US-RFC</t>
  </si>
  <si>
    <t>electricity production, wind, 1-3MW turbine, onshore | electricity, high voltage | Cutoff, U - US-RFC</t>
  </si>
  <si>
    <t>electricity production, wind, &lt;1MW turbine, onshore | electricity, high voltage | Cutoff, U - US-RFC</t>
  </si>
  <si>
    <t>electricity production, wind, &gt;3MW turbine, onshore | electricity, high voltage | Cutoff, U - US-RFC</t>
  </si>
  <si>
    <t>heat and power co-generation, biogas, gas engine | electricity, high voltage | Cutoff, U - US-RFC</t>
  </si>
  <si>
    <t>heat and power co-generation, natural gas, combined cycle power plant, 400MW electrical | electricity, high voltage | Cutoff, U - US-RFC</t>
  </si>
  <si>
    <t>heat and power co-generation, natural gas, conventional power plant, 100MW electrical | electricity, high voltage | Cutoff, U - US-RFC</t>
  </si>
  <si>
    <t>heat and power co-generation, oil | electricity, high voltage | Cutoff, U - US-RFC</t>
  </si>
  <si>
    <t>heat and power co-generation, wood chips, 6667 kW, state-of-the-art 2014 | electricity, high voltage | Cutoff, U - US-RFC</t>
  </si>
  <si>
    <t>electricity production, hard coal | electricity, high voltage | Cutoff, U - US-SERC</t>
  </si>
  <si>
    <t>electricity production, hydro, reservoir, alpine region | electricity, high voltage | Cutoff, U - US-SERC</t>
  </si>
  <si>
    <t>electricity production, hydro, run-of-river | electricity, high voltage | Cutoff, U - US-SERC</t>
  </si>
  <si>
    <t>electricity production, lignite | electricity, high voltage | Cutoff, U - US-SERC</t>
  </si>
  <si>
    <t>electricity production, natural gas, combined cycle power plant | electricity, high voltage | Cutoff, U - US-SERC</t>
  </si>
  <si>
    <t>electricity production, natural gas, conventional power plant | electricity, high voltage | Cutoff, U - US-SERC</t>
  </si>
  <si>
    <t>electricity production, nuclear, boiling water reactor | electricity, high voltage | Cutoff, U - US-SERC</t>
  </si>
  <si>
    <t>electricity production, nuclear, pressure water reactor | electricity, high voltage | Cutoff, U - US-SERC</t>
  </si>
  <si>
    <t>electricity production, oil | electricity, high voltage | Cutoff, U - US-SERC</t>
  </si>
  <si>
    <t>electricity production, wind, 1-3MW turbine, onshore | electricity, high voltage | Cutoff, U - US-SERC</t>
  </si>
  <si>
    <t>electricity production, wind, &lt;1MW turbine, onshore | electricity, high voltage | Cutoff, U - US-SERC</t>
  </si>
  <si>
    <t>electricity production, wind, &gt;3MW turbine, onshore | electricity, high voltage | Cutoff, U - US-SERC</t>
  </si>
  <si>
    <t>heat and power co-generation, biogas, gas engine | electricity, high voltage | Cutoff, U - US-SERC</t>
  </si>
  <si>
    <t>heat and power co-generation, natural gas, combined cycle power plant, 400MW electrical | electricity, high voltage | Cutoff, U - US-SERC</t>
  </si>
  <si>
    <t>heat and power co-generation, natural gas, conventional power plant, 100MW electrical | electricity, high voltage | Cutoff, U - US-SERC</t>
  </si>
  <si>
    <t>heat and power co-generation, oil | electricity, high voltage | Cutoff, U - US-SERC</t>
  </si>
  <si>
    <t>heat and power co-generation, wood chips, 6667 kW, state-of-the-art 2014 | electricity, high voltage | Cutoff, U - US-SERC</t>
  </si>
  <si>
    <t>electricity production, hydro, reservoir, non-alpine region | electricity, high voltage | Cutoff, U - US-TRE</t>
  </si>
  <si>
    <t>electricity production, hydro, run-of-river | electricity, high voltage | Cutoff, U - US-TRE</t>
  </si>
  <si>
    <t>electricity production, lignite | electricity, high voltage | Cutoff, U - US-TRE</t>
  </si>
  <si>
    <t>electricity production, natural gas, combined cycle power plant | electricity, high voltage | Cutoff, U - US-TRE</t>
  </si>
  <si>
    <t>electricity production, natural gas, conventional power plant | electricity, high voltage | Cutoff, U - US-TRE</t>
  </si>
  <si>
    <t>electricity production, nuclear, boiling water reactor | electricity, high voltage | Cutoff, U - US-TRE</t>
  </si>
  <si>
    <t>electricity production, nuclear, pressure water reactor | electricity, high voltage | Cutoff, U - US-TRE</t>
  </si>
  <si>
    <t>electricity production, oil | electricity, high voltage | Cutoff, U - US-TRE</t>
  </si>
  <si>
    <t>electricity production, wind, 1-3MW turbine, onshore | electricity, high voltage | Cutoff, U - US-TRE</t>
  </si>
  <si>
    <t>electricity production, wind, &lt;1MW turbine, onshore | electricity, high voltage | Cutoff, U - US-TRE</t>
  </si>
  <si>
    <t>electricity production, wind, &gt;3MW turbine, onshore | electricity, high voltage | Cutoff, U - US-TRE</t>
  </si>
  <si>
    <t>electricity, high voltage, import from MX | electricity, high voltage | Cutoff, U - US-TRE</t>
  </si>
  <si>
    <t>heat and power co-generation, biogas, gas engine | electricity, high voltage | Cutoff, U - US-TRE</t>
  </si>
  <si>
    <t>heat and power co-generation, natural gas, combined cycle power plant, 400MW electrical | electricity, high voltage | Cutoff, U - US-TRE</t>
  </si>
  <si>
    <t>heat and power co-generation, natural gas, conventional power plant, 100MW electrical | electricity, high voltage | Cutoff, U - US-TRE</t>
  </si>
  <si>
    <t>heat and power co-generation, oil | electricity, high voltage | Cutoff, U - US-TRE</t>
  </si>
  <si>
    <t>heat and power co-generation, wood chips, 6667 kW, state-of-the-art 2014 | electricity, high voltage | Cutoff, U - US-TRE</t>
  </si>
  <si>
    <t>electricity production, deep geothermal | electricity, high voltage | Cutoff, U - US-WECC</t>
  </si>
  <si>
    <t>electricity production, hard coal | electricity, high voltage | Cutoff, U - US-WECC</t>
  </si>
  <si>
    <t>electricity production, hydro, reservoir, alpine region | electricity, high voltage | Cutoff, U - US-WECC</t>
  </si>
  <si>
    <t>electricity production, hydro, run-of-river | electricity, high voltage | Cutoff, U - US-WECC</t>
  </si>
  <si>
    <t>electricity production, lignite | electricity, high voltage | Cutoff, U - US-WECC</t>
  </si>
  <si>
    <t>electricity production, natural gas, combined cycle power plant | electricity, high voltage | Cutoff, U - US-WECC</t>
  </si>
  <si>
    <t>electricity production, natural gas, conventional power plant | electricity, high voltage | Cutoff, U - US-WECC</t>
  </si>
  <si>
    <t>electricity production, nuclear, boiling water reactor | electricity, high voltage | Cutoff, U - US-WECC</t>
  </si>
  <si>
    <t>electricity production, nuclear, pressure water reactor | electricity, high voltage | Cutoff, U - US-WECC</t>
  </si>
  <si>
    <t>electricity production, oil | electricity, high voltage | Cutoff, U - US-WECC</t>
  </si>
  <si>
    <t>electricity production, solar thermal parabolic trough, 50 MW | electricity, high voltage | Cutoff, U - US-WECC</t>
  </si>
  <si>
    <t>electricity production, solar tower power plant, 20 MW | electricity, high voltage | Cutoff, U - US-WECC</t>
  </si>
  <si>
    <t>electricity production, wind, 1-3MW turbine, onshore | electricity, high voltage | Cutoff, U - US-WECC</t>
  </si>
  <si>
    <t>electricity production, wind, &lt;1MW turbine, onshore | electricity, high voltage | Cutoff, U - US-WECC</t>
  </si>
  <si>
    <t>electricity production, wind, &gt;3MW turbine, onshore | electricity, high voltage | Cutoff, U - US-WECC</t>
  </si>
  <si>
    <t>electricity, high voltage, import from CA-AB | electricity, high voltage | Cutoff, U - US-WECC</t>
  </si>
  <si>
    <t>electricity, high voltage, import from CA-BC | electricity, high voltage | Cutoff, U - US-WECC</t>
  </si>
  <si>
    <t>electricity, high voltage, import from MX | electricity, high voltage | Cutoff, U - US-WECC</t>
  </si>
  <si>
    <t>heat and power co-generation, biogas, gas engine | electricity, high voltage | Cutoff, U - US-WECC</t>
  </si>
  <si>
    <t>heat and power co-generation, natural gas, combined cycle power plant, 400MW electrical | electricity, high voltage | Cutoff, U - US-WECC</t>
  </si>
  <si>
    <t>heat and power co-generation, natural gas, conventional power plant, 100MW electrical | electricity, high voltage | Cutoff, U - US-WECC</t>
  </si>
  <si>
    <t>heat and power co-generation, oil | electricity, high voltage | Cutoff, U - US-WECC</t>
  </si>
  <si>
    <t>heat and power co-generation, wood chips, 6667 kW, state-of-the-art 2014 | electricity, high voltage | Cutoff, U - US-WECC</t>
  </si>
  <si>
    <t>hydro</t>
  </si>
  <si>
    <t>natural gas</t>
  </si>
  <si>
    <t>petroleum</t>
  </si>
  <si>
    <t>wind</t>
  </si>
  <si>
    <t>coal</t>
  </si>
  <si>
    <t>loss</t>
  </si>
  <si>
    <t>add solar, nuclear, geothermal, biomass</t>
  </si>
  <si>
    <t>nuclear</t>
  </si>
  <si>
    <t>biomass</t>
  </si>
  <si>
    <t>add solar, geothermal</t>
  </si>
  <si>
    <t>add solar, geothermal, wind</t>
  </si>
  <si>
    <t>geothermal</t>
  </si>
  <si>
    <t>add solar, nuclear</t>
  </si>
  <si>
    <t>others</t>
  </si>
  <si>
    <t xml:space="preserve">hydro </t>
  </si>
  <si>
    <t>add geothermal, solar</t>
  </si>
  <si>
    <t>solar</t>
  </si>
  <si>
    <t>all there!!</t>
  </si>
  <si>
    <t>with waste</t>
  </si>
  <si>
    <t>without waste</t>
  </si>
  <si>
    <t>hydro sum</t>
  </si>
  <si>
    <t>natural gas sum</t>
  </si>
  <si>
    <t>petroleum sum</t>
  </si>
  <si>
    <t>wind sum</t>
  </si>
  <si>
    <t>coal sum</t>
  </si>
  <si>
    <t xml:space="preserve">solar </t>
  </si>
  <si>
    <t>nuclear sum</t>
  </si>
  <si>
    <t>biomass sum</t>
  </si>
  <si>
    <t>…</t>
  </si>
  <si>
    <t>negligible</t>
  </si>
  <si>
    <t>others sum</t>
  </si>
  <si>
    <t>wnid sum</t>
  </si>
  <si>
    <t>solar sum</t>
  </si>
  <si>
    <t>CN SGCC</t>
  </si>
  <si>
    <t>electricity production, hard coal | electricity, high voltage | Cutoff, U - CN-AH</t>
  </si>
  <si>
    <t>electricity production, hard coal | electricity, high voltage | Cutoff, U - CN-BJ</t>
  </si>
  <si>
    <t>electricity production, hard coal | electricity, high voltage | Cutoff, U - CN-CQ</t>
  </si>
  <si>
    <t>electricity production, hard coal | electricity, high voltage | Cutoff, U - CN-FJ</t>
  </si>
  <si>
    <t>electricity production, hard coal | electricity, high voltage | Cutoff, U - CN-GS</t>
  </si>
  <si>
    <t>electricity production, hard coal | electricity, high voltage | Cutoff, U - CN-HB</t>
  </si>
  <si>
    <t>electricity production, hard coal | electricity, high voltage | Cutoff, U - CN-HE</t>
  </si>
  <si>
    <t>electricity production, hard coal | electricity, high voltage | Cutoff, U - CN-HL</t>
  </si>
  <si>
    <t>electricity production, hard coal | electricity, high voltage | Cutoff, U - CN-HN</t>
  </si>
  <si>
    <t>electricity production, hard coal | electricity, high voltage | Cutoff, U - CN-HU</t>
  </si>
  <si>
    <t>electricity production, hard coal | electricity, high voltage | Cutoff, U - CN-JL</t>
  </si>
  <si>
    <t>electricity production, hard coal | electricity, high voltage | Cutoff, U - CN-JS</t>
  </si>
  <si>
    <t>electricity production, hard coal | electricity, high voltage | Cutoff, U - CN-JX</t>
  </si>
  <si>
    <t>electricity production, hard coal | electricity, high voltage | Cutoff, U - CN-LN</t>
  </si>
  <si>
    <t>electricity production, hard coal | electricity, high voltage | Cutoff, U - CN-NM</t>
  </si>
  <si>
    <t>electricity production, hard coal | electricity, high voltage | Cutoff, U - CN-NX</t>
  </si>
  <si>
    <t>electricity production, hard coal | electricity, high voltage | Cutoff, U - CN-QH</t>
  </si>
  <si>
    <t>electricity production, hard coal | electricity, high voltage | Cutoff, U - CN-SA</t>
  </si>
  <si>
    <t>electricity production, hard coal | electricity, high voltage | Cutoff, U - CN-SC</t>
  </si>
  <si>
    <t>electricity production, hard coal | electricity, high voltage | Cutoff, U - CN-SD</t>
  </si>
  <si>
    <t>electricity production, hard coal | electricity, high voltage | Cutoff, U - CN-SH</t>
  </si>
  <si>
    <t>electricity production, hard coal | electricity, high voltage | Cutoff, U - CN-SX</t>
  </si>
  <si>
    <t>electricity production, hard coal | electricity, high voltage | Cutoff, U - CN-TJ</t>
  </si>
  <si>
    <t>electricity production, hard coal | electricity, high voltage | Cutoff, U - CN-XJ</t>
  </si>
  <si>
    <t>electricity production, hard coal | electricity, high voltage | Cutoff, U - CN-XZ</t>
  </si>
  <si>
    <t>electricity production, hard coal | electricity, high voltage | Cutoff, U - CN-ZJ</t>
  </si>
  <si>
    <t>electricity production, hydro, pumped storage | electricity, high voltage | Cutoff, U - CN-AH</t>
  </si>
  <si>
    <t>electricity production, hydro, pumped storage | electricity, high voltage | Cutoff, U - CN-FJ</t>
  </si>
  <si>
    <t>electricity production, hydro, pumped storage | electricity, high voltage | Cutoff, U - CN-HB</t>
  </si>
  <si>
    <t>electricity production, hydro, pumped storage | electricity, high voltage | Cutoff, U - CN-HE</t>
  </si>
  <si>
    <t>electricity production, hydro, pumped storage | electricity, high voltage | Cutoff, U - CN-HN</t>
  </si>
  <si>
    <t>electricity production, hydro, pumped storage | electricity, high voltage | Cutoff, U - CN-HU</t>
  </si>
  <si>
    <t>electricity production, hydro, pumped storage | electricity, high voltage | Cutoff, U - CN-JS</t>
  </si>
  <si>
    <t>electricity production, hydro, pumped storage | electricity, high voltage | Cutoff, U - CN-LN</t>
  </si>
  <si>
    <t>electricity production, hydro, pumped storage | electricity, high voltage | Cutoff, U - CN-SD</t>
  </si>
  <si>
    <t>electricity production, hydro, pumped storage | electricity, high voltage | Cutoff, U - CN-SX</t>
  </si>
  <si>
    <t>electricity production, hydro, pumped storage | electricity, high voltage | Cutoff, U - CN-ZJ</t>
  </si>
  <si>
    <t>electricity production, hydro, run-of-river | electricity, high voltage | Cutoff, U - CN-AH</t>
  </si>
  <si>
    <t>electricity production, hydro, run-of-river | electricity, high voltage | Cutoff, U - CN-BJ</t>
  </si>
  <si>
    <t>electricity production, hydro, run-of-river | electricity, high voltage | Cutoff, U - CN-CQ</t>
  </si>
  <si>
    <t>electricity production, hydro, run-of-river | electricity, high voltage | Cutoff, U - CN-FJ</t>
  </si>
  <si>
    <t>electricity production, hydro, run-of-river | electricity, high voltage | Cutoff, U - CN-GS</t>
  </si>
  <si>
    <t>electricity production, hydro, run-of-river | electricity, high voltage | Cutoff, U - CN-HB</t>
  </si>
  <si>
    <t>electricity production, hydro, run-of-river | electricity, high voltage | Cutoff, U - CN-HE</t>
  </si>
  <si>
    <t>electricity production, hydro, run-of-river | electricity, high voltage | Cutoff, U - CN-HL</t>
  </si>
  <si>
    <t>electricity production, hydro, run-of-river | electricity, high voltage | Cutoff, U - CN-HN</t>
  </si>
  <si>
    <t>electricity production, hydro, run-of-river | electricity, high voltage | Cutoff, U - CN-HU</t>
  </si>
  <si>
    <t>electricity production, hydro, run-of-river | electricity, high voltage | Cutoff, U - CN-JL</t>
  </si>
  <si>
    <t>electricity production, hydro, run-of-river | electricity, high voltage | Cutoff, U - CN-JS</t>
  </si>
  <si>
    <t>electricity production, hydro, run-of-river | electricity, high voltage | Cutoff, U - CN-JX</t>
  </si>
  <si>
    <t>electricity production, hydro, run-of-river | electricity, high voltage | Cutoff, U - CN-LN</t>
  </si>
  <si>
    <t>electricity production, hydro, run-of-river | electricity, high voltage | Cutoff, U - CN-NM</t>
  </si>
  <si>
    <t>electricity production, hydro, run-of-river | electricity, high voltage | Cutoff, U - CN-NX</t>
  </si>
  <si>
    <t>electricity production, hydro, run-of-river | electricity, high voltage | Cutoff, U - CN-QH</t>
  </si>
  <si>
    <t>electricity production, hydro, run-of-river | electricity, high voltage | Cutoff, U - CN-SA</t>
  </si>
  <si>
    <t>electricity production, hydro, run-of-river | electricity, high voltage | Cutoff, U - CN-SC</t>
  </si>
  <si>
    <t>electricity production, hydro, run-of-river | electricity, high voltage | Cutoff, U - CN-SX</t>
  </si>
  <si>
    <t>electricity production, hydro, run-of-river | electricity, high voltage | Cutoff, U - CN-TJ</t>
  </si>
  <si>
    <t>electricity production, hydro, run-of-river | electricity, high voltage | Cutoff, U - CN-XJ</t>
  </si>
  <si>
    <t>electricity production, hydro, run-of-river | electricity, high voltage | Cutoff, U - CN-XZ</t>
  </si>
  <si>
    <t>electricity production, hydro, run-of-river | electricity, high voltage | Cutoff, U - CN-ZJ</t>
  </si>
  <si>
    <t>electricity production, natural gas, combined cycle power plant | electricity, high voltage | Cutoff, U - CN-AH</t>
  </si>
  <si>
    <t>electricity production, natural gas, combined cycle power plant | electricity, high voltage | Cutoff, U - CN-BJ</t>
  </si>
  <si>
    <t>electricity production, natural gas, combined cycle power plant | electricity, high voltage | Cutoff, U - CN-CQ</t>
  </si>
  <si>
    <t>electricity production, natural gas, combined cycle power plant | electricity, high voltage | Cutoff, U - CN-FJ</t>
  </si>
  <si>
    <t>electricity production, natural gas, combined cycle power plant | electricity, high voltage | Cutoff, U - CN-GS</t>
  </si>
  <si>
    <t>electricity production, natural gas, combined cycle power plant | electricity, high voltage | Cutoff, U - CN-HB</t>
  </si>
  <si>
    <t>electricity production, natural gas, combined cycle power plant | electricity, high voltage | Cutoff, U - CN-HE</t>
  </si>
  <si>
    <t>electricity production, natural gas, combined cycle power plant | electricity, high voltage | Cutoff, U - CN-HL</t>
  </si>
  <si>
    <t>electricity production, natural gas, combined cycle power plant | electricity, high voltage | Cutoff, U - CN-HN</t>
  </si>
  <si>
    <t>electricity production, natural gas, combined cycle power plant | electricity, high voltage | Cutoff, U - CN-HU</t>
  </si>
  <si>
    <t>electricity production, natural gas, combined cycle power plant | electricity, high voltage | Cutoff, U - CN-JL</t>
  </si>
  <si>
    <t>electricity production, natural gas, combined cycle power plant | electricity, high voltage | Cutoff, U - CN-JS</t>
  </si>
  <si>
    <t>electricity production, natural gas, combined cycle power plant | electricity, high voltage | Cutoff, U - CN-JX</t>
  </si>
  <si>
    <t>electricity production, natural gas, combined cycle power plant | electricity, high voltage | Cutoff, U - CN-LN</t>
  </si>
  <si>
    <t>electricity production, natural gas, combined cycle power plant | electricity, high voltage | Cutoff, U - CN-NM</t>
  </si>
  <si>
    <t>electricity production, natural gas, combined cycle power plant | electricity, high voltage | Cutoff, U - CN-NX</t>
  </si>
  <si>
    <t>electricity production, natural gas, combined cycle power plant | electricity, high voltage | Cutoff, U - CN-QH</t>
  </si>
  <si>
    <t>electricity production, natural gas, combined cycle power plant | electricity, high voltage | Cutoff, U - CN-SA</t>
  </si>
  <si>
    <t>electricity production, natural gas, combined cycle power plant | electricity, high voltage | Cutoff, U - CN-SC</t>
  </si>
  <si>
    <t>electricity production, natural gas, combined cycle power plant | electricity, high voltage | Cutoff, U - CN-SD</t>
  </si>
  <si>
    <t>electricity production, natural gas, combined cycle power plant | electricity, high voltage | Cutoff, U - CN-SH</t>
  </si>
  <si>
    <t>electricity production, natural gas, combined cycle power plant | electricity, high voltage | Cutoff, U - CN-SX</t>
  </si>
  <si>
    <t>electricity production, natural gas, combined cycle power plant | electricity, high voltage | Cutoff, U - CN-TJ</t>
  </si>
  <si>
    <t>electricity production, natural gas, combined cycle power plant | electricity, high voltage | Cutoff, U - CN-XJ</t>
  </si>
  <si>
    <t>electricity production, natural gas, combined cycle power plant | electricity, high voltage | Cutoff, U - CN-XZ</t>
  </si>
  <si>
    <t>electricity production, natural gas, combined cycle power plant | electricity, high voltage | Cutoff, U - CN-ZJ</t>
  </si>
  <si>
    <t>electricity production, natural gas, conventional power plant | electricity, high voltage | Cutoff, U - CN-AH</t>
  </si>
  <si>
    <t>electricity production, natural gas, conventional power plant | electricity, high voltage | Cutoff, U - CN-BJ</t>
  </si>
  <si>
    <t>electricity production, natural gas, conventional power plant | electricity, high voltage | Cutoff, U - CN-CQ</t>
  </si>
  <si>
    <t>electricity production, natural gas, conventional power plant | electricity, high voltage | Cutoff, U - CN-FJ</t>
  </si>
  <si>
    <t>electricity production, natural gas, conventional power plant | electricity, high voltage | Cutoff, U - CN-GS</t>
  </si>
  <si>
    <t>electricity production, natural gas, conventional power plant | electricity, high voltage | Cutoff, U - CN-HB</t>
  </si>
  <si>
    <t>electricity production, natural gas, conventional power plant | electricity, high voltage | Cutoff, U - CN-HE</t>
  </si>
  <si>
    <t>electricity production, natural gas, conventional power plant | electricity, high voltage | Cutoff, U - CN-HL</t>
  </si>
  <si>
    <t>electricity production, natural gas, conventional power plant | electricity, high voltage | Cutoff, U - CN-HN</t>
  </si>
  <si>
    <t>electricity production, natural gas, conventional power plant | electricity, high voltage | Cutoff, U - CN-HU</t>
  </si>
  <si>
    <t>electricity production, natural gas, conventional power plant | electricity, high voltage | Cutoff, U - CN-JL</t>
  </si>
  <si>
    <t>electricity production, natural gas, conventional power plant | electricity, high voltage | Cutoff, U - CN-JS</t>
  </si>
  <si>
    <t>electricity production, natural gas, conventional power plant | electricity, high voltage | Cutoff, U - CN-JX</t>
  </si>
  <si>
    <t>electricity production, natural gas, conventional power plant | electricity, high voltage | Cutoff, U - CN-LN</t>
  </si>
  <si>
    <t>electricity production, natural gas, conventional power plant | electricity, high voltage | Cutoff, U - CN-NM</t>
  </si>
  <si>
    <t>electricity production, natural gas, conventional power plant | electricity, high voltage | Cutoff, U - CN-NX</t>
  </si>
  <si>
    <t>electricity production, natural gas, conventional power plant | electricity, high voltage | Cutoff, U - CN-QH</t>
  </si>
  <si>
    <t>electricity production, natural gas, conventional power plant | electricity, high voltage | Cutoff, U - CN-SA</t>
  </si>
  <si>
    <t>electricity production, natural gas, conventional power plant | electricity, high voltage | Cutoff, U - CN-SC</t>
  </si>
  <si>
    <t>electricity production, natural gas, conventional power plant | electricity, high voltage | Cutoff, U - CN-SD</t>
  </si>
  <si>
    <t>electricity production, natural gas, conventional power plant | electricity, high voltage | Cutoff, U - CN-SH</t>
  </si>
  <si>
    <t>electricity production, natural gas, conventional power plant | electricity, high voltage | Cutoff, U - CN-SX</t>
  </si>
  <si>
    <t>electricity production, natural gas, conventional power plant | electricity, high voltage | Cutoff, U - CN-TJ</t>
  </si>
  <si>
    <t>electricity production, natural gas, conventional power plant | electricity, high voltage | Cutoff, U - CN-XJ</t>
  </si>
  <si>
    <t>electricity production, natural gas, conventional power plant | electricity, high voltage | Cutoff, U - CN-XZ</t>
  </si>
  <si>
    <t>electricity production, natural gas, conventional power plant | electricity, high voltage | Cutoff, U - CN-ZJ</t>
  </si>
  <si>
    <t>electricity production, nuclear, pressure water reactor | electricity, high voltage | Cutoff, U - CN-JS</t>
  </si>
  <si>
    <t>electricity production, nuclear, pressure water reactor | electricity, high voltage | Cutoff, U - CN-SH</t>
  </si>
  <si>
    <t>electricity production, nuclear, pressure water reactor | electricity, high voltage | Cutoff, U - CN-ZJ</t>
  </si>
  <si>
    <t>electricity production, oil | electricity, high voltage | Cutoff, U - CN-AH</t>
  </si>
  <si>
    <t>electricity production, oil | electricity, high voltage | Cutoff, U - CN-BJ</t>
  </si>
  <si>
    <t>electricity production, oil | electricity, high voltage | Cutoff, U - CN-CQ</t>
  </si>
  <si>
    <t>electricity production, oil | electricity, high voltage | Cutoff, U - CN-FJ</t>
  </si>
  <si>
    <t>electricity production, oil | electricity, high voltage | Cutoff, U - CN-GS</t>
  </si>
  <si>
    <t>electricity production, oil | electricity, high voltage | Cutoff, U - CN-HB</t>
  </si>
  <si>
    <t>electricity production, oil | electricity, high voltage | Cutoff, U - CN-HE</t>
  </si>
  <si>
    <t>electricity production, oil | electricity, high voltage | Cutoff, U - CN-HL</t>
  </si>
  <si>
    <t>electricity production, oil | electricity, high voltage | Cutoff, U - CN-HN</t>
  </si>
  <si>
    <t>electricity production, oil | electricity, high voltage | Cutoff, U - CN-HU</t>
  </si>
  <si>
    <t>electricity production, oil | electricity, high voltage | Cutoff, U - CN-JL</t>
  </si>
  <si>
    <t>electricity production, oil | electricity, high voltage | Cutoff, U - CN-JS</t>
  </si>
  <si>
    <t>electricity production, oil | electricity, high voltage | Cutoff, U - CN-JX</t>
  </si>
  <si>
    <t>electricity production, oil | electricity, high voltage | Cutoff, U - CN-LN</t>
  </si>
  <si>
    <t>electricity production, oil | electricity, high voltage | Cutoff, U - CN-NM</t>
  </si>
  <si>
    <t>electricity production, oil | electricity, high voltage | Cutoff, U - CN-NX</t>
  </si>
  <si>
    <t>electricity production, oil | electricity, high voltage | Cutoff, U - CN-QH</t>
  </si>
  <si>
    <t>electricity production, oil | electricity, high voltage | Cutoff, U - CN-SA</t>
  </si>
  <si>
    <t>electricity production, oil | electricity, high voltage | Cutoff, U - CN-SC</t>
  </si>
  <si>
    <t>electricity production, oil | electricity, high voltage | Cutoff, U - CN-SD</t>
  </si>
  <si>
    <t>electricity production, oil | electricity, high voltage | Cutoff, U - CN-SH</t>
  </si>
  <si>
    <t>electricity production, oil | electricity, high voltage | Cutoff, U - CN-SX</t>
  </si>
  <si>
    <t>electricity production, oil | electricity, high voltage | Cutoff, U - CN-TJ</t>
  </si>
  <si>
    <t>electricity production, oil | electricity, high voltage | Cutoff, U - CN-XJ</t>
  </si>
  <si>
    <t>electricity production, oil | electricity, high voltage | Cutoff, U - CN-XZ</t>
  </si>
  <si>
    <t>electricity production, oil | electricity, high voltage | Cutoff, U - CN-ZJ</t>
  </si>
  <si>
    <t>electricity production, wind, 1-3MW turbine, offshore | electricity, high voltage | Cutoff, U - CN-JS</t>
  </si>
  <si>
    <t>electricity production, wind, 1-3MW turbine, offshore | electricity, high voltage | Cutoff, U - CN-LN</t>
  </si>
  <si>
    <t>electricity production, wind, 1-3MW turbine, offshore | electricity, high voltage | Cutoff, U - CN-SD</t>
  </si>
  <si>
    <t>electricity production, wind, 1-3MW turbine, offshore | electricity, high voltage | Cutoff, U - CN-SH</t>
  </si>
  <si>
    <t>electricity production, wind, 1-3MW turbine, onshore | electricity, high voltage | Cutoff, U - CN-AH</t>
  </si>
  <si>
    <t>electricity production, wind, 1-3MW turbine, onshore | electricity, high voltage | Cutoff, U - CN-BJ</t>
  </si>
  <si>
    <t>electricity production, wind, 1-3MW turbine, onshore | electricity, high voltage | Cutoff, U - CN-CQ</t>
  </si>
  <si>
    <t>electricity production, wind, 1-3MW turbine, onshore | electricity, high voltage | Cutoff, U - CN-FJ</t>
  </si>
  <si>
    <t>electricity production, wind, 1-3MW turbine, onshore | electricity, high voltage | Cutoff, U - CN-GS</t>
  </si>
  <si>
    <t>electricity production, wind, 1-3MW turbine, onshore | electricity, high voltage | Cutoff, U - CN-HB</t>
  </si>
  <si>
    <t>electricity production, wind, 1-3MW turbine, onshore | electricity, high voltage | Cutoff, U - CN-HE</t>
  </si>
  <si>
    <t>electricity production, wind, 1-3MW turbine, onshore | electricity, high voltage | Cutoff, U - CN-HL</t>
  </si>
  <si>
    <t>electricity production, wind, 1-3MW turbine, onshore | electricity, high voltage | Cutoff, U - CN-HN</t>
  </si>
  <si>
    <t>electricity production, wind, 1-3MW turbine, onshore | electricity, high voltage | Cutoff, U - CN-HU</t>
  </si>
  <si>
    <t>electricity production, wind, 1-3MW turbine, onshore | electricity, high voltage | Cutoff, U - CN-JL</t>
  </si>
  <si>
    <t>electricity production, wind, 1-3MW turbine, onshore | electricity, high voltage | Cutoff, U - CN-JS</t>
  </si>
  <si>
    <t>electricity production, wind, 1-3MW turbine, onshore | electricity, high voltage | Cutoff, U - CN-JX</t>
  </si>
  <si>
    <t>electricity production, wind, 1-3MW turbine, onshore | electricity, high voltage | Cutoff, U - CN-LN</t>
  </si>
  <si>
    <t>electricity production, wind, 1-3MW turbine, onshore | electricity, high voltage | Cutoff, U - CN-NM</t>
  </si>
  <si>
    <t>electricity production, wind, 1-3MW turbine, onshore | electricity, high voltage | Cutoff, U - CN-NX</t>
  </si>
  <si>
    <t>electricity production, wind, 1-3MW turbine, onshore | electricity, high voltage | Cutoff, U - CN-QH</t>
  </si>
  <si>
    <t>electricity production, wind, 1-3MW turbine, onshore | electricity, high voltage | Cutoff, U - CN-SA</t>
  </si>
  <si>
    <t>electricity production, wind, 1-3MW turbine, onshore | electricity, high voltage | Cutoff, U - CN-SC</t>
  </si>
  <si>
    <t>electricity production, wind, 1-3MW turbine, onshore | electricity, high voltage | Cutoff, U - CN-SD</t>
  </si>
  <si>
    <t>electricity production, wind, 1-3MW turbine, onshore | electricity, high voltage | Cutoff, U - CN-SH</t>
  </si>
  <si>
    <t>electricity production, wind, 1-3MW turbine, onshore | electricity, high voltage | Cutoff, U - CN-SX</t>
  </si>
  <si>
    <t>electricity production, wind, 1-3MW turbine, onshore | electricity, high voltage | Cutoff, U - CN-TJ</t>
  </si>
  <si>
    <t>electricity production, wind, 1-3MW turbine, onshore | electricity, high voltage | Cutoff, U - CN-XJ</t>
  </si>
  <si>
    <t>electricity production, wind, 1-3MW turbine, onshore | electricity, high voltage | Cutoff, U - CN-ZJ</t>
  </si>
  <si>
    <t>electricity production, wind, &lt;1MW turbine, onshore | electricity, high voltage | Cutoff, U - CN-AH</t>
  </si>
  <si>
    <t>electricity production, wind, &lt;1MW turbine, onshore | electricity, high voltage | Cutoff, U - CN-BJ</t>
  </si>
  <si>
    <t>electricity production, wind, &lt;1MW turbine, onshore | electricity, high voltage | Cutoff, U - CN-CQ</t>
  </si>
  <si>
    <t>electricity production, wind, &lt;1MW turbine, onshore | electricity, high voltage | Cutoff, U - CN-FJ</t>
  </si>
  <si>
    <t>electricity production, wind, &lt;1MW turbine, onshore | electricity, high voltage | Cutoff, U - CN-GS</t>
  </si>
  <si>
    <t>electricity production, wind, &lt;1MW turbine, onshore | electricity, high voltage | Cutoff, U - CN-HB</t>
  </si>
  <si>
    <t>electricity production, wind, &lt;1MW turbine, onshore | electricity, high voltage | Cutoff, U - CN-HE</t>
  </si>
  <si>
    <t>electricity production, wind, &lt;1MW turbine, onshore | electricity, high voltage | Cutoff, U - CN-HL</t>
  </si>
  <si>
    <t>electricity production, wind, &lt;1MW turbine, onshore | electricity, high voltage | Cutoff, U - CN-HN</t>
  </si>
  <si>
    <t>electricity production, wind, &lt;1MW turbine, onshore | electricity, high voltage | Cutoff, U - CN-HU</t>
  </si>
  <si>
    <t>electricity production, wind, &lt;1MW turbine, onshore | electricity, high voltage | Cutoff, U - CN-JL</t>
  </si>
  <si>
    <t>electricity production, wind, &lt;1MW turbine, onshore | electricity, high voltage | Cutoff, U - CN-JS</t>
  </si>
  <si>
    <t>electricity production, wind, &lt;1MW turbine, onshore | electricity, high voltage | Cutoff, U - CN-JX</t>
  </si>
  <si>
    <t>electricity production, wind, &lt;1MW turbine, onshore | electricity, high voltage | Cutoff, U - CN-LN</t>
  </si>
  <si>
    <t>electricity production, wind, &lt;1MW turbine, onshore | electricity, high voltage | Cutoff, U - CN-NM</t>
  </si>
  <si>
    <t>electricity production, wind, &lt;1MW turbine, onshore | electricity, high voltage | Cutoff, U - CN-NX</t>
  </si>
  <si>
    <t>electricity production, wind, &lt;1MW turbine, onshore | electricity, high voltage | Cutoff, U - CN-QH</t>
  </si>
  <si>
    <t>electricity production, wind, &lt;1MW turbine, onshore | electricity, high voltage | Cutoff, U - CN-SA</t>
  </si>
  <si>
    <t>electricity production, wind, &lt;1MW turbine, onshore | electricity, high voltage | Cutoff, U - CN-SC</t>
  </si>
  <si>
    <t>electricity production, wind, &lt;1MW turbine, onshore | electricity, high voltage | Cutoff, U - CN-SD</t>
  </si>
  <si>
    <t>electricity production, wind, &lt;1MW turbine, onshore | electricity, high voltage | Cutoff, U - CN-SH</t>
  </si>
  <si>
    <t>electricity production, wind, &lt;1MW turbine, onshore | electricity, high voltage | Cutoff, U - CN-SX</t>
  </si>
  <si>
    <t>electricity production, wind, &lt;1MW turbine, onshore | electricity, high voltage | Cutoff, U - CN-TJ</t>
  </si>
  <si>
    <t>electricity production, wind, &lt;1MW turbine, onshore | electricity, high voltage | Cutoff, U - CN-XJ</t>
  </si>
  <si>
    <t>electricity production, wind, &lt;1MW turbine, onshore | electricity, high voltage | Cutoff, U - CN-ZJ</t>
  </si>
  <si>
    <t>electricity production, wind, &gt;3MW turbine, onshore | electricity, high voltage | Cutoff, U - CN-AH</t>
  </si>
  <si>
    <t>electricity production, wind, &gt;3MW turbine, onshore | electricity, high voltage | Cutoff, U - CN-BJ</t>
  </si>
  <si>
    <t>electricity production, wind, &gt;3MW turbine, onshore | electricity, high voltage | Cutoff, U - CN-CQ</t>
  </si>
  <si>
    <t>electricity production, wind, &gt;3MW turbine, onshore | electricity, high voltage | Cutoff, U - CN-FJ</t>
  </si>
  <si>
    <t>electricity production, wind, &gt;3MW turbine, onshore | electricity, high voltage | Cutoff, U - CN-GS</t>
  </si>
  <si>
    <t>electricity production, wind, &gt;3MW turbine, onshore | electricity, high voltage | Cutoff, U - CN-HB</t>
  </si>
  <si>
    <t>electricity production, wind, &gt;3MW turbine, onshore | electricity, high voltage | Cutoff, U - CN-HE</t>
  </si>
  <si>
    <t>electricity production, wind, &gt;3MW turbine, onshore | electricity, high voltage | Cutoff, U - CN-HL</t>
  </si>
  <si>
    <t>electricity production, wind, &gt;3MW turbine, onshore | electricity, high voltage | Cutoff, U - CN-HN</t>
  </si>
  <si>
    <t>electricity production, wind, &gt;3MW turbine, onshore | electricity, high voltage | Cutoff, U - CN-HU</t>
  </si>
  <si>
    <t>electricity production, wind, &gt;3MW turbine, onshore | electricity, high voltage | Cutoff, U - CN-JL</t>
  </si>
  <si>
    <t>electricity production, wind, &gt;3MW turbine, onshore | electricity, high voltage | Cutoff, U - CN-JS</t>
  </si>
  <si>
    <t>electricity production, wind, &gt;3MW turbine, onshore | electricity, high voltage | Cutoff, U - CN-JX</t>
  </si>
  <si>
    <t>electricity production, wind, &gt;3MW turbine, onshore | electricity, high voltage | Cutoff, U - CN-LN</t>
  </si>
  <si>
    <t>electricity production, wind, &gt;3MW turbine, onshore | electricity, high voltage | Cutoff, U - CN-NM</t>
  </si>
  <si>
    <t>electricity production, wind, &gt;3MW turbine, onshore | electricity, high voltage | Cutoff, U - CN-NX</t>
  </si>
  <si>
    <t>electricity production, wind, &gt;3MW turbine, onshore | electricity, high voltage | Cutoff, U - CN-QH</t>
  </si>
  <si>
    <t>electricity production, wind, &gt;3MW turbine, onshore | electricity, high voltage | Cutoff, U - CN-SA</t>
  </si>
  <si>
    <t>electricity production, wind, &gt;3MW turbine, onshore | electricity, high voltage | Cutoff, U - CN-SC</t>
  </si>
  <si>
    <t>electricity production, wind, &gt;3MW turbine, onshore | electricity, high voltage | Cutoff, U - CN-SD</t>
  </si>
  <si>
    <t>electricity production, wind, &gt;3MW turbine, onshore | electricity, high voltage | Cutoff, U - CN-SH</t>
  </si>
  <si>
    <t>electricity production, wind, &gt;3MW turbine, onshore | electricity, high voltage | Cutoff, U - CN-SX</t>
  </si>
  <si>
    <t>electricity production, wind, &gt;3MW turbine, onshore | electricity, high voltage | Cutoff, U - CN-TJ</t>
  </si>
  <si>
    <t>electricity production, wind, &gt;3MW turbine, onshore | electricity, high voltage | Cutoff, U - CN-XJ</t>
  </si>
  <si>
    <t>electricity production, wind, &gt;3MW turbine, onshore | electricity, high voltage | Cutoff, U - CN-ZJ</t>
  </si>
  <si>
    <t>market for electricity, high voltage | electricity, high voltage | Cutoff, U - CN-SGCC</t>
  </si>
  <si>
    <t>DE</t>
  </si>
  <si>
    <t>electricity production, deep geothermal | electricity, high voltage | Cutoff, U - DE</t>
  </si>
  <si>
    <t>electricity production, hard coal | electricity, high voltage | Cutoff, U - DE</t>
  </si>
  <si>
    <t>electricity production, hydro, pumped storage | electricity, high voltage | Cutoff, U - DE</t>
  </si>
  <si>
    <t>electricity production, hydro, reservoir, non-alpine region | electricity, high voltage | Cutoff, U - DE</t>
  </si>
  <si>
    <t>electricity production, hydro, run-of-river | electricity, high voltage | Cutoff, U - DE</t>
  </si>
  <si>
    <t>electricity production, lignite | electricity, high voltage | Cutoff, U - DE</t>
  </si>
  <si>
    <t>electricity production, natural gas, combined cycle power plant | electricity, high voltage | Cutoff, U - DE</t>
  </si>
  <si>
    <t>electricity production, natural gas, conventional power plant | electricity, high voltage | Cutoff, U - DE</t>
  </si>
  <si>
    <t>electricity production, nuclear, boiling water reactor | electricity, high voltage | Cutoff, U - DE</t>
  </si>
  <si>
    <t>electricity production, nuclear, pressure water reactor | electricity, high voltage | Cutoff, U - DE</t>
  </si>
  <si>
    <t>electricity production, oil | electricity, high voltage | Cutoff, U - DE</t>
  </si>
  <si>
    <t>electricity production, wind, 1-3MW turbine, offshore | electricity, high voltage | Cutoff, U - DE</t>
  </si>
  <si>
    <t>electricity production, wind, 1-3MW turbine, onshore | electricity, high voltage | Cutoff, U - DE</t>
  </si>
  <si>
    <t>electricity production, wind, &lt;1MW turbine, onshore | electricity, high voltage | Cutoff, U - DE</t>
  </si>
  <si>
    <t>electricity production, wind, &gt;3MW turbine, onshore | electricity, high voltage | Cutoff, U - DE</t>
  </si>
  <si>
    <t>electricity, high voltage, import from AT | electricity, high voltage | Cutoff, U - DE</t>
  </si>
  <si>
    <t>electricity, high voltage, import from CH | electricity, high voltage | Cutoff, U - DE</t>
  </si>
  <si>
    <t>electricity, high voltage, import from CZ | electricity, high voltage | Cutoff, U - DE</t>
  </si>
  <si>
    <t>electricity, high voltage, import from DK | electricity, high voltage | Cutoff, U - DE</t>
  </si>
  <si>
    <t>electricity, high voltage, import from FR | electricity, high voltage | Cutoff, U - DE</t>
  </si>
  <si>
    <t>electricity, high voltage, import from LU | electricity, high voltage | Cutoff, U - DE</t>
  </si>
  <si>
    <t>electricity, high voltage, import from NL | electricity, high voltage | Cutoff, U - DE</t>
  </si>
  <si>
    <t>electricity, high voltage, import from PL | electricity, high voltage | Cutoff, U - DE</t>
  </si>
  <si>
    <t>electricity, high voltage, import from SE | electricity, high voltage | Cutoff, U - DE</t>
  </si>
  <si>
    <t>heat and power co-generation, biogas, gas engine | electricity, high voltage | Cutoff, U - DE</t>
  </si>
  <si>
    <t>heat and power co-generation, hard coal | electricity, high voltage | Cutoff, U - DE</t>
  </si>
  <si>
    <t>heat and power co-generation, lignite | electricity, high voltage | Cutoff, U - DE</t>
  </si>
  <si>
    <t>heat and power co-generation, natural gas, combined cycle power plant, 400MW electrical | electricity, high voltage | Cutoff, U - DE</t>
  </si>
  <si>
    <t>heat and power co-generation, natural gas, conventional power plant, 100MW electrical | electricity, high voltage | Cutoff, U - DE</t>
  </si>
  <si>
    <t>heat and power co-generation, oil | electricity, high voltage | Cutoff, U - DE</t>
  </si>
  <si>
    <t>heat and power co-generation, wood chips, 6667 kW, state-of-the-art 2014 | electricity, high voltage | Cutoff, U - DE</t>
  </si>
  <si>
    <t>market for electricity, high voltage | electricity, high voltage | Cutoff, U - DE</t>
  </si>
  <si>
    <t>transmission network construction, long-distance | transmission network, long-distance | Cutoff, U - UCTE</t>
  </si>
  <si>
    <t>treatment of blast furnace gas, in power plant | electricity, high voltage | Cutoff, U - DE</t>
  </si>
  <si>
    <t>treatment of coal gas, in power plant | electricity, high voltage | Cutoff, U - DE</t>
  </si>
  <si>
    <t>JP</t>
  </si>
  <si>
    <t>electricity production, deep geothermal | electricity, high voltage | Cutoff, U - JP</t>
  </si>
  <si>
    <t>electricity production, hard coal | electricity, high voltage | Cutoff, U - JP</t>
  </si>
  <si>
    <t>electricity production, hydro, pumped storage | electricity, high voltage | Cutoff, U - JP</t>
  </si>
  <si>
    <t>electricity production, hydro, reservoir, alpine region | electricity, high voltage | Cutoff, U - JP</t>
  </si>
  <si>
    <t>electricity production, hydro, run-of-river | electricity, high voltage | Cutoff, U - JP</t>
  </si>
  <si>
    <t>electricity production, natural gas, combined cycle power plant | electricity, high voltage | Cutoff, U - JP</t>
  </si>
  <si>
    <t>electricity production, natural gas, conventional power plant | electricity, high voltage | Cutoff, U - JP</t>
  </si>
  <si>
    <t>electricity production, nuclear, boiling water reactor | electricity, high voltage | Cutoff, U - JP</t>
  </si>
  <si>
    <t>electricity production, nuclear, pressure water reactor | electricity, high voltage | Cutoff, U - JP</t>
  </si>
  <si>
    <t>electricity production, oil | electricity, high voltage | Cutoff, U - JP</t>
  </si>
  <si>
    <t>electricity production, wind, 1-3MW turbine, offshore | electricity, high voltage | Cutoff, U - JP</t>
  </si>
  <si>
    <t>electricity production, wind, 1-3MW turbine, onshore | electricity, high voltage | Cutoff, U - JP</t>
  </si>
  <si>
    <t>electricity production, wind, &lt;1MW turbine, onshore | electricity, high voltage | Cutoff, U - JP</t>
  </si>
  <si>
    <t>electricity production, wind, &gt;3MW turbine, onshore | electricity, high voltage | Cutoff, U - JP</t>
  </si>
  <si>
    <t>heat and power co-generation, biogas, gas engine | electricity, high voltage | Cutoff, U - RoW</t>
  </si>
  <si>
    <t>heat and power co-generation, wood chips, 6667 kW, state-of-the-art 2014 | electricity, high voltage | Cutoff, U - JP</t>
  </si>
  <si>
    <t>market for electricity, high voltage | electricity, high voltage | Cutoff, U - JP</t>
  </si>
  <si>
    <t>treatment of blast furnace gas, in power plant | electricity, high voltage | Cutoff, U - JP</t>
  </si>
  <si>
    <t>treatment of coal gas, in power plant | electricity, high voltage | Cutoff, U - JP</t>
  </si>
  <si>
    <t>KR</t>
  </si>
  <si>
    <t>electricity production, hard coal | electricity, high voltage | Cutoff, U - KR</t>
  </si>
  <si>
    <t>electricity production, hydro, pumped storage | electricity, high voltage | Cutoff, U - KR</t>
  </si>
  <si>
    <t>electricity production, hydro, reservoir, non-alpine region | electricity, high voltage | Cutoff, U - KR</t>
  </si>
  <si>
    <t>electricity production, hydro, run-of-river | electricity, high voltage | Cutoff, U - KR</t>
  </si>
  <si>
    <t>electricity production, lignite | electricity, high voltage | Cutoff, U - KR</t>
  </si>
  <si>
    <t>electricity production, natural gas, combined cycle power plant | electricity, high voltage | Cutoff, U - KR</t>
  </si>
  <si>
    <t>electricity production, natural gas, conventional power plant | electricity, high voltage | Cutoff, U - KR</t>
  </si>
  <si>
    <t>electricity production, nuclear, pressure water reactor | electricity, high voltage | Cutoff, U - KR</t>
  </si>
  <si>
    <t>electricity production, nuclear, pressure water reactor, heavy water moderated | electricity, high voltage | Cutoff, U - KR</t>
  </si>
  <si>
    <t>electricity production, oil | electricity, high voltage | Cutoff, U - KR</t>
  </si>
  <si>
    <t>electricity production, wind, 1-3MW turbine, offshore | electricity, high voltage | Cutoff, U - KR</t>
  </si>
  <si>
    <t>electricity production, wind, 1-3MW turbine, onshore | electricity, high voltage | Cutoff, U - KR</t>
  </si>
  <si>
    <t>electricity production, wind, &lt;1MW turbine, onshore | electricity, high voltage | Cutoff, U - KR</t>
  </si>
  <si>
    <t>electricity production, wind, &gt;3MW turbine, onshore | electricity, high voltage | Cutoff, U - KR</t>
  </si>
  <si>
    <t>heat and power co-generation, biogas, gas engine | electricity, high voltage | Cutoff, U - KR</t>
  </si>
  <si>
    <t>heat and power co-generation, natural gas, combined cycle power plant, 400MW electrical | electricity, high voltage | Cutoff, U - KR</t>
  </si>
  <si>
    <t>heat and power co-generation, natural gas, conventional power plant, 100MW electrical | electricity, high voltage | Cutoff, U - KR</t>
  </si>
  <si>
    <t>heat and power co-generation, oil | electricity, high voltage | Cutoff, U - KR</t>
  </si>
  <si>
    <t>heat and power co-generation, wood chips, 6667 kW, state-of-the-art 2014 | electricity, high voltage | Cutoff, U - KR</t>
  </si>
  <si>
    <t>market for electricity, high voltage | electricity, high voltage | Cutoff, U - KR</t>
  </si>
  <si>
    <t>treatment of blast furnace gas, in power plant | electricity, high voltage | Cutoff, U - KR</t>
  </si>
  <si>
    <t>treatment of coal gas, in power plant | electricity, high voltage | Cutoff, U - KR</t>
  </si>
  <si>
    <t>MX</t>
  </si>
  <si>
    <t>electricity production, deep geothermal | electricity, high voltage | Cutoff, U - MX</t>
  </si>
  <si>
    <t>electricity production, hard coal | electricity, high voltage | Cutoff, U - MX</t>
  </si>
  <si>
    <t>electricity production, hydro, run-of-river | electricity, high voltage | Cutoff, U - MX</t>
  </si>
  <si>
    <t>electricity production, lignite | electricity, high voltage | Cutoff, U - MX</t>
  </si>
  <si>
    <t>electricity production, natural gas, combined cycle power plant | electricity, high voltage | Cutoff, U - MX</t>
  </si>
  <si>
    <t>electricity production, natural gas, conventional power plant | electricity, high voltage | Cutoff, U - MX</t>
  </si>
  <si>
    <t>electricity production, nuclear, boiling water reactor | electricity, high voltage | Cutoff, U - MX</t>
  </si>
  <si>
    <t>electricity production, oil | electricity, high voltage | Cutoff, U - MX</t>
  </si>
  <si>
    <t>electricity production, wind, 1-3MW turbine, onshore | electricity, high voltage | Cutoff, U - MX</t>
  </si>
  <si>
    <t>electricity production, wind, &lt;1MW turbine, onshore | electricity, high voltage | Cutoff, U - MX</t>
  </si>
  <si>
    <t>electricity production, wind, &gt;3MW turbine, onshore | electricity, high voltage | Cutoff, U - MX</t>
  </si>
  <si>
    <t>electricity, high voltage, import from US-TRE | electricity, high voltage | Cutoff, U - MX</t>
  </si>
  <si>
    <t>market for electricity, high voltage | electricity, high voltage | Cutoff, U - MX</t>
  </si>
  <si>
    <t>MY</t>
  </si>
  <si>
    <t>electricity production, hard coal | electricity, high voltage | Cutoff, U - MY</t>
  </si>
  <si>
    <t>electricity production, hydro, reservoir, tropical region | electricity, high voltage | Cutoff, U - MY</t>
  </si>
  <si>
    <t>electricity production, natural gas, combined cycle power plant | electricity, high voltage | Cutoff, U - MY</t>
  </si>
  <si>
    <t>electricity production, natural gas, conventional power plant | electricity, high voltage | Cutoff, U - MY</t>
  </si>
  <si>
    <t>electricity production, oil | electricity, high voltage | Cutoff, U - MY</t>
  </si>
  <si>
    <t>electricity, high voltage, import from ID | electricity, high voltage | Cutoff, U - MY</t>
  </si>
  <si>
    <t>heat and power co-generation, wood chips, 6667 kW | electricity, high voltage | Cutoff, U - MY</t>
  </si>
  <si>
    <t>market for electricity, high voltage | electricity, high voltage | Cutoff, U - MY</t>
  </si>
  <si>
    <t>SG</t>
  </si>
  <si>
    <t>electricity production, hard coal | electricity, high voltage | Cutoff, U - RoW</t>
  </si>
  <si>
    <t>electricity production, natural gas, combined cycle power plant | electricity, high voltage | Cutoff, U - RoW</t>
  </si>
  <si>
    <t>electricity production, natural gas, conventional power plant | electricity, high voltage | Cutoff, U - RoW</t>
  </si>
  <si>
    <t>electricity production, oil | electricity, high voltage | Cutoff, U - RoW</t>
  </si>
  <si>
    <t>heat and power co-generation, wood chips, 6667 kW | electricity, high voltage | Cutoff, U - RoW</t>
  </si>
  <si>
    <t>market for electricity, high voltage | electricity, high voltage | Cutoff, U - SG</t>
  </si>
  <si>
    <t>TH</t>
  </si>
  <si>
    <t>electricity production, deep geothermal | electricity, high voltage | Cutoff, U - TH</t>
  </si>
  <si>
    <t>electricity production, hard coal | electricity, high voltage | Cutoff, U - TH</t>
  </si>
  <si>
    <t>electricity production, hydro, reservoir, tropical region | electricity, high voltage | Cutoff, U - TH</t>
  </si>
  <si>
    <t>electricity production, lignite | electricity, high voltage | Cutoff, U - TH</t>
  </si>
  <si>
    <t>electricity production, natural gas, combined cycle power plant | electricity, high voltage | Cutoff, U - TH</t>
  </si>
  <si>
    <t>electricity production, natural gas, conventional power plant | electricity, high voltage | Cutoff, U - TH</t>
  </si>
  <si>
    <t>electricity production, oil | electricity, high voltage | Cutoff, U - TH</t>
  </si>
  <si>
    <t>electricity production, wind, 1-3MW turbine, onshore | electricity, high voltage | Cutoff, U - RoW</t>
  </si>
  <si>
    <t>electricity production, wind, &lt;1MW turbine, onshore | electricity, high voltage | Cutoff, U - RoW</t>
  </si>
  <si>
    <t>market for electricity, high voltage | electricity, high voltage | Cutoff, U - TH</t>
  </si>
  <si>
    <t>TW</t>
  </si>
  <si>
    <t>electricity production, hard coal | electricity, high voltage | Cutoff, U - TW</t>
  </si>
  <si>
    <t>electricity production, hydro, pumped storage | electricity, high voltage | Cutoff, U - TW</t>
  </si>
  <si>
    <t>electricity production, hydro, run-of-river | electricity, high voltage | Cutoff, U - TW</t>
  </si>
  <si>
    <t>electricity production, lignite | electricity, high voltage | Cutoff, U - TW</t>
  </si>
  <si>
    <t>electricity production, natural gas, conventional power plant | electricity, high voltage | Cutoff, U - TW</t>
  </si>
  <si>
    <t>electricity production, nuclear, boiling water reactor | electricity, high voltage | Cutoff, U - TW</t>
  </si>
  <si>
    <t>electricity production, nuclear, pressure water reactor | electricity, high voltage | Cutoff, U - TW</t>
  </si>
  <si>
    <t>electricity production, oil | electricity, high voltage | Cutoff, U - TW</t>
  </si>
  <si>
    <t>electricity production, wind, 1-3MW turbine, onshore | electricity, high voltage | Cutoff, U - TW</t>
  </si>
  <si>
    <t>electricity production, wind, &lt;1MW turbine, onshore | electricity, high voltage | Cutoff, U - TW</t>
  </si>
  <si>
    <t>heat and power co-generation, hard coal | electricity, high voltage | Cutoff, U - TW</t>
  </si>
  <si>
    <t>market for electricity, high voltage | electricity, high voltage | Cutoff, U - TW</t>
  </si>
  <si>
    <t>VN</t>
  </si>
  <si>
    <t>electricity production, hydro, run-of-river | electricity, high voltage | Cutoff, U - RoW</t>
  </si>
  <si>
    <t>electricity, high voltage, import from CN-CSG | electricity, high voltage | Cutoff, U - VN</t>
  </si>
  <si>
    <t>electricity, high voltage, import from RAS | electricity, high voltage | Cutoff, U - VN</t>
  </si>
  <si>
    <t>market for electricity, high voltage | electricity, high voltage | Cutoff, U - VN</t>
  </si>
  <si>
    <t>oil sum</t>
  </si>
  <si>
    <t>solar PV</t>
  </si>
  <si>
    <t>solar thermal</t>
  </si>
  <si>
    <t>biofuel</t>
  </si>
  <si>
    <t>biofuels sum</t>
  </si>
  <si>
    <t>solar pv</t>
  </si>
  <si>
    <t>biofuel sum</t>
  </si>
  <si>
    <t>oil</t>
  </si>
  <si>
    <t>tide</t>
  </si>
  <si>
    <t>biofuels</t>
  </si>
  <si>
    <t>CN CSG</t>
  </si>
  <si>
    <t>electricity production, hard coal | electricity, high voltage | Cutoff, U - CN-GD</t>
  </si>
  <si>
    <t>electricity production, hard coal | electricity, high voltage | Cutoff, U - CN-GX</t>
  </si>
  <si>
    <t>electricity production, hard coal | electricity, high voltage | Cutoff, U - CN-GZ</t>
  </si>
  <si>
    <t>electricity production, hard coal | electricity, high voltage | Cutoff, U - CN-HA</t>
  </si>
  <si>
    <t>electricity production, hard coal | electricity, high voltage | Cutoff, U - CN-YN</t>
  </si>
  <si>
    <t>electricity production, hydro, pumped storage | electricity, high voltage | Cutoff, U - CN-GD</t>
  </si>
  <si>
    <t>electricity production, hydro, run-of-river | electricity, high voltage | Cutoff, U - CN-GD</t>
  </si>
  <si>
    <t>electricity production, hydro, run-of-river | electricity, high voltage | Cutoff, U - CN-GX</t>
  </si>
  <si>
    <t>electricity production, hydro, run-of-river | electricity, high voltage | Cutoff, U - CN-GZ</t>
  </si>
  <si>
    <t>electricity production, hydro, run-of-river | electricity, high voltage | Cutoff, U - CN-HA</t>
  </si>
  <si>
    <t>electricity production, hydro, run-of-river | electricity, high voltage | Cutoff, U - CN-YN</t>
  </si>
  <si>
    <t>electricity production, natural gas, combined cycle power plant | electricity, high voltage | Cutoff, U - CN-GD</t>
  </si>
  <si>
    <t>electricity production, natural gas, combined cycle power plant | electricity, high voltage | Cutoff, U - CN-GX</t>
  </si>
  <si>
    <t>electricity production, natural gas, combined cycle power plant | electricity, high voltage | Cutoff, U - CN-GZ</t>
  </si>
  <si>
    <t>electricity production, natural gas, combined cycle power plant | electricity, high voltage | Cutoff, U - CN-HA</t>
  </si>
  <si>
    <t>electricity production, natural gas, combined cycle power plant | electricity, high voltage | Cutoff, U - CN-YN</t>
  </si>
  <si>
    <t>electricity production, natural gas, conventional power plant | electricity, high voltage | Cutoff, U - CN-GD</t>
  </si>
  <si>
    <t>electricity production, natural gas, conventional power plant | electricity, high voltage | Cutoff, U - CN-GX</t>
  </si>
  <si>
    <t>electricity production, natural gas, conventional power plant | electricity, high voltage | Cutoff, U - CN-GZ</t>
  </si>
  <si>
    <t>electricity production, natural gas, conventional power plant | electricity, high voltage | Cutoff, U - CN-HA</t>
  </si>
  <si>
    <t>electricity production, natural gas, conventional power plant | electricity, high voltage | Cutoff, U - CN-YN</t>
  </si>
  <si>
    <t>electricity production, nuclear, pressure water reactor | electricity, high voltage | Cutoff, U - CN-GD</t>
  </si>
  <si>
    <t>electricity production, oil | electricity, high voltage | Cutoff, U - CN-GD</t>
  </si>
  <si>
    <t>electricity production, oil | electricity, high voltage | Cutoff, U - CN-GX</t>
  </si>
  <si>
    <t>electricity production, oil | electricity, high voltage | Cutoff, U - CN-GZ</t>
  </si>
  <si>
    <t>electricity production, oil | electricity, high voltage | Cutoff, U - CN-HA</t>
  </si>
  <si>
    <t>electricity production, oil | electricity, high voltage | Cutoff, U - CN-YN</t>
  </si>
  <si>
    <t>electricity production, wind, 1-3MW turbine, onshore | electricity, high voltage | Cutoff, U - CN-GD</t>
  </si>
  <si>
    <t>electricity production, wind, 1-3MW turbine, onshore | electricity, high voltage | Cutoff, U - CN-GX</t>
  </si>
  <si>
    <t>electricity production, wind, 1-3MW turbine, onshore | electricity, high voltage | Cutoff, U - CN-GZ</t>
  </si>
  <si>
    <t>electricity production, wind, 1-3MW turbine, onshore | electricity, high voltage | Cutoff, U - CN-HA</t>
  </si>
  <si>
    <t>electricity production, wind, 1-3MW turbine, onshore | electricity, high voltage | Cutoff, U - CN-YN</t>
  </si>
  <si>
    <t>electricity production, wind, &lt;1MW turbine, onshore | electricity, high voltage | Cutoff, U - CN-GD</t>
  </si>
  <si>
    <t>electricity production, wind, &lt;1MW turbine, onshore | electricity, high voltage | Cutoff, U - CN-GX</t>
  </si>
  <si>
    <t>electricity production, wind, &lt;1MW turbine, onshore | electricity, high voltage | Cutoff, U - CN-GZ</t>
  </si>
  <si>
    <t>electricity production, wind, &lt;1MW turbine, onshore | electricity, high voltage | Cutoff, U - CN-HA</t>
  </si>
  <si>
    <t>electricity production, wind, &lt;1MW turbine, onshore | electricity, high voltage | Cutoff, U - CN-YN</t>
  </si>
  <si>
    <t>electricity production, wind, &gt;3MW turbine, onshore | electricity, high voltage | Cutoff, U - CN-GD</t>
  </si>
  <si>
    <t>electricity production, wind, &gt;3MW turbine, onshore | electricity, high voltage | Cutoff, U - CN-GX</t>
  </si>
  <si>
    <t>electricity production, wind, &gt;3MW turbine, onshore | electricity, high voltage | Cutoff, U - CN-GZ</t>
  </si>
  <si>
    <t>electricity production, wind, &gt;3MW turbine, onshore | electricity, high voltage | Cutoff, U - CN-HA</t>
  </si>
  <si>
    <t>electricity production, wind, &gt;3MW turbine, onshore | electricity, high voltage | Cutoff, U - CN-YN</t>
  </si>
  <si>
    <t>market for electricity, high voltage | electricity, high voltage | Cutoff, U - CN-CSG</t>
  </si>
  <si>
    <t>(3; 2; 4; 1; 3)</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</si>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</sst>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0_);_(* \(#,##0.0000\);_(* &quot;-&quot;??_);_(@_)"/>
    <numFmt numFmtId="165" formatCode="0.0000"/>
    <numFmt numFmtId="166" formatCode="#,##0.0"/>
    <numFmt numFmtId="167" formatCode="0.0000E+00"/>
    <numFmt numFmtId="168" formatCode="_(* #,##0.0000000_);_(* \(#,##0.0000000\);_(* &quot;-&quot;??_);_(@_)"/>
    <numFmt numFmtId="169" formatCode="0.00000"/>
  </numFmts>
  <fonts count="13" x14ac:knownFonts="1">
    <font>
      <sz val="11"/>
      <color theme="1"/>
      <name val="Calibri"/>
      <family val="2"/>
      <scheme val="minor"/>
    </font>
    <font>
      <sz val="11"/>
      <color theme="1"/>
      <name val="Calibri"/>
      <family val="2"/>
      <scheme val="minor"/>
    </font>
    <font>
      <sz val="8"/>
      <name val="Calibri"/>
      <family val="2"/>
      <scheme val="minor"/>
    </font>
    <font>
      <sz val="11"/>
      <color theme="0" tint="-0.249977111117893"/>
      <name val="Calibri"/>
      <family val="2"/>
      <scheme val="minor"/>
    </font>
    <font>
      <b/>
      <sz val="9"/>
      <color indexed="8"/>
      <name val="Calibri"/>
      <family val="2"/>
    </font>
    <font>
      <sz val="9"/>
      <color indexed="8"/>
      <name val="Calibri"/>
      <family val="2"/>
    </font>
    <font>
      <b/>
      <sz val="9"/>
      <name val="Calibri"/>
      <family val="2"/>
    </font>
    <font>
      <sz val="9"/>
      <name val="Calibri"/>
      <family val="2"/>
    </font>
    <font>
      <sz val="11"/>
      <color rgb="FFFF0000"/>
      <name val="Calibri"/>
      <family val="2"/>
      <scheme val="minor"/>
    </font>
    <font>
      <sz val="11"/>
      <name val="Calibri"/>
      <family val="2"/>
      <scheme val="minor"/>
    </font>
    <font>
      <sz val="11"/>
      <color theme="2"/>
      <name val="Calibri"/>
      <family val="2"/>
      <scheme val="minor"/>
    </font>
    <font>
      <sz val="11"/>
      <color rgb="FF000000"/>
      <name val="Open Sans"/>
      <family val="2"/>
    </font>
    <font>
      <sz val="11"/>
      <color rgb="FF00B0F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66CC"/>
        <bgColor indexed="64"/>
      </patternFill>
    </fill>
    <fill>
      <patternFill patternType="solid">
        <fgColor theme="8" tint="0.39997558519241921"/>
        <bgColor indexed="64"/>
      </patternFill>
    </fill>
    <fill>
      <patternFill patternType="solid">
        <fgColor theme="9"/>
        <bgColor indexed="64"/>
      </patternFill>
    </fill>
    <fill>
      <patternFill patternType="solid">
        <fgColor rgb="FFCC66FF"/>
        <bgColor indexed="64"/>
      </patternFill>
    </fill>
  </fills>
  <borders count="2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dashed">
        <color rgb="FFBFBFBF"/>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10" applyNumberFormat="0" applyProtection="0">
      <alignment wrapText="1"/>
    </xf>
    <xf numFmtId="0" fontId="4" fillId="0" borderId="11" applyNumberFormat="0" applyProtection="0">
      <alignment wrapText="1"/>
    </xf>
    <xf numFmtId="0" fontId="5" fillId="0" borderId="12" applyNumberFormat="0" applyFont="0" applyProtection="0">
      <alignment wrapText="1"/>
    </xf>
  </cellStyleXfs>
  <cellXfs count="150">
    <xf numFmtId="0" fontId="0" fillId="0" borderId="0" xfId="0"/>
    <xf numFmtId="0" fontId="0" fillId="0" borderId="0" xfId="0" applyAlignment="1">
      <alignment horizontal="center"/>
    </xf>
    <xf numFmtId="164" fontId="0" fillId="0" borderId="0" xfId="1" applyNumberFormat="1" applyFont="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5" fontId="0" fillId="0" borderId="0" xfId="0" applyNumberForma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0" fillId="2" borderId="0" xfId="0" applyFill="1" applyAlignment="1">
      <alignment horizontal="center"/>
    </xf>
    <xf numFmtId="165" fontId="0" fillId="2" borderId="0" xfId="0" applyNumberFormat="1" applyFill="1" applyAlignment="1">
      <alignment horizontal="center"/>
    </xf>
    <xf numFmtId="0" fontId="0" fillId="2" borderId="0" xfId="0" applyFill="1"/>
    <xf numFmtId="0" fontId="4" fillId="2" borderId="11" xfId="4" applyFill="1">
      <alignment wrapText="1"/>
    </xf>
    <xf numFmtId="0" fontId="0" fillId="2" borderId="12" xfId="5" applyFont="1" applyFill="1">
      <alignment wrapText="1"/>
    </xf>
    <xf numFmtId="0" fontId="4" fillId="0" borderId="10" xfId="3" applyFill="1">
      <alignment wrapText="1"/>
    </xf>
    <xf numFmtId="0" fontId="4" fillId="0" borderId="11" xfId="4" applyFill="1">
      <alignment wrapText="1"/>
    </xf>
    <xf numFmtId="0" fontId="0" fillId="0" borderId="0" xfId="0" applyFill="1"/>
    <xf numFmtId="0" fontId="0" fillId="0" borderId="12" xfId="5" applyFont="1" applyFill="1">
      <alignment wrapText="1"/>
    </xf>
    <xf numFmtId="166" fontId="0" fillId="0" borderId="12" xfId="5" applyNumberFormat="1" applyFont="1" applyFill="1" applyAlignment="1">
      <alignment horizontal="right" wrapText="1"/>
    </xf>
    <xf numFmtId="0" fontId="4" fillId="0" borderId="13" xfId="4" applyFill="1" applyBorder="1">
      <alignment wrapText="1"/>
    </xf>
    <xf numFmtId="166" fontId="4" fillId="0" borderId="13" xfId="4" applyNumberFormat="1" applyFill="1" applyBorder="1" applyAlignment="1">
      <alignment horizontal="right" wrapText="1"/>
    </xf>
    <xf numFmtId="9" fontId="0" fillId="0" borderId="0" xfId="2" applyFont="1" applyAlignment="1">
      <alignment horizontal="center"/>
    </xf>
    <xf numFmtId="9" fontId="0" fillId="0" borderId="0" xfId="2" applyNumberFormat="1" applyFont="1" applyAlignment="1">
      <alignment horizontal="center"/>
    </xf>
    <xf numFmtId="0" fontId="6" fillId="2" borderId="11" xfId="4" applyFont="1" applyFill="1">
      <alignment wrapText="1"/>
    </xf>
    <xf numFmtId="0" fontId="7" fillId="2" borderId="12" xfId="5" applyFont="1" applyFill="1">
      <alignment wrapText="1"/>
    </xf>
    <xf numFmtId="3" fontId="7" fillId="2" borderId="12" xfId="5" applyNumberFormat="1" applyFont="1" applyFill="1" applyAlignment="1">
      <alignment horizontal="right" wrapText="1"/>
    </xf>
    <xf numFmtId="3" fontId="6" fillId="2" borderId="11" xfId="4" applyNumberFormat="1" applyFont="1" applyFill="1" applyAlignment="1">
      <alignment horizontal="right" wrapText="1"/>
    </xf>
    <xf numFmtId="2" fontId="0" fillId="0" borderId="0" xfId="0" applyNumberFormat="1"/>
    <xf numFmtId="2" fontId="0" fillId="2" borderId="0" xfId="0" applyNumberFormat="1" applyFill="1"/>
    <xf numFmtId="2" fontId="0" fillId="0" borderId="0" xfId="0" applyNumberFormat="1" applyFill="1"/>
    <xf numFmtId="10" fontId="0" fillId="0" borderId="0" xfId="0" applyNumberFormat="1"/>
    <xf numFmtId="9" fontId="0" fillId="2" borderId="0" xfId="2" applyFont="1" applyFill="1"/>
    <xf numFmtId="165" fontId="0" fillId="0" borderId="0" xfId="0" applyNumberFormat="1"/>
    <xf numFmtId="0" fontId="0" fillId="0" borderId="0" xfId="0" applyFill="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center" vertical="center"/>
    </xf>
    <xf numFmtId="0" fontId="8" fillId="0" borderId="0" xfId="0" applyFont="1" applyAlignment="1">
      <alignment horizontal="center"/>
    </xf>
    <xf numFmtId="165" fontId="8"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center"/>
    </xf>
    <xf numFmtId="167" fontId="0" fillId="0" borderId="0" xfId="0" applyNumberFormat="1" applyAlignment="1">
      <alignment horizontal="center"/>
    </xf>
    <xf numFmtId="168" fontId="0" fillId="0" borderId="0" xfId="1" applyNumberFormat="1" applyFont="1" applyAlignment="1">
      <alignment horizontal="center"/>
    </xf>
    <xf numFmtId="11" fontId="0" fillId="0" borderId="0" xfId="0" applyNumberFormat="1" applyAlignment="1">
      <alignment horizontal="center"/>
    </xf>
    <xf numFmtId="169" fontId="0" fillId="0" borderId="0" xfId="0" applyNumberFormat="1"/>
    <xf numFmtId="0" fontId="0" fillId="2" borderId="0" xfId="0" applyFill="1" applyAlignment="1">
      <alignment horizontal="center" vertical="center"/>
    </xf>
    <xf numFmtId="165" fontId="0" fillId="2" borderId="0" xfId="0" applyNumberFormat="1" applyFill="1" applyAlignment="1">
      <alignment horizontal="center" vertical="center"/>
    </xf>
    <xf numFmtId="0" fontId="11" fillId="0" borderId="0" xfId="0" applyFont="1" applyAlignment="1">
      <alignment vertical="center" wrapText="1"/>
    </xf>
    <xf numFmtId="0" fontId="11" fillId="0" borderId="0" xfId="0" applyFont="1" applyAlignment="1">
      <alignment horizontal="left" vertical="center" wrapText="1" indent="1"/>
    </xf>
    <xf numFmtId="0" fontId="0" fillId="3" borderId="0" xfId="0" applyFill="1" applyAlignment="1">
      <alignment horizontal="center" vertical="center"/>
    </xf>
    <xf numFmtId="165" fontId="0" fillId="3" borderId="0" xfId="0" applyNumberFormat="1" applyFill="1" applyAlignment="1">
      <alignment horizontal="center" vertical="center"/>
    </xf>
    <xf numFmtId="165" fontId="0" fillId="3" borderId="0" xfId="0" applyNumberFormat="1" applyFill="1" applyAlignment="1">
      <alignment horizontal="center"/>
    </xf>
    <xf numFmtId="11" fontId="0" fillId="0" borderId="0" xfId="0" applyNumberFormat="1"/>
    <xf numFmtId="0" fontId="8" fillId="0" borderId="0" xfId="0" applyFont="1"/>
    <xf numFmtId="0" fontId="8" fillId="4" borderId="0" xfId="0" applyFont="1" applyFill="1"/>
    <xf numFmtId="0" fontId="12" fillId="0" borderId="0" xfId="0" applyFont="1"/>
    <xf numFmtId="165" fontId="0" fillId="0" borderId="0" xfId="0" applyNumberFormat="1" applyFill="1" applyAlignment="1">
      <alignment horizontal="center"/>
    </xf>
    <xf numFmtId="0" fontId="0" fillId="4" borderId="0" xfId="0" applyFill="1" applyAlignment="1">
      <alignment horizontal="center" vertical="center"/>
    </xf>
    <xf numFmtId="165" fontId="0" fillId="4" borderId="0" xfId="0" applyNumberFormat="1" applyFill="1" applyAlignment="1">
      <alignment horizontal="center" vertical="center"/>
    </xf>
    <xf numFmtId="0" fontId="0" fillId="5" borderId="0" xfId="0" applyFill="1" applyAlignment="1">
      <alignment horizontal="center" vertical="center"/>
    </xf>
    <xf numFmtId="165" fontId="0" fillId="5" borderId="0" xfId="0" applyNumberFormat="1" applyFill="1" applyAlignment="1">
      <alignment horizontal="center" vertical="center"/>
    </xf>
    <xf numFmtId="11" fontId="12" fillId="0" borderId="0" xfId="0" applyNumberFormat="1" applyFont="1"/>
    <xf numFmtId="164" fontId="0" fillId="0" borderId="0" xfId="1" applyNumberFormat="1" applyFont="1"/>
    <xf numFmtId="164" fontId="0" fillId="0" borderId="0" xfId="0" applyNumberFormat="1"/>
    <xf numFmtId="0" fontId="0" fillId="0" borderId="1" xfId="0" applyBorder="1"/>
    <xf numFmtId="0" fontId="8" fillId="0" borderId="1" xfId="0" applyFont="1" applyBorder="1"/>
    <xf numFmtId="0" fontId="12" fillId="0" borderId="1" xfId="0" applyFont="1" applyBorder="1"/>
    <xf numFmtId="11" fontId="0" fillId="0" borderId="1" xfId="0" applyNumberFormat="1" applyBorder="1"/>
    <xf numFmtId="0" fontId="0" fillId="0" borderId="0" xfId="0" applyBorder="1"/>
    <xf numFmtId="165" fontId="0" fillId="0" borderId="6" xfId="0" applyNumberFormat="1" applyBorder="1" applyAlignment="1">
      <alignment horizontal="center"/>
    </xf>
    <xf numFmtId="165" fontId="0" fillId="0" borderId="1" xfId="0" applyNumberFormat="1"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1" fontId="0" fillId="0" borderId="16" xfId="0" applyNumberFormat="1" applyBorder="1"/>
    <xf numFmtId="0" fontId="0" fillId="0" borderId="0" xfId="0" applyFill="1" applyBorder="1"/>
    <xf numFmtId="0" fontId="0" fillId="0" borderId="1" xfId="0" applyFill="1" applyBorder="1"/>
    <xf numFmtId="0" fontId="0" fillId="0" borderId="14" xfId="0" applyBorder="1" applyAlignment="1">
      <alignment horizontal="center"/>
    </xf>
    <xf numFmtId="0" fontId="0" fillId="0" borderId="15" xfId="0" applyBorder="1" applyAlignment="1">
      <alignment horizontal="center"/>
    </xf>
    <xf numFmtId="165" fontId="0" fillId="0" borderId="1" xfId="0" applyNumberFormat="1" applyBorder="1" applyAlignment="1">
      <alignment horizontal="center"/>
    </xf>
    <xf numFmtId="1" fontId="0" fillId="0" borderId="0" xfId="0" applyNumberFormat="1"/>
    <xf numFmtId="0" fontId="0" fillId="0" borderId="19" xfId="0" applyBorder="1"/>
    <xf numFmtId="165" fontId="0" fillId="0" borderId="15" xfId="0" applyNumberFormat="1" applyBorder="1" applyAlignment="1">
      <alignment horizontal="center"/>
    </xf>
    <xf numFmtId="0" fontId="0" fillId="0" borderId="7" xfId="0" applyFill="1" applyBorder="1" applyAlignment="1">
      <alignment horizontal="center"/>
    </xf>
    <xf numFmtId="165" fontId="0" fillId="0" borderId="8" xfId="0" applyNumberFormat="1" applyBorder="1"/>
    <xf numFmtId="165" fontId="0" fillId="0" borderId="9" xfId="0" applyNumberFormat="1" applyBorder="1"/>
    <xf numFmtId="0" fontId="0" fillId="0" borderId="20" xfId="0" applyBorder="1"/>
    <xf numFmtId="165" fontId="0" fillId="0" borderId="21" xfId="0" applyNumberFormat="1" applyBorder="1"/>
    <xf numFmtId="165" fontId="0" fillId="0" borderId="22" xfId="0" applyNumberFormat="1" applyBorder="1"/>
    <xf numFmtId="0" fontId="0" fillId="0" borderId="22" xfId="0" applyBorder="1"/>
    <xf numFmtId="0" fontId="0" fillId="0" borderId="3" xfId="0" applyBorder="1"/>
    <xf numFmtId="0" fontId="0" fillId="0" borderId="8" xfId="0" applyBorder="1"/>
    <xf numFmtId="0" fontId="0" fillId="0" borderId="5" xfId="0" applyFill="1" applyBorder="1"/>
    <xf numFmtId="0" fontId="0" fillId="0" borderId="7" xfId="0" applyFill="1" applyBorder="1"/>
    <xf numFmtId="0" fontId="0" fillId="0" borderId="8" xfId="0" applyFill="1" applyBorder="1"/>
    <xf numFmtId="0" fontId="0" fillId="0" borderId="9" xfId="0" applyFill="1" applyBorder="1"/>
    <xf numFmtId="0" fontId="0" fillId="0" borderId="23" xfId="0" applyBorder="1"/>
    <xf numFmtId="0" fontId="0" fillId="0" borderId="24" xfId="0" applyBorder="1"/>
    <xf numFmtId="0" fontId="0" fillId="0" borderId="25" xfId="0" applyBorder="1"/>
    <xf numFmtId="165" fontId="0" fillId="2" borderId="0" xfId="0" applyNumberFormat="1" applyFill="1"/>
    <xf numFmtId="164" fontId="0" fillId="2" borderId="0" xfId="1" applyNumberFormat="1" applyFont="1" applyFill="1"/>
    <xf numFmtId="164" fontId="0" fillId="2" borderId="0" xfId="0" applyNumberFormat="1" applyFill="1"/>
    <xf numFmtId="165" fontId="8" fillId="2" borderId="0" xfId="0" applyNumberFormat="1" applyFont="1" applyFill="1" applyAlignment="1">
      <alignment horizontal="center"/>
    </xf>
    <xf numFmtId="165" fontId="9" fillId="2" borderId="0" xfId="0" applyNumberFormat="1" applyFont="1" applyFill="1" applyAlignment="1">
      <alignment horizontal="center"/>
    </xf>
    <xf numFmtId="49" fontId="0" fillId="0" borderId="0" xfId="0" applyNumberFormat="1" applyFont="1" applyAlignment="1">
      <alignment horizontal="center"/>
    </xf>
    <xf numFmtId="0" fontId="0" fillId="0" borderId="0" xfId="0" applyFont="1" applyAlignment="1">
      <alignment horizontal="center"/>
    </xf>
    <xf numFmtId="10" fontId="0" fillId="0" borderId="0" xfId="2" applyNumberFormat="1" applyFont="1" applyBorder="1" applyAlignment="1">
      <alignment horizontal="center"/>
    </xf>
    <xf numFmtId="0" fontId="0" fillId="6" borderId="0" xfId="0" applyFont="1" applyFill="1" applyAlignment="1">
      <alignment horizontal="center"/>
    </xf>
    <xf numFmtId="164" fontId="0" fillId="6" borderId="0" xfId="1" applyNumberFormat="1" applyFont="1" applyFill="1" applyAlignment="1">
      <alignment horizontal="center"/>
    </xf>
    <xf numFmtId="0" fontId="0" fillId="7" borderId="0" xfId="0" applyFont="1" applyFill="1" applyAlignment="1">
      <alignment horizontal="center"/>
    </xf>
    <xf numFmtId="164" fontId="0" fillId="7" borderId="0" xfId="1" applyNumberFormat="1" applyFont="1" applyFill="1" applyAlignment="1">
      <alignment horizontal="center"/>
    </xf>
    <xf numFmtId="0" fontId="0" fillId="4" borderId="0" xfId="0" applyFont="1" applyFill="1" applyAlignment="1">
      <alignment horizontal="center"/>
    </xf>
    <xf numFmtId="164" fontId="0" fillId="4" borderId="0" xfId="1" applyNumberFormat="1" applyFont="1" applyFill="1" applyAlignment="1">
      <alignment horizontal="center"/>
    </xf>
    <xf numFmtId="0" fontId="0" fillId="8" borderId="0" xfId="0" applyFont="1" applyFill="1" applyAlignment="1">
      <alignment horizontal="center"/>
    </xf>
    <xf numFmtId="164" fontId="0" fillId="8" borderId="0" xfId="1" applyNumberFormat="1" applyFont="1" applyFill="1" applyAlignment="1">
      <alignment horizontal="center"/>
    </xf>
    <xf numFmtId="0" fontId="0" fillId="9" borderId="0" xfId="0" applyFont="1" applyFill="1" applyAlignment="1">
      <alignment horizontal="center"/>
    </xf>
    <xf numFmtId="164" fontId="0" fillId="9" borderId="0" xfId="1" applyNumberFormat="1" applyFont="1" applyFill="1" applyAlignment="1">
      <alignment horizontal="center"/>
    </xf>
    <xf numFmtId="0" fontId="0" fillId="10" borderId="0" xfId="0" applyFont="1" applyFill="1" applyAlignment="1">
      <alignment horizontal="center"/>
    </xf>
    <xf numFmtId="164" fontId="0" fillId="10" borderId="0" xfId="1" applyNumberFormat="1" applyFont="1" applyFill="1" applyAlignment="1">
      <alignment horizontal="center"/>
    </xf>
    <xf numFmtId="0" fontId="0" fillId="0" borderId="0" xfId="0" applyFont="1" applyFill="1" applyAlignment="1">
      <alignment horizontal="center"/>
    </xf>
    <xf numFmtId="164" fontId="0" fillId="0" borderId="0" xfId="1" applyNumberFormat="1" applyFont="1" applyFill="1" applyAlignment="1">
      <alignment horizontal="center"/>
    </xf>
    <xf numFmtId="165" fontId="0" fillId="0" borderId="0" xfId="0" applyNumberFormat="1" applyBorder="1" applyAlignment="1">
      <alignment horizontal="left"/>
    </xf>
    <xf numFmtId="165" fontId="0" fillId="0" borderId="16" xfId="0" applyNumberFormat="1" applyBorder="1"/>
    <xf numFmtId="165" fontId="0" fillId="0" borderId="0" xfId="0" applyNumberFormat="1" applyBorder="1"/>
    <xf numFmtId="11" fontId="0" fillId="0" borderId="0" xfId="0" applyNumberFormat="1" applyBorder="1"/>
    <xf numFmtId="0" fontId="0" fillId="2" borderId="3" xfId="0" applyFill="1" applyBorder="1" applyAlignment="1">
      <alignment horizontal="center"/>
    </xf>
    <xf numFmtId="165" fontId="0" fillId="2" borderId="0" xfId="0" applyNumberFormat="1" applyFill="1" applyBorder="1" applyAlignment="1">
      <alignment horizontal="center"/>
    </xf>
    <xf numFmtId="0" fontId="3" fillId="2" borderId="0" xfId="0" applyFont="1" applyFill="1" applyBorder="1" applyAlignment="1">
      <alignment horizontal="center"/>
    </xf>
    <xf numFmtId="0" fontId="0" fillId="2" borderId="0" xfId="0" applyFill="1" applyBorder="1" applyAlignment="1">
      <alignment horizontal="center"/>
    </xf>
    <xf numFmtId="0" fontId="3" fillId="2" borderId="8" xfId="0" applyFont="1" applyFill="1" applyBorder="1" applyAlignment="1">
      <alignment horizontal="center"/>
    </xf>
    <xf numFmtId="165" fontId="0" fillId="0" borderId="0" xfId="0" applyNumberFormat="1" applyAlignment="1">
      <alignment horizontal="center"/>
    </xf>
  </cellXfs>
  <cellStyles count="6">
    <cellStyle name="Body: normal cell" xfId="5" xr:uid="{5B3202B5-C5EE-4ECB-8B76-FAA962924724}"/>
    <cellStyle name="Comma" xfId="1" builtinId="3"/>
    <cellStyle name="Header: bottom row" xfId="3" xr:uid="{2259949A-2748-4687-8A23-9D2BF4EEEF9C}"/>
    <cellStyle name="Normal" xfId="0" builtinId="0"/>
    <cellStyle name="Parent row" xfId="4" xr:uid="{79B88024-1A4B-4339-9B5F-6877F9A0963A}"/>
    <cellStyle name="Percent" xfId="2" builtinId="5"/>
  </cellStyles>
  <dxfs count="0"/>
  <tableStyles count="0" defaultTableStyle="TableStyleMedium2" defaultPivotStyle="PivotStyleLight16"/>
  <colors>
    <mruColors>
      <color rgb="FFBFBFBF"/>
      <color rgb="FF0071A1"/>
      <color rgb="FF5D9732"/>
      <color rgb="FFFFC702"/>
      <color rgb="FFA33340"/>
      <color rgb="FF000000"/>
      <color rgb="FF0096D7"/>
      <color rgb="FFCC66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Electricity Mix</a:t>
            </a:r>
            <a:r>
              <a:rPr lang="en-US" baseline="0"/>
              <a:t> (2020-2050)</a:t>
            </a:r>
            <a:endParaRPr lang="en-US"/>
          </a:p>
        </c:rich>
      </c:tx>
      <c:layout>
        <c:manualLayout>
          <c:xMode val="edge"/>
          <c:yMode val="edge"/>
          <c:x val="0.42927174856239791"/>
          <c:y val="1.0989545523141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'Electricity Generation US'!$B$19</c:f>
              <c:strCache>
                <c:ptCount val="1"/>
                <c:pt idx="0">
                  <c:v>    Coal</c:v>
                </c:pt>
              </c:strCache>
            </c:strRef>
          </c:tx>
          <c:spPr>
            <a:solidFill>
              <a:srgbClr val="000000"/>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US'!$C$19:$AG$19</c:f>
              <c:numCache>
                <c:formatCode>0.0000</c:formatCode>
                <c:ptCount val="31"/>
                <c:pt idx="0">
                  <c:v>0.19055487787141653</c:v>
                </c:pt>
                <c:pt idx="1">
                  <c:v>0.23040900888033475</c:v>
                </c:pt>
                <c:pt idx="2">
                  <c:v>0.23772256866839733</c:v>
                </c:pt>
                <c:pt idx="3">
                  <c:v>0.20611377253231397</c:v>
                </c:pt>
                <c:pt idx="4">
                  <c:v>0.18241791975222493</c:v>
                </c:pt>
                <c:pt idx="5">
                  <c:v>0.16290766967629067</c:v>
                </c:pt>
                <c:pt idx="6">
                  <c:v>0.16562281970042456</c:v>
                </c:pt>
                <c:pt idx="7">
                  <c:v>0.15899149828775361</c:v>
                </c:pt>
                <c:pt idx="8">
                  <c:v>0.15916984676515245</c:v>
                </c:pt>
                <c:pt idx="9">
                  <c:v>0.15851809177068296</c:v>
                </c:pt>
                <c:pt idx="10">
                  <c:v>0.1554726630492072</c:v>
                </c:pt>
                <c:pt idx="11">
                  <c:v>0.15150986212546741</c:v>
                </c:pt>
                <c:pt idx="12">
                  <c:v>0.14782179349419158</c:v>
                </c:pt>
                <c:pt idx="13">
                  <c:v>0.14647112640790166</c:v>
                </c:pt>
                <c:pt idx="14">
                  <c:v>0.14501241820501809</c:v>
                </c:pt>
                <c:pt idx="15">
                  <c:v>0.14061182313290277</c:v>
                </c:pt>
                <c:pt idx="16">
                  <c:v>0.13910915967459392</c:v>
                </c:pt>
                <c:pt idx="17">
                  <c:v>0.13589741071711392</c:v>
                </c:pt>
                <c:pt idx="18">
                  <c:v>0.1310649767143961</c:v>
                </c:pt>
                <c:pt idx="19">
                  <c:v>0.12875335156176249</c:v>
                </c:pt>
                <c:pt idx="20">
                  <c:v>0.1272650623187076</c:v>
                </c:pt>
                <c:pt idx="21">
                  <c:v>0.12528753143555893</c:v>
                </c:pt>
                <c:pt idx="22">
                  <c:v>0.12403042008770326</c:v>
                </c:pt>
                <c:pt idx="23">
                  <c:v>0.12128529829002893</c:v>
                </c:pt>
                <c:pt idx="24">
                  <c:v>0.11902025505554445</c:v>
                </c:pt>
                <c:pt idx="25">
                  <c:v>0.11532541582394021</c:v>
                </c:pt>
                <c:pt idx="26">
                  <c:v>0.11358831541647774</c:v>
                </c:pt>
                <c:pt idx="27">
                  <c:v>0.11214217855717283</c:v>
                </c:pt>
                <c:pt idx="28">
                  <c:v>0.11135982432004256</c:v>
                </c:pt>
                <c:pt idx="29">
                  <c:v>0.11039659678212586</c:v>
                </c:pt>
                <c:pt idx="30">
                  <c:v>0.10870359193058264</c:v>
                </c:pt>
              </c:numCache>
            </c:numRef>
          </c:val>
          <c:extLst>
            <c:ext xmlns:c16="http://schemas.microsoft.com/office/drawing/2014/chart" uri="{C3380CC4-5D6E-409C-BE32-E72D297353CC}">
              <c16:uniqueId val="{00000000-82DD-46C4-B4B0-F9E1FC08EB5C}"/>
            </c:ext>
          </c:extLst>
        </c:ser>
        <c:ser>
          <c:idx val="1"/>
          <c:order val="1"/>
          <c:tx>
            <c:strRef>
              <c:f>'Electricity Generation US'!$B$20</c:f>
              <c:strCache>
                <c:ptCount val="1"/>
                <c:pt idx="0">
                  <c:v>    Petroleum</c:v>
                </c:pt>
              </c:strCache>
            </c:strRef>
          </c:tx>
          <c:spPr>
            <a:solidFill>
              <a:srgbClr val="BFBFBF"/>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US'!$C$20:$AG$20</c:f>
              <c:numCache>
                <c:formatCode>0.0000</c:formatCode>
                <c:ptCount val="31"/>
                <c:pt idx="0">
                  <c:v>3.8643245510885868E-3</c:v>
                </c:pt>
                <c:pt idx="1">
                  <c:v>2.9779403079288943E-3</c:v>
                </c:pt>
                <c:pt idx="2">
                  <c:v>2.8557284910998037E-3</c:v>
                </c:pt>
                <c:pt idx="3">
                  <c:v>2.6595003659748303E-3</c:v>
                </c:pt>
                <c:pt idx="4">
                  <c:v>2.5170233723688018E-3</c:v>
                </c:pt>
                <c:pt idx="5">
                  <c:v>2.3966659728493762E-3</c:v>
                </c:pt>
                <c:pt idx="6">
                  <c:v>2.3090734446288125E-3</c:v>
                </c:pt>
                <c:pt idx="7">
                  <c:v>2.1892437890803163E-3</c:v>
                </c:pt>
                <c:pt idx="8">
                  <c:v>2.112534999832352E-3</c:v>
                </c:pt>
                <c:pt idx="9">
                  <c:v>2.0626844009979687E-3</c:v>
                </c:pt>
                <c:pt idx="10">
                  <c:v>2.0073044685663356E-3</c:v>
                </c:pt>
                <c:pt idx="11">
                  <c:v>1.9250208838061838E-3</c:v>
                </c:pt>
                <c:pt idx="12">
                  <c:v>1.8930899007907082E-3</c:v>
                </c:pt>
                <c:pt idx="13">
                  <c:v>1.8668298669652658E-3</c:v>
                </c:pt>
                <c:pt idx="14">
                  <c:v>1.846274015378849E-3</c:v>
                </c:pt>
                <c:pt idx="15">
                  <c:v>1.8089538949912719E-3</c:v>
                </c:pt>
                <c:pt idx="16">
                  <c:v>1.7715881736493253E-3</c:v>
                </c:pt>
                <c:pt idx="17">
                  <c:v>1.717945460630671E-3</c:v>
                </c:pt>
                <c:pt idx="18">
                  <c:v>1.6388306061781331E-3</c:v>
                </c:pt>
                <c:pt idx="19">
                  <c:v>1.60053885071758E-3</c:v>
                </c:pt>
                <c:pt idx="20">
                  <c:v>1.5667901740825281E-3</c:v>
                </c:pt>
                <c:pt idx="21">
                  <c:v>1.49026962401023E-3</c:v>
                </c:pt>
                <c:pt idx="22">
                  <c:v>1.4128872840780766E-3</c:v>
                </c:pt>
                <c:pt idx="23">
                  <c:v>1.3282001165415983E-3</c:v>
                </c:pt>
                <c:pt idx="24">
                  <c:v>1.250964535669921E-3</c:v>
                </c:pt>
                <c:pt idx="25">
                  <c:v>1.1673710544287124E-3</c:v>
                </c:pt>
                <c:pt idx="26">
                  <c:v>1.1557237336123744E-3</c:v>
                </c:pt>
                <c:pt idx="27">
                  <c:v>1.1486578017530706E-3</c:v>
                </c:pt>
                <c:pt idx="28">
                  <c:v>1.1422383613668039E-3</c:v>
                </c:pt>
                <c:pt idx="29">
                  <c:v>1.1342884604348675E-3</c:v>
                </c:pt>
                <c:pt idx="30">
                  <c:v>1.1237428464173458E-3</c:v>
                </c:pt>
              </c:numCache>
            </c:numRef>
          </c:val>
          <c:extLst>
            <c:ext xmlns:c16="http://schemas.microsoft.com/office/drawing/2014/chart" uri="{C3380CC4-5D6E-409C-BE32-E72D297353CC}">
              <c16:uniqueId val="{00000001-82DD-46C4-B4B0-F9E1FC08EB5C}"/>
            </c:ext>
          </c:extLst>
        </c:ser>
        <c:ser>
          <c:idx val="2"/>
          <c:order val="2"/>
          <c:tx>
            <c:strRef>
              <c:f>'Electricity Generation US'!$B$21</c:f>
              <c:strCache>
                <c:ptCount val="1"/>
                <c:pt idx="0">
                  <c:v>    Natural Gas</c:v>
                </c:pt>
              </c:strCache>
            </c:strRef>
          </c:tx>
          <c:spPr>
            <a:solidFill>
              <a:srgbClr val="0096D7"/>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US'!$C$21:$AG$21</c:f>
              <c:numCache>
                <c:formatCode>0.0000</c:formatCode>
                <c:ptCount val="31"/>
                <c:pt idx="0">
                  <c:v>0.40293836012375267</c:v>
                </c:pt>
                <c:pt idx="1">
                  <c:v>0.34941906170217607</c:v>
                </c:pt>
                <c:pt idx="2">
                  <c:v>0.34301193849635642</c:v>
                </c:pt>
                <c:pt idx="3">
                  <c:v>0.35338021166512468</c:v>
                </c:pt>
                <c:pt idx="4">
                  <c:v>0.34700325309649938</c:v>
                </c:pt>
                <c:pt idx="5">
                  <c:v>0.35758908946737222</c:v>
                </c:pt>
                <c:pt idx="6">
                  <c:v>0.36377704260584953</c:v>
                </c:pt>
                <c:pt idx="7">
                  <c:v>0.36436163735867316</c:v>
                </c:pt>
                <c:pt idx="8">
                  <c:v>0.35832653933268926</c:v>
                </c:pt>
                <c:pt idx="9">
                  <c:v>0.35592212206886131</c:v>
                </c:pt>
                <c:pt idx="10">
                  <c:v>0.34905464650054308</c:v>
                </c:pt>
                <c:pt idx="11">
                  <c:v>0.34894619556076512</c:v>
                </c:pt>
                <c:pt idx="12">
                  <c:v>0.34793891777974911</c:v>
                </c:pt>
                <c:pt idx="13">
                  <c:v>0.34642405329955184</c:v>
                </c:pt>
                <c:pt idx="14">
                  <c:v>0.34551186973950565</c:v>
                </c:pt>
                <c:pt idx="15">
                  <c:v>0.3406956771208689</c:v>
                </c:pt>
                <c:pt idx="16">
                  <c:v>0.33975557591410555</c:v>
                </c:pt>
                <c:pt idx="17">
                  <c:v>0.34131782293737789</c:v>
                </c:pt>
                <c:pt idx="18">
                  <c:v>0.34473761832029937</c:v>
                </c:pt>
                <c:pt idx="19">
                  <c:v>0.34724313567572046</c:v>
                </c:pt>
                <c:pt idx="20">
                  <c:v>0.35032979156991612</c:v>
                </c:pt>
                <c:pt idx="21">
                  <c:v>0.35028825104749201</c:v>
                </c:pt>
                <c:pt idx="22">
                  <c:v>0.35193881100797997</c:v>
                </c:pt>
                <c:pt idx="23">
                  <c:v>0.35500462505395841</c:v>
                </c:pt>
                <c:pt idx="24">
                  <c:v>0.35653172287438739</c:v>
                </c:pt>
                <c:pt idx="25">
                  <c:v>0.35782254651634793</c:v>
                </c:pt>
                <c:pt idx="26">
                  <c:v>0.35631693568394679</c:v>
                </c:pt>
                <c:pt idx="27">
                  <c:v>0.35555394066804535</c:v>
                </c:pt>
                <c:pt idx="28">
                  <c:v>0.35606370974861512</c:v>
                </c:pt>
                <c:pt idx="29">
                  <c:v>0.35667807569300886</c:v>
                </c:pt>
                <c:pt idx="30">
                  <c:v>0.35786757508777006</c:v>
                </c:pt>
              </c:numCache>
            </c:numRef>
          </c:val>
          <c:extLst>
            <c:ext xmlns:c16="http://schemas.microsoft.com/office/drawing/2014/chart" uri="{C3380CC4-5D6E-409C-BE32-E72D297353CC}">
              <c16:uniqueId val="{00000002-82DD-46C4-B4B0-F9E1FC08EB5C}"/>
            </c:ext>
          </c:extLst>
        </c:ser>
        <c:ser>
          <c:idx val="3"/>
          <c:order val="3"/>
          <c:tx>
            <c:strRef>
              <c:f>'Electricity Generation US'!$B$22</c:f>
              <c:strCache>
                <c:ptCount val="1"/>
                <c:pt idx="0">
                  <c:v>    Nuclear Power</c:v>
                </c:pt>
              </c:strCache>
            </c:strRef>
          </c:tx>
          <c:spPr>
            <a:solidFill>
              <a:srgbClr val="A33340"/>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US'!$C$22:$AG$22</c:f>
              <c:numCache>
                <c:formatCode>0.0000</c:formatCode>
                <c:ptCount val="31"/>
                <c:pt idx="0">
                  <c:v>0.19324132750707559</c:v>
                </c:pt>
                <c:pt idx="1">
                  <c:v>0.18608712628670249</c:v>
                </c:pt>
                <c:pt idx="2">
                  <c:v>0.1763977583476784</c:v>
                </c:pt>
                <c:pt idx="3">
                  <c:v>0.1772795664097753</c:v>
                </c:pt>
                <c:pt idx="4">
                  <c:v>0.17598751696769716</c:v>
                </c:pt>
                <c:pt idx="5">
                  <c:v>0.1717906148690522</c:v>
                </c:pt>
                <c:pt idx="6">
                  <c:v>0.15089793277515959</c:v>
                </c:pt>
                <c:pt idx="7">
                  <c:v>0.14679452878190327</c:v>
                </c:pt>
                <c:pt idx="8">
                  <c:v>0.14600831572965009</c:v>
                </c:pt>
                <c:pt idx="9">
                  <c:v>0.141509477476078</c:v>
                </c:pt>
                <c:pt idx="10">
                  <c:v>0.14084155994348108</c:v>
                </c:pt>
                <c:pt idx="11">
                  <c:v>0.13994832982569455</c:v>
                </c:pt>
                <c:pt idx="12">
                  <c:v>0.13923115076990439</c:v>
                </c:pt>
                <c:pt idx="13">
                  <c:v>0.13651731287901173</c:v>
                </c:pt>
                <c:pt idx="14">
                  <c:v>0.13183513470878777</c:v>
                </c:pt>
                <c:pt idx="15">
                  <c:v>0.13101726938010225</c:v>
                </c:pt>
                <c:pt idx="16">
                  <c:v>0.12845915303037048</c:v>
                </c:pt>
                <c:pt idx="17">
                  <c:v>0.127317363741767</c:v>
                </c:pt>
                <c:pt idx="18">
                  <c:v>0.12612859194189005</c:v>
                </c:pt>
                <c:pt idx="19">
                  <c:v>0.12491775944773605</c:v>
                </c:pt>
                <c:pt idx="20">
                  <c:v>0.12211015032730112</c:v>
                </c:pt>
                <c:pt idx="21">
                  <c:v>0.12117012679579031</c:v>
                </c:pt>
                <c:pt idx="22">
                  <c:v>0.1200600369060929</c:v>
                </c:pt>
                <c:pt idx="23">
                  <c:v>0.11885318838852907</c:v>
                </c:pt>
                <c:pt idx="24">
                  <c:v>0.11769637768081609</c:v>
                </c:pt>
                <c:pt idx="25">
                  <c:v>0.11657704351164162</c:v>
                </c:pt>
                <c:pt idx="26">
                  <c:v>0.11535424214139792</c:v>
                </c:pt>
                <c:pt idx="27">
                  <c:v>0.11265930864886561</c:v>
                </c:pt>
                <c:pt idx="28">
                  <c:v>0.11139619396371257</c:v>
                </c:pt>
                <c:pt idx="29">
                  <c:v>0.11007156922661097</c:v>
                </c:pt>
                <c:pt idx="30">
                  <c:v>0.10876152205010657</c:v>
                </c:pt>
              </c:numCache>
            </c:numRef>
          </c:val>
          <c:extLst>
            <c:ext xmlns:c16="http://schemas.microsoft.com/office/drawing/2014/chart" uri="{C3380CC4-5D6E-409C-BE32-E72D297353CC}">
              <c16:uniqueId val="{00000003-82DD-46C4-B4B0-F9E1FC08EB5C}"/>
            </c:ext>
          </c:extLst>
        </c:ser>
        <c:ser>
          <c:idx val="4"/>
          <c:order val="4"/>
          <c:tx>
            <c:strRef>
              <c:f>'Electricity Generation US'!$B$23</c:f>
              <c:strCache>
                <c:ptCount val="1"/>
                <c:pt idx="0">
                  <c:v>Others</c:v>
                </c:pt>
              </c:strCache>
            </c:strRef>
          </c:tx>
          <c:spPr>
            <a:solidFill>
              <a:schemeClr val="accent5"/>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US'!$C$23:$AG$23</c:f>
              <c:numCache>
                <c:formatCode>0.0000</c:formatCode>
                <c:ptCount val="31"/>
                <c:pt idx="0">
                  <c:v>4.0132653988432937E-3</c:v>
                </c:pt>
                <c:pt idx="1">
                  <c:v>3.8813806150481927E-3</c:v>
                </c:pt>
                <c:pt idx="2">
                  <c:v>4.058315083267261E-3</c:v>
                </c:pt>
                <c:pt idx="3">
                  <c:v>3.9956880071637339E-3</c:v>
                </c:pt>
                <c:pt idx="4">
                  <c:v>3.9106449125026451E-3</c:v>
                </c:pt>
                <c:pt idx="5">
                  <c:v>3.879854018205084E-3</c:v>
                </c:pt>
                <c:pt idx="6">
                  <c:v>3.8001972169232792E-3</c:v>
                </c:pt>
                <c:pt idx="7">
                  <c:v>3.7577980542066488E-3</c:v>
                </c:pt>
                <c:pt idx="8">
                  <c:v>3.7138827747191065E-3</c:v>
                </c:pt>
                <c:pt idx="9">
                  <c:v>3.5986224150169901E-3</c:v>
                </c:pt>
                <c:pt idx="10">
                  <c:v>3.562177545586302E-3</c:v>
                </c:pt>
                <c:pt idx="11">
                  <c:v>3.4921182319959383E-3</c:v>
                </c:pt>
                <c:pt idx="12">
                  <c:v>3.4650407927491159E-3</c:v>
                </c:pt>
                <c:pt idx="13">
                  <c:v>3.4269907479842292E-3</c:v>
                </c:pt>
                <c:pt idx="14">
                  <c:v>3.3968492671144408E-3</c:v>
                </c:pt>
                <c:pt idx="15">
                  <c:v>3.321906744107823E-3</c:v>
                </c:pt>
                <c:pt idx="16">
                  <c:v>3.2835364962355202E-3</c:v>
                </c:pt>
                <c:pt idx="17">
                  <c:v>3.2670939531911961E-3</c:v>
                </c:pt>
                <c:pt idx="18">
                  <c:v>3.2323411193308916E-3</c:v>
                </c:pt>
                <c:pt idx="19">
                  <c:v>3.1960936985435742E-3</c:v>
                </c:pt>
                <c:pt idx="20">
                  <c:v>3.1536785138100145E-3</c:v>
                </c:pt>
                <c:pt idx="21">
                  <c:v>3.1183956247373291E-3</c:v>
                </c:pt>
                <c:pt idx="22">
                  <c:v>3.0763425096406961E-3</c:v>
                </c:pt>
                <c:pt idx="23">
                  <c:v>3.0195776584376814E-3</c:v>
                </c:pt>
                <c:pt idx="24">
                  <c:v>2.9578271020114441E-3</c:v>
                </c:pt>
                <c:pt idx="25">
                  <c:v>2.8914881903477191E-3</c:v>
                </c:pt>
                <c:pt idx="26">
                  <c:v>2.7766340051158622E-3</c:v>
                </c:pt>
                <c:pt idx="27">
                  <c:v>2.7260507072972926E-3</c:v>
                </c:pt>
                <c:pt idx="28">
                  <c:v>2.6815145363309808E-3</c:v>
                </c:pt>
                <c:pt idx="29">
                  <c:v>2.6140475383125755E-3</c:v>
                </c:pt>
                <c:pt idx="30">
                  <c:v>2.5164214931901363E-3</c:v>
                </c:pt>
              </c:numCache>
            </c:numRef>
          </c:val>
          <c:extLst>
            <c:ext xmlns:c16="http://schemas.microsoft.com/office/drawing/2014/chart" uri="{C3380CC4-5D6E-409C-BE32-E72D297353CC}">
              <c16:uniqueId val="{00000004-82DD-46C4-B4B0-F9E1FC08EB5C}"/>
            </c:ext>
          </c:extLst>
        </c:ser>
        <c:ser>
          <c:idx val="5"/>
          <c:order val="5"/>
          <c:tx>
            <c:strRef>
              <c:f>'Electricity Generation US'!$B$24</c:f>
              <c:strCache>
                <c:ptCount val="1"/>
                <c:pt idx="0">
                  <c:v>Conventional Hydroelectric Power</c:v>
                </c:pt>
              </c:strCache>
            </c:strRef>
          </c:tx>
          <c:spPr>
            <a:solidFill>
              <a:srgbClr val="0071A1"/>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US'!$C$24:$AG$24</c:f>
              <c:numCache>
                <c:formatCode>0.0000</c:formatCode>
                <c:ptCount val="31"/>
                <c:pt idx="0">
                  <c:v>6.972406761966389E-2</c:v>
                </c:pt>
                <c:pt idx="1">
                  <c:v>6.8867859426430728E-2</c:v>
                </c:pt>
                <c:pt idx="2">
                  <c:v>6.8990761106755449E-2</c:v>
                </c:pt>
                <c:pt idx="3">
                  <c:v>6.9861505717606118E-2</c:v>
                </c:pt>
                <c:pt idx="4">
                  <c:v>6.9124016956518528E-2</c:v>
                </c:pt>
                <c:pt idx="5">
                  <c:v>6.809182247947948E-2</c:v>
                </c:pt>
                <c:pt idx="6">
                  <c:v>6.7636787866404188E-2</c:v>
                </c:pt>
                <c:pt idx="7">
                  <c:v>6.7241310989572922E-2</c:v>
                </c:pt>
                <c:pt idx="8">
                  <c:v>6.6838197660778573E-2</c:v>
                </c:pt>
                <c:pt idx="9">
                  <c:v>6.6386302450424664E-2</c:v>
                </c:pt>
                <c:pt idx="10">
                  <c:v>6.5976675669881579E-2</c:v>
                </c:pt>
                <c:pt idx="11">
                  <c:v>6.5396693552219762E-2</c:v>
                </c:pt>
                <c:pt idx="12">
                  <c:v>6.4927991988798853E-2</c:v>
                </c:pt>
                <c:pt idx="13">
                  <c:v>6.4443710914711641E-2</c:v>
                </c:pt>
                <c:pt idx="14">
                  <c:v>6.3934807810090727E-2</c:v>
                </c:pt>
                <c:pt idx="15">
                  <c:v>6.3393092614295349E-2</c:v>
                </c:pt>
                <c:pt idx="16">
                  <c:v>6.2826809237609929E-2</c:v>
                </c:pt>
                <c:pt idx="17">
                  <c:v>6.2240750238631924E-2</c:v>
                </c:pt>
                <c:pt idx="18">
                  <c:v>6.1607901064034597E-2</c:v>
                </c:pt>
                <c:pt idx="19">
                  <c:v>6.1004354036109806E-2</c:v>
                </c:pt>
                <c:pt idx="20">
                  <c:v>6.0435999238049425E-2</c:v>
                </c:pt>
                <c:pt idx="21">
                  <c:v>5.9829725634492313E-2</c:v>
                </c:pt>
                <c:pt idx="22">
                  <c:v>5.9168691017408667E-2</c:v>
                </c:pt>
                <c:pt idx="23">
                  <c:v>5.8482896355757506E-2</c:v>
                </c:pt>
                <c:pt idx="24">
                  <c:v>5.7740552605699685E-2</c:v>
                </c:pt>
                <c:pt idx="25">
                  <c:v>5.7143045956079719E-2</c:v>
                </c:pt>
                <c:pt idx="26">
                  <c:v>5.6499509791871967E-2</c:v>
                </c:pt>
                <c:pt idx="27">
                  <c:v>5.5851544762274774E-2</c:v>
                </c:pt>
                <c:pt idx="28">
                  <c:v>5.5225181589312347E-2</c:v>
                </c:pt>
                <c:pt idx="29">
                  <c:v>5.4500709639648502E-2</c:v>
                </c:pt>
                <c:pt idx="30">
                  <c:v>5.3784701103663297E-2</c:v>
                </c:pt>
              </c:numCache>
            </c:numRef>
          </c:val>
          <c:extLst>
            <c:ext xmlns:c16="http://schemas.microsoft.com/office/drawing/2014/chart" uri="{C3380CC4-5D6E-409C-BE32-E72D297353CC}">
              <c16:uniqueId val="{00000005-82DD-46C4-B4B0-F9E1FC08EB5C}"/>
            </c:ext>
          </c:extLst>
        </c:ser>
        <c:ser>
          <c:idx val="6"/>
          <c:order val="6"/>
          <c:tx>
            <c:strRef>
              <c:f>'Electricity Generation US'!$B$25</c:f>
              <c:strCache>
                <c:ptCount val="1"/>
                <c:pt idx="0">
                  <c:v>Geothermal</c:v>
                </c:pt>
              </c:strCache>
            </c:strRef>
          </c:tx>
          <c:spPr>
            <a:solidFill>
              <a:schemeClr val="accent1">
                <a:lumMod val="60000"/>
              </a:schemeClr>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US'!$C$25:$AG$25</c:f>
              <c:numCache>
                <c:formatCode>0.0000</c:formatCode>
                <c:ptCount val="31"/>
                <c:pt idx="0">
                  <c:v>3.8482795159488167E-3</c:v>
                </c:pt>
                <c:pt idx="1">
                  <c:v>3.7833334347654422E-3</c:v>
                </c:pt>
                <c:pt idx="2">
                  <c:v>3.8477889056556746E-3</c:v>
                </c:pt>
                <c:pt idx="3">
                  <c:v>3.8538120821904973E-3</c:v>
                </c:pt>
                <c:pt idx="4">
                  <c:v>4.0569610961831652E-3</c:v>
                </c:pt>
                <c:pt idx="5">
                  <c:v>4.2793142825024288E-3</c:v>
                </c:pt>
                <c:pt idx="6">
                  <c:v>4.4911855084801295E-3</c:v>
                </c:pt>
                <c:pt idx="7">
                  <c:v>4.7250730014269434E-3</c:v>
                </c:pt>
                <c:pt idx="8">
                  <c:v>5.0862551803841664E-3</c:v>
                </c:pt>
                <c:pt idx="9">
                  <c:v>5.362301146506385E-3</c:v>
                </c:pt>
                <c:pt idx="10">
                  <c:v>5.6470194562756428E-3</c:v>
                </c:pt>
                <c:pt idx="11">
                  <c:v>5.8888265525485683E-3</c:v>
                </c:pt>
                <c:pt idx="12">
                  <c:v>6.0847112876286583E-3</c:v>
                </c:pt>
                <c:pt idx="13">
                  <c:v>6.3381395215359399E-3</c:v>
                </c:pt>
                <c:pt idx="14">
                  <c:v>6.5678868423210447E-3</c:v>
                </c:pt>
                <c:pt idx="15">
                  <c:v>6.8585262072410526E-3</c:v>
                </c:pt>
                <c:pt idx="16">
                  <c:v>7.1408702448813241E-3</c:v>
                </c:pt>
                <c:pt idx="17">
                  <c:v>7.4292235741576958E-3</c:v>
                </c:pt>
                <c:pt idx="18">
                  <c:v>7.6725399578625496E-3</c:v>
                </c:pt>
                <c:pt idx="19">
                  <c:v>7.9031562703867127E-3</c:v>
                </c:pt>
                <c:pt idx="20">
                  <c:v>8.1115762352276261E-3</c:v>
                </c:pt>
                <c:pt idx="21">
                  <c:v>8.2732936807278674E-3</c:v>
                </c:pt>
                <c:pt idx="22">
                  <c:v>8.402581653321162E-3</c:v>
                </c:pt>
                <c:pt idx="23">
                  <c:v>8.4784828823807473E-3</c:v>
                </c:pt>
                <c:pt idx="24">
                  <c:v>8.6165883094866842E-3</c:v>
                </c:pt>
                <c:pt idx="25">
                  <c:v>8.7403729770799583E-3</c:v>
                </c:pt>
                <c:pt idx="26">
                  <c:v>8.8865764345392433E-3</c:v>
                </c:pt>
                <c:pt idx="27">
                  <c:v>8.9828346240653674E-3</c:v>
                </c:pt>
                <c:pt idx="28">
                  <c:v>9.0715052595161886E-3</c:v>
                </c:pt>
                <c:pt idx="29">
                  <c:v>9.0896650797744408E-3</c:v>
                </c:pt>
                <c:pt idx="30">
                  <c:v>9.1206087958913724E-3</c:v>
                </c:pt>
              </c:numCache>
            </c:numRef>
          </c:val>
          <c:extLst>
            <c:ext xmlns:c16="http://schemas.microsoft.com/office/drawing/2014/chart" uri="{C3380CC4-5D6E-409C-BE32-E72D297353CC}">
              <c16:uniqueId val="{00000006-82DD-46C4-B4B0-F9E1FC08EB5C}"/>
            </c:ext>
          </c:extLst>
        </c:ser>
        <c:ser>
          <c:idx val="7"/>
          <c:order val="7"/>
          <c:tx>
            <c:strRef>
              <c:f>'Electricity Generation US'!$B$26</c:f>
              <c:strCache>
                <c:ptCount val="1"/>
                <c:pt idx="0">
                  <c:v>Municipal Waste</c:v>
                </c:pt>
              </c:strCache>
            </c:strRef>
          </c:tx>
          <c:spPr>
            <a:solidFill>
              <a:schemeClr val="accent2">
                <a:lumMod val="60000"/>
              </a:schemeClr>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US'!$C$26:$AG$26</c:f>
              <c:numCache>
                <c:formatCode>0.0000</c:formatCode>
                <c:ptCount val="31"/>
                <c:pt idx="0">
                  <c:v>5.3325408877154768E-3</c:v>
                </c:pt>
                <c:pt idx="1">
                  <c:v>5.5268675524028123E-3</c:v>
                </c:pt>
                <c:pt idx="2">
                  <c:v>5.4541253864211041E-3</c:v>
                </c:pt>
                <c:pt idx="3">
                  <c:v>5.6300901670835232E-3</c:v>
                </c:pt>
                <c:pt idx="4">
                  <c:v>5.8918393490908928E-3</c:v>
                </c:pt>
                <c:pt idx="5">
                  <c:v>6.080008527130895E-3</c:v>
                </c:pt>
                <c:pt idx="6">
                  <c:v>6.3113620763618631E-3</c:v>
                </c:pt>
                <c:pt idx="7">
                  <c:v>6.5179293040709555E-3</c:v>
                </c:pt>
                <c:pt idx="8">
                  <c:v>6.6769380966874058E-3</c:v>
                </c:pt>
                <c:pt idx="9">
                  <c:v>6.9012903587707883E-3</c:v>
                </c:pt>
                <c:pt idx="10">
                  <c:v>7.1381391876502642E-3</c:v>
                </c:pt>
                <c:pt idx="11">
                  <c:v>7.3430831311836224E-3</c:v>
                </c:pt>
                <c:pt idx="12">
                  <c:v>7.49695004735817E-3</c:v>
                </c:pt>
                <c:pt idx="13">
                  <c:v>7.7290922111407055E-3</c:v>
                </c:pt>
                <c:pt idx="14">
                  <c:v>7.9497916524086647E-3</c:v>
                </c:pt>
                <c:pt idx="15">
                  <c:v>8.1585522460863868E-3</c:v>
                </c:pt>
                <c:pt idx="16">
                  <c:v>8.3436024199737835E-3</c:v>
                </c:pt>
                <c:pt idx="17">
                  <c:v>8.548582320289811E-3</c:v>
                </c:pt>
                <c:pt idx="18">
                  <c:v>8.6497722141608505E-3</c:v>
                </c:pt>
                <c:pt idx="19">
                  <c:v>8.7622026538438352E-3</c:v>
                </c:pt>
                <c:pt idx="20">
                  <c:v>8.884623382067117E-3</c:v>
                </c:pt>
                <c:pt idx="21">
                  <c:v>9.0096983376388735E-3</c:v>
                </c:pt>
                <c:pt idx="22">
                  <c:v>9.1064314373726103E-3</c:v>
                </c:pt>
                <c:pt idx="23">
                  <c:v>9.2310168012316347E-3</c:v>
                </c:pt>
                <c:pt idx="24">
                  <c:v>9.3001417193833112E-3</c:v>
                </c:pt>
                <c:pt idx="25">
                  <c:v>9.3511656672358393E-3</c:v>
                </c:pt>
                <c:pt idx="26">
                  <c:v>9.4368344943223364E-3</c:v>
                </c:pt>
                <c:pt idx="27">
                  <c:v>9.5575552276191862E-3</c:v>
                </c:pt>
                <c:pt idx="28">
                  <c:v>9.6513594348340125E-3</c:v>
                </c:pt>
                <c:pt idx="29">
                  <c:v>9.6909292381782974E-3</c:v>
                </c:pt>
                <c:pt idx="30">
                  <c:v>9.618664632236049E-3</c:v>
                </c:pt>
              </c:numCache>
            </c:numRef>
          </c:val>
          <c:extLst>
            <c:ext xmlns:c16="http://schemas.microsoft.com/office/drawing/2014/chart" uri="{C3380CC4-5D6E-409C-BE32-E72D297353CC}">
              <c16:uniqueId val="{00000007-82DD-46C4-B4B0-F9E1FC08EB5C}"/>
            </c:ext>
          </c:extLst>
        </c:ser>
        <c:ser>
          <c:idx val="8"/>
          <c:order val="8"/>
          <c:tx>
            <c:strRef>
              <c:f>'Electricity Generation US'!$B$27</c:f>
              <c:strCache>
                <c:ptCount val="1"/>
                <c:pt idx="0">
                  <c:v>Wood and Other Biomass</c:v>
                </c:pt>
              </c:strCache>
            </c:strRef>
          </c:tx>
          <c:spPr>
            <a:solidFill>
              <a:schemeClr val="accent3">
                <a:lumMod val="60000"/>
              </a:schemeClr>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US'!$C$27:$AG$27</c:f>
              <c:numCache>
                <c:formatCode>0.0000</c:formatCode>
                <c:ptCount val="31"/>
                <c:pt idx="0">
                  <c:v>9.4513212754136506E-3</c:v>
                </c:pt>
                <c:pt idx="1">
                  <c:v>9.5059028850396979E-3</c:v>
                </c:pt>
                <c:pt idx="2">
                  <c:v>9.4612094696895008E-3</c:v>
                </c:pt>
                <c:pt idx="3">
                  <c:v>9.3215076717179102E-3</c:v>
                </c:pt>
                <c:pt idx="4">
                  <c:v>9.2553515273788804E-3</c:v>
                </c:pt>
                <c:pt idx="5">
                  <c:v>9.1657574571093955E-3</c:v>
                </c:pt>
                <c:pt idx="6">
                  <c:v>9.1331128962537228E-3</c:v>
                </c:pt>
                <c:pt idx="7">
                  <c:v>9.100353191648123E-3</c:v>
                </c:pt>
                <c:pt idx="8">
                  <c:v>8.936682814928017E-3</c:v>
                </c:pt>
                <c:pt idx="9">
                  <c:v>8.835459374913578E-3</c:v>
                </c:pt>
                <c:pt idx="10">
                  <c:v>8.8432923016605307E-3</c:v>
                </c:pt>
                <c:pt idx="11">
                  <c:v>8.8088333686178778E-3</c:v>
                </c:pt>
                <c:pt idx="12">
                  <c:v>8.7399721420871688E-3</c:v>
                </c:pt>
                <c:pt idx="13">
                  <c:v>8.7554307186681717E-3</c:v>
                </c:pt>
                <c:pt idx="14">
                  <c:v>8.6817098876871383E-3</c:v>
                </c:pt>
                <c:pt idx="15">
                  <c:v>8.6329828839418928E-3</c:v>
                </c:pt>
                <c:pt idx="16">
                  <c:v>8.5563864655761879E-3</c:v>
                </c:pt>
                <c:pt idx="17">
                  <c:v>8.4658231614646966E-3</c:v>
                </c:pt>
                <c:pt idx="18">
                  <c:v>8.3920818369012402E-3</c:v>
                </c:pt>
                <c:pt idx="19">
                  <c:v>8.3041766195658014E-3</c:v>
                </c:pt>
                <c:pt idx="20">
                  <c:v>8.2466465921395768E-3</c:v>
                </c:pt>
                <c:pt idx="21">
                  <c:v>8.1735722591221079E-3</c:v>
                </c:pt>
                <c:pt idx="22">
                  <c:v>8.1084092036802155E-3</c:v>
                </c:pt>
                <c:pt idx="23">
                  <c:v>8.0238578084096367E-3</c:v>
                </c:pt>
                <c:pt idx="24">
                  <c:v>7.9648667974206722E-3</c:v>
                </c:pt>
                <c:pt idx="25">
                  <c:v>7.8923352999712981E-3</c:v>
                </c:pt>
                <c:pt idx="26">
                  <c:v>7.8087601695580287E-3</c:v>
                </c:pt>
                <c:pt idx="27">
                  <c:v>7.7704000595759104E-3</c:v>
                </c:pt>
                <c:pt idx="28">
                  <c:v>7.7047649362751523E-3</c:v>
                </c:pt>
                <c:pt idx="29">
                  <c:v>7.642726398131937E-3</c:v>
                </c:pt>
                <c:pt idx="30">
                  <c:v>7.587016957198261E-3</c:v>
                </c:pt>
              </c:numCache>
            </c:numRef>
          </c:val>
          <c:extLst>
            <c:ext xmlns:c16="http://schemas.microsoft.com/office/drawing/2014/chart" uri="{C3380CC4-5D6E-409C-BE32-E72D297353CC}">
              <c16:uniqueId val="{00000008-82DD-46C4-B4B0-F9E1FC08EB5C}"/>
            </c:ext>
          </c:extLst>
        </c:ser>
        <c:ser>
          <c:idx val="9"/>
          <c:order val="9"/>
          <c:tx>
            <c:strRef>
              <c:f>'Electricity Generation US'!$B$28</c:f>
              <c:strCache>
                <c:ptCount val="1"/>
                <c:pt idx="0">
                  <c:v>Solar</c:v>
                </c:pt>
              </c:strCache>
            </c:strRef>
          </c:tx>
          <c:spPr>
            <a:solidFill>
              <a:srgbClr val="FFC702"/>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US'!$C$28:$AG$28</c:f>
              <c:numCache>
                <c:formatCode>0.0000</c:formatCode>
                <c:ptCount val="31"/>
                <c:pt idx="0">
                  <c:v>3.2609928928808402E-2</c:v>
                </c:pt>
                <c:pt idx="1">
                  <c:v>4.1009774587846326E-2</c:v>
                </c:pt>
                <c:pt idx="2">
                  <c:v>4.8811835240398366E-2</c:v>
                </c:pt>
                <c:pt idx="3">
                  <c:v>5.2415482982273665E-2</c:v>
                </c:pt>
                <c:pt idx="4">
                  <c:v>5.8488571703529328E-2</c:v>
                </c:pt>
                <c:pt idx="5">
                  <c:v>6.8550164603408223E-2</c:v>
                </c:pt>
                <c:pt idx="6">
                  <c:v>8.1168626375712996E-2</c:v>
                </c:pt>
                <c:pt idx="7">
                  <c:v>9.1544153525501742E-2</c:v>
                </c:pt>
                <c:pt idx="8">
                  <c:v>9.7209945878924967E-2</c:v>
                </c:pt>
                <c:pt idx="9">
                  <c:v>0.10517159376230781</c:v>
                </c:pt>
                <c:pt idx="10">
                  <c:v>0.11097739179865437</c:v>
                </c:pt>
                <c:pt idx="11">
                  <c:v>0.11576986850294127</c:v>
                </c:pt>
                <c:pt idx="12">
                  <c:v>0.12195305504226386</c:v>
                </c:pt>
                <c:pt idx="13">
                  <c:v>0.12823930471780043</c:v>
                </c:pt>
                <c:pt idx="14">
                  <c:v>0.13268596882962377</c:v>
                </c:pt>
                <c:pt idx="15">
                  <c:v>0.13825494216196388</c:v>
                </c:pt>
                <c:pt idx="16">
                  <c:v>0.14269359107639326</c:v>
                </c:pt>
                <c:pt idx="17">
                  <c:v>0.14678219120262817</c:v>
                </c:pt>
                <c:pt idx="18">
                  <c:v>0.15100232527417798</c:v>
                </c:pt>
                <c:pt idx="19">
                  <c:v>0.1537513618852622</c:v>
                </c:pt>
                <c:pt idx="20">
                  <c:v>0.15640992190621075</c:v>
                </c:pt>
                <c:pt idx="21">
                  <c:v>0.16100818391191934</c:v>
                </c:pt>
                <c:pt idx="22">
                  <c:v>0.16410482573576629</c:v>
                </c:pt>
                <c:pt idx="23">
                  <c:v>0.16689308989976914</c:v>
                </c:pt>
                <c:pt idx="24">
                  <c:v>0.17015454302637392</c:v>
                </c:pt>
                <c:pt idx="25">
                  <c:v>0.17488479194293824</c:v>
                </c:pt>
                <c:pt idx="26">
                  <c:v>0.18084410242833623</c:v>
                </c:pt>
                <c:pt idx="27">
                  <c:v>0.18686410364540856</c:v>
                </c:pt>
                <c:pt idx="28">
                  <c:v>0.19016631676893517</c:v>
                </c:pt>
                <c:pt idx="29">
                  <c:v>0.19326255266821593</c:v>
                </c:pt>
                <c:pt idx="30">
                  <c:v>0.19621604947028229</c:v>
                </c:pt>
              </c:numCache>
            </c:numRef>
          </c:val>
          <c:extLst>
            <c:ext xmlns:c16="http://schemas.microsoft.com/office/drawing/2014/chart" uri="{C3380CC4-5D6E-409C-BE32-E72D297353CC}">
              <c16:uniqueId val="{00000009-82DD-46C4-B4B0-F9E1FC08EB5C}"/>
            </c:ext>
          </c:extLst>
        </c:ser>
        <c:ser>
          <c:idx val="10"/>
          <c:order val="10"/>
          <c:tx>
            <c:strRef>
              <c:f>'Electricity Generation US'!$B$29</c:f>
              <c:strCache>
                <c:ptCount val="1"/>
                <c:pt idx="0">
                  <c:v>Wind</c:v>
                </c:pt>
              </c:strCache>
            </c:strRef>
          </c:tx>
          <c:spPr>
            <a:solidFill>
              <a:srgbClr val="5D9732"/>
            </a:solidFill>
            <a:ln>
              <a:noFill/>
            </a:ln>
            <a:effectLst/>
          </c:spPr>
          <c:invertIfNegative val="0"/>
          <c:cat>
            <c:numRef>
              <c:f>'Electricity Generation US'!$C$18:$AG$18</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US'!$C$29:$AG$29</c:f>
              <c:numCache>
                <c:formatCode>0.0000</c:formatCode>
                <c:ptCount val="31"/>
                <c:pt idx="0">
                  <c:v>8.4421727988729489E-2</c:v>
                </c:pt>
                <c:pt idx="1">
                  <c:v>9.853184708049878E-2</c:v>
                </c:pt>
                <c:pt idx="2">
                  <c:v>9.9387938718154267E-2</c:v>
                </c:pt>
                <c:pt idx="3">
                  <c:v>0.11548888911610852</c:v>
                </c:pt>
                <c:pt idx="4">
                  <c:v>0.1413469442737792</c:v>
                </c:pt>
                <c:pt idx="5">
                  <c:v>0.1452689925245364</c:v>
                </c:pt>
                <c:pt idx="6">
                  <c:v>0.14485191174528428</c:v>
                </c:pt>
                <c:pt idx="7">
                  <c:v>0.14477658457988032</c:v>
                </c:pt>
                <c:pt idx="8">
                  <c:v>0.14592088203894185</c:v>
                </c:pt>
                <c:pt idx="9">
                  <c:v>0.1457321343510693</c:v>
                </c:pt>
                <c:pt idx="10">
                  <c:v>0.15047908717358277</c:v>
                </c:pt>
                <c:pt idx="11">
                  <c:v>0.1509711463226866</c:v>
                </c:pt>
                <c:pt idx="12">
                  <c:v>0.15044719683291932</c:v>
                </c:pt>
                <c:pt idx="13">
                  <c:v>0.14978801046339049</c:v>
                </c:pt>
                <c:pt idx="14">
                  <c:v>0.15257733459074174</c:v>
                </c:pt>
                <c:pt idx="15">
                  <c:v>0.15724622673134125</c:v>
                </c:pt>
                <c:pt idx="16">
                  <c:v>0.15805981187775739</c:v>
                </c:pt>
                <c:pt idx="17">
                  <c:v>0.15701590523996622</c:v>
                </c:pt>
                <c:pt idx="18">
                  <c:v>0.15587300443081256</c:v>
                </c:pt>
                <c:pt idx="19">
                  <c:v>0.15456390865046785</c:v>
                </c:pt>
                <c:pt idx="20">
                  <c:v>0.15348585253483563</c:v>
                </c:pt>
                <c:pt idx="21">
                  <c:v>0.15235088659746615</c:v>
                </c:pt>
                <c:pt idx="22">
                  <c:v>0.1505905609446736</c:v>
                </c:pt>
                <c:pt idx="23">
                  <c:v>0.14939976634734881</c:v>
                </c:pt>
                <c:pt idx="24">
                  <c:v>0.14876607240377362</c:v>
                </c:pt>
                <c:pt idx="25">
                  <c:v>0.14820453975084835</c:v>
                </c:pt>
                <c:pt idx="26">
                  <c:v>0.14733236377774073</c:v>
                </c:pt>
                <c:pt idx="27">
                  <c:v>0.14674344317032295</c:v>
                </c:pt>
                <c:pt idx="28">
                  <c:v>0.14553732700169397</c:v>
                </c:pt>
                <c:pt idx="29">
                  <c:v>0.14491892557078909</c:v>
                </c:pt>
                <c:pt idx="30">
                  <c:v>0.14470007924765385</c:v>
                </c:pt>
              </c:numCache>
            </c:numRef>
          </c:val>
          <c:extLst>
            <c:ext xmlns:c16="http://schemas.microsoft.com/office/drawing/2014/chart" uri="{C3380CC4-5D6E-409C-BE32-E72D297353CC}">
              <c16:uniqueId val="{0000000A-82DD-46C4-B4B0-F9E1FC08EB5C}"/>
            </c:ext>
          </c:extLst>
        </c:ser>
        <c:dLbls>
          <c:showLegendKey val="0"/>
          <c:showVal val="0"/>
          <c:showCatName val="0"/>
          <c:showSerName val="0"/>
          <c:showPercent val="0"/>
          <c:showBubbleSize val="0"/>
        </c:dLbls>
        <c:gapWidth val="150"/>
        <c:overlap val="100"/>
        <c:axId val="1351902895"/>
        <c:axId val="1351908719"/>
      </c:barChart>
      <c:catAx>
        <c:axId val="1351902895"/>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08719"/>
        <c:crosses val="max"/>
        <c:auto val="1"/>
        <c:lblAlgn val="ctr"/>
        <c:lblOffset val="100"/>
        <c:noMultiLvlLbl val="0"/>
      </c:catAx>
      <c:valAx>
        <c:axId val="135190871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Net Electricity Generation by Fuel </a:t>
                </a:r>
              </a:p>
              <a:p>
                <a:pPr>
                  <a:defRPr/>
                </a:pPr>
                <a:r>
                  <a:rPr lang="en-US" baseline="0"/>
                  <a:t>(Percentage Share)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90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Electricity</a:t>
            </a:r>
            <a:r>
              <a:rPr lang="en-US" baseline="0"/>
              <a:t> Generation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'Electricity Generation US'!$B$92</c:f>
              <c:strCache>
                <c:ptCount val="1"/>
                <c:pt idx="0">
                  <c:v>    Coal</c:v>
                </c:pt>
              </c:strCache>
            </c:strRef>
          </c:tx>
          <c:spPr>
            <a:solidFill>
              <a:schemeClr val="accent1"/>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US'!$C$92:$AG$92</c:f>
              <c:numCache>
                <c:formatCode>0.00</c:formatCode>
                <c:ptCount val="31"/>
                <c:pt idx="0">
                  <c:v>773.88201900000001</c:v>
                </c:pt>
                <c:pt idx="1">
                  <c:v>941.73376499999995</c:v>
                </c:pt>
                <c:pt idx="2">
                  <c:v>992.79119900000001</c:v>
                </c:pt>
                <c:pt idx="3">
                  <c:v>871.750854</c:v>
                </c:pt>
                <c:pt idx="4">
                  <c:v>780.43792699999995</c:v>
                </c:pt>
                <c:pt idx="5">
                  <c:v>706.41967799999998</c:v>
                </c:pt>
                <c:pt idx="6">
                  <c:v>723.25091599999996</c:v>
                </c:pt>
                <c:pt idx="7">
                  <c:v>698.41479500000003</c:v>
                </c:pt>
                <c:pt idx="8">
                  <c:v>703.34155299999998</c:v>
                </c:pt>
                <c:pt idx="9">
                  <c:v>705.18328899999995</c:v>
                </c:pt>
                <c:pt idx="10">
                  <c:v>695.74206500000003</c:v>
                </c:pt>
                <c:pt idx="11">
                  <c:v>683.59429899999998</c:v>
                </c:pt>
                <c:pt idx="12">
                  <c:v>671.28857400000004</c:v>
                </c:pt>
                <c:pt idx="13">
                  <c:v>670.094604</c:v>
                </c:pt>
                <c:pt idx="14">
                  <c:v>668.57281499999999</c:v>
                </c:pt>
                <c:pt idx="15">
                  <c:v>653.83886700000005</c:v>
                </c:pt>
                <c:pt idx="16">
                  <c:v>652.707581</c:v>
                </c:pt>
                <c:pt idx="17">
                  <c:v>643.58160399999997</c:v>
                </c:pt>
                <c:pt idx="18">
                  <c:v>626.76519800000005</c:v>
                </c:pt>
                <c:pt idx="19">
                  <c:v>621.67889400000001</c:v>
                </c:pt>
                <c:pt idx="20">
                  <c:v>619.91973900000005</c:v>
                </c:pt>
                <c:pt idx="21">
                  <c:v>616.31616199999996</c:v>
                </c:pt>
                <c:pt idx="22">
                  <c:v>616.70904499999995</c:v>
                </c:pt>
                <c:pt idx="23">
                  <c:v>610.07458499999996</c:v>
                </c:pt>
                <c:pt idx="24">
                  <c:v>605.32934599999999</c:v>
                </c:pt>
                <c:pt idx="25">
                  <c:v>592.97918700000002</c:v>
                </c:pt>
                <c:pt idx="26">
                  <c:v>590.65801999999996</c:v>
                </c:pt>
                <c:pt idx="27">
                  <c:v>589.8125</c:v>
                </c:pt>
                <c:pt idx="28">
                  <c:v>592.60418700000002</c:v>
                </c:pt>
                <c:pt idx="29">
                  <c:v>594.86968999999999</c:v>
                </c:pt>
                <c:pt idx="30">
                  <c:v>593.26556400000004</c:v>
                </c:pt>
              </c:numCache>
            </c:numRef>
          </c:val>
          <c:extLst>
            <c:ext xmlns:c16="http://schemas.microsoft.com/office/drawing/2014/chart" uri="{C3380CC4-5D6E-409C-BE32-E72D297353CC}">
              <c16:uniqueId val="{00000000-E5D3-4D94-B730-A6A993BD6A58}"/>
            </c:ext>
          </c:extLst>
        </c:ser>
        <c:ser>
          <c:idx val="1"/>
          <c:order val="1"/>
          <c:tx>
            <c:strRef>
              <c:f>'Electricity Generation US'!$B$93</c:f>
              <c:strCache>
                <c:ptCount val="1"/>
                <c:pt idx="0">
                  <c:v>    Petroleum</c:v>
                </c:pt>
              </c:strCache>
            </c:strRef>
          </c:tx>
          <c:spPr>
            <a:solidFill>
              <a:schemeClr val="accent2"/>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US'!$C$93:$AG$93</c:f>
              <c:numCache>
                <c:formatCode>0.00</c:formatCode>
                <c:ptCount val="31"/>
                <c:pt idx="0">
                  <c:v>15.693806</c:v>
                </c:pt>
                <c:pt idx="1">
                  <c:v>12.171516</c:v>
                </c:pt>
                <c:pt idx="2">
                  <c:v>11.926264</c:v>
                </c:pt>
                <c:pt idx="3">
                  <c:v>11.248262</c:v>
                </c:pt>
                <c:pt idx="4">
                  <c:v>10.768572000000001</c:v>
                </c:pt>
                <c:pt idx="5">
                  <c:v>10.392709</c:v>
                </c:pt>
                <c:pt idx="6">
                  <c:v>10.08339</c:v>
                </c:pt>
                <c:pt idx="7">
                  <c:v>9.6168680000000002</c:v>
                </c:pt>
                <c:pt idx="8">
                  <c:v>9.3348940000000002</c:v>
                </c:pt>
                <c:pt idx="9">
                  <c:v>9.1760540000000006</c:v>
                </c:pt>
                <c:pt idx="10">
                  <c:v>8.9827119999999994</c:v>
                </c:pt>
                <c:pt idx="11">
                  <c:v>8.6854630000000004</c:v>
                </c:pt>
                <c:pt idx="12">
                  <c:v>8.5969029999999993</c:v>
                </c:pt>
                <c:pt idx="13">
                  <c:v>8.5406089999999999</c:v>
                </c:pt>
                <c:pt idx="14">
                  <c:v>8.5121579999999994</c:v>
                </c:pt>
                <c:pt idx="15">
                  <c:v>8.4115570000000002</c:v>
                </c:pt>
                <c:pt idx="16">
                  <c:v>8.3123860000000001</c:v>
                </c:pt>
                <c:pt idx="17">
                  <c:v>8.1358289999999993</c:v>
                </c:pt>
                <c:pt idx="18">
                  <c:v>7.8370439999999997</c:v>
                </c:pt>
                <c:pt idx="19">
                  <c:v>7.7281190000000004</c:v>
                </c:pt>
                <c:pt idx="20">
                  <c:v>7.6319780000000002</c:v>
                </c:pt>
                <c:pt idx="21">
                  <c:v>7.3309550000000003</c:v>
                </c:pt>
                <c:pt idx="22">
                  <c:v>7.0252150000000002</c:v>
                </c:pt>
                <c:pt idx="23">
                  <c:v>6.6809510000000003</c:v>
                </c:pt>
                <c:pt idx="24">
                  <c:v>6.3623250000000002</c:v>
                </c:pt>
                <c:pt idx="25">
                  <c:v>6.0023780000000002</c:v>
                </c:pt>
                <c:pt idx="26">
                  <c:v>6.0097509999999996</c:v>
                </c:pt>
                <c:pt idx="27">
                  <c:v>6.0413730000000001</c:v>
                </c:pt>
                <c:pt idx="28">
                  <c:v>6.0784510000000003</c:v>
                </c:pt>
                <c:pt idx="29">
                  <c:v>6.1120890000000001</c:v>
                </c:pt>
                <c:pt idx="30">
                  <c:v>6.1329890000000002</c:v>
                </c:pt>
              </c:numCache>
            </c:numRef>
          </c:val>
          <c:extLst>
            <c:ext xmlns:c16="http://schemas.microsoft.com/office/drawing/2014/chart" uri="{C3380CC4-5D6E-409C-BE32-E72D297353CC}">
              <c16:uniqueId val="{00000001-E5D3-4D94-B730-A6A993BD6A58}"/>
            </c:ext>
          </c:extLst>
        </c:ser>
        <c:ser>
          <c:idx val="2"/>
          <c:order val="2"/>
          <c:tx>
            <c:strRef>
              <c:f>'Electricity Generation US'!$B$94</c:f>
              <c:strCache>
                <c:ptCount val="1"/>
                <c:pt idx="0">
                  <c:v>    Natural Gas</c:v>
                </c:pt>
              </c:strCache>
            </c:strRef>
          </c:tx>
          <c:spPr>
            <a:solidFill>
              <a:schemeClr val="accent3"/>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US'!$C$94:$AG$94</c:f>
              <c:numCache>
                <c:formatCode>0.00</c:formatCode>
                <c:ptCount val="31"/>
                <c:pt idx="0">
                  <c:v>1636.4144289999999</c:v>
                </c:pt>
                <c:pt idx="1">
                  <c:v>1428.1547849999999</c:v>
                </c:pt>
                <c:pt idx="2">
                  <c:v>1432.5069579999999</c:v>
                </c:pt>
                <c:pt idx="3">
                  <c:v>1494.609009</c:v>
                </c:pt>
                <c:pt idx="4">
                  <c:v>1484.582764</c:v>
                </c:pt>
                <c:pt idx="5">
                  <c:v>1550.6204829999999</c:v>
                </c:pt>
                <c:pt idx="6">
                  <c:v>1588.561768</c:v>
                </c:pt>
                <c:pt idx="7">
                  <c:v>1600.5607910000001</c:v>
                </c:pt>
                <c:pt idx="8">
                  <c:v>1583.3774410000001</c:v>
                </c:pt>
                <c:pt idx="9">
                  <c:v>1583.3544919999999</c:v>
                </c:pt>
                <c:pt idx="10">
                  <c:v>1562.0238039999999</c:v>
                </c:pt>
                <c:pt idx="11">
                  <c:v>1574.4033199999999</c:v>
                </c:pt>
                <c:pt idx="12">
                  <c:v>1580.0607910000001</c:v>
                </c:pt>
                <c:pt idx="13">
                  <c:v>1584.8645019999999</c:v>
                </c:pt>
                <c:pt idx="14">
                  <c:v>1592.965942</c:v>
                </c:pt>
                <c:pt idx="15">
                  <c:v>1584.2200929999999</c:v>
                </c:pt>
                <c:pt idx="16">
                  <c:v>1594.151245</c:v>
                </c:pt>
                <c:pt idx="17">
                  <c:v>1616.4095460000001</c:v>
                </c:pt>
                <c:pt idx="18">
                  <c:v>1648.568115</c:v>
                </c:pt>
                <c:pt idx="19">
                  <c:v>1676.6455080000001</c:v>
                </c:pt>
                <c:pt idx="20">
                  <c:v>1706.4884030000001</c:v>
                </c:pt>
                <c:pt idx="21">
                  <c:v>1723.142822</c:v>
                </c:pt>
                <c:pt idx="22">
                  <c:v>1749.9243160000001</c:v>
                </c:pt>
                <c:pt idx="23">
                  <c:v>1785.701172</c:v>
                </c:pt>
                <c:pt idx="24">
                  <c:v>1813.2973629999999</c:v>
                </c:pt>
                <c:pt idx="25">
                  <c:v>1839.848755</c:v>
                </c:pt>
                <c:pt idx="26">
                  <c:v>1852.8442379999999</c:v>
                </c:pt>
                <c:pt idx="27">
                  <c:v>1870.0382079999999</c:v>
                </c:pt>
                <c:pt idx="28">
                  <c:v>1894.802246</c:v>
                </c:pt>
                <c:pt idx="29">
                  <c:v>1921.9521480000001</c:v>
                </c:pt>
                <c:pt idx="30">
                  <c:v>1953.114014</c:v>
                </c:pt>
              </c:numCache>
            </c:numRef>
          </c:val>
          <c:extLst>
            <c:ext xmlns:c16="http://schemas.microsoft.com/office/drawing/2014/chart" uri="{C3380CC4-5D6E-409C-BE32-E72D297353CC}">
              <c16:uniqueId val="{00000002-E5D3-4D94-B730-A6A993BD6A58}"/>
            </c:ext>
          </c:extLst>
        </c:ser>
        <c:ser>
          <c:idx val="3"/>
          <c:order val="3"/>
          <c:tx>
            <c:strRef>
              <c:f>'Electricity Generation US'!$B$95</c:f>
              <c:strCache>
                <c:ptCount val="1"/>
                <c:pt idx="0">
                  <c:v>    Nuclear Power</c:v>
                </c:pt>
              </c:strCache>
            </c:strRef>
          </c:tx>
          <c:spPr>
            <a:solidFill>
              <a:schemeClr val="accent4"/>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US'!$C$95:$AG$95</c:f>
              <c:numCache>
                <c:formatCode>0.00</c:formatCode>
                <c:ptCount val="31"/>
                <c:pt idx="0">
                  <c:v>784.792236</c:v>
                </c:pt>
                <c:pt idx="1">
                  <c:v>760.58019999999999</c:v>
                </c:pt>
                <c:pt idx="2">
                  <c:v>736.682861</c:v>
                </c:pt>
                <c:pt idx="3">
                  <c:v>749.79760699999997</c:v>
                </c:pt>
                <c:pt idx="4">
                  <c:v>752.92675799999995</c:v>
                </c:pt>
                <c:pt idx="5">
                  <c:v>744.93896500000005</c:v>
                </c:pt>
                <c:pt idx="6">
                  <c:v>658.94946300000004</c:v>
                </c:pt>
                <c:pt idx="7">
                  <c:v>644.83618200000001</c:v>
                </c:pt>
                <c:pt idx="8">
                  <c:v>645.18322799999999</c:v>
                </c:pt>
                <c:pt idx="9">
                  <c:v>629.51879899999994</c:v>
                </c:pt>
                <c:pt idx="10">
                  <c:v>630.26769999999999</c:v>
                </c:pt>
                <c:pt idx="11">
                  <c:v>631.43005400000004</c:v>
                </c:pt>
                <c:pt idx="12">
                  <c:v>632.27673300000004</c:v>
                </c:pt>
                <c:pt idx="13">
                  <c:v>624.55664100000001</c:v>
                </c:pt>
                <c:pt idx="14">
                  <c:v>607.81957999999997</c:v>
                </c:pt>
                <c:pt idx="15">
                  <c:v>609.22460899999999</c:v>
                </c:pt>
                <c:pt idx="16">
                  <c:v>602.73718299999996</c:v>
                </c:pt>
                <c:pt idx="17">
                  <c:v>602.94830300000001</c:v>
                </c:pt>
                <c:pt idx="18">
                  <c:v>603.15893600000004</c:v>
                </c:pt>
                <c:pt idx="19">
                  <c:v>603.15893600000004</c:v>
                </c:pt>
                <c:pt idx="20">
                  <c:v>594.80969200000004</c:v>
                </c:pt>
                <c:pt idx="21">
                  <c:v>596.06176800000003</c:v>
                </c:pt>
                <c:pt idx="22">
                  <c:v>596.96734600000002</c:v>
                </c:pt>
                <c:pt idx="23">
                  <c:v>597.84088099999997</c:v>
                </c:pt>
                <c:pt idx="24">
                  <c:v>598.59619099999998</c:v>
                </c:pt>
                <c:pt idx="25">
                  <c:v>599.41479500000003</c:v>
                </c:pt>
                <c:pt idx="26">
                  <c:v>599.84082000000001</c:v>
                </c:pt>
                <c:pt idx="27">
                  <c:v>592.53234899999995</c:v>
                </c:pt>
                <c:pt idx="28">
                  <c:v>592.797729</c:v>
                </c:pt>
                <c:pt idx="29">
                  <c:v>593.11828600000001</c:v>
                </c:pt>
                <c:pt idx="30">
                  <c:v>593.581726</c:v>
                </c:pt>
              </c:numCache>
            </c:numRef>
          </c:val>
          <c:extLst>
            <c:ext xmlns:c16="http://schemas.microsoft.com/office/drawing/2014/chart" uri="{C3380CC4-5D6E-409C-BE32-E72D297353CC}">
              <c16:uniqueId val="{00000003-E5D3-4D94-B730-A6A993BD6A58}"/>
            </c:ext>
          </c:extLst>
        </c:ser>
        <c:ser>
          <c:idx val="4"/>
          <c:order val="4"/>
          <c:tx>
            <c:strRef>
              <c:f>'Electricity Generation US'!$B$96</c:f>
              <c:strCache>
                <c:ptCount val="1"/>
                <c:pt idx="0">
                  <c:v>    Other 11/</c:v>
                </c:pt>
              </c:strCache>
            </c:strRef>
          </c:tx>
          <c:spPr>
            <a:solidFill>
              <a:schemeClr val="accent5"/>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US'!$C$96:$AG$96</c:f>
              <c:numCache>
                <c:formatCode>0.00</c:formatCode>
                <c:ptCount val="31"/>
                <c:pt idx="0">
                  <c:v>16.298684999999999</c:v>
                </c:pt>
                <c:pt idx="1">
                  <c:v>15.864081000000001</c:v>
                </c:pt>
                <c:pt idx="2">
                  <c:v>16.948578000000001</c:v>
                </c:pt>
                <c:pt idx="3">
                  <c:v>16.899619999999999</c:v>
                </c:pt>
                <c:pt idx="4">
                  <c:v>16.730898</c:v>
                </c:pt>
                <c:pt idx="5">
                  <c:v>16.824286000000001</c:v>
                </c:pt>
                <c:pt idx="6">
                  <c:v>16.594912000000001</c:v>
                </c:pt>
                <c:pt idx="7">
                  <c:v>16.507183000000001</c:v>
                </c:pt>
                <c:pt idx="8">
                  <c:v>16.410948000000001</c:v>
                </c:pt>
                <c:pt idx="9">
                  <c:v>16.008825000000002</c:v>
                </c:pt>
                <c:pt idx="10">
                  <c:v>15.940788</c:v>
                </c:pt>
                <c:pt idx="11">
                  <c:v>15.756017999999999</c:v>
                </c:pt>
                <c:pt idx="12">
                  <c:v>15.735448999999999</c:v>
                </c:pt>
                <c:pt idx="13">
                  <c:v>15.678229999999999</c:v>
                </c:pt>
                <c:pt idx="14">
                  <c:v>15.661011</c:v>
                </c:pt>
                <c:pt idx="15">
                  <c:v>15.446721999999999</c:v>
                </c:pt>
                <c:pt idx="16">
                  <c:v>15.406528</c:v>
                </c:pt>
                <c:pt idx="17">
                  <c:v>15.472270999999999</c:v>
                </c:pt>
                <c:pt idx="18">
                  <c:v>15.457363000000001</c:v>
                </c:pt>
                <c:pt idx="19">
                  <c:v>15.432173000000001</c:v>
                </c:pt>
                <c:pt idx="20">
                  <c:v>15.361856</c:v>
                </c:pt>
                <c:pt idx="21">
                  <c:v>15.340055</c:v>
                </c:pt>
                <c:pt idx="22">
                  <c:v>15.296314000000001</c:v>
                </c:pt>
                <c:pt idx="23">
                  <c:v>15.188713</c:v>
                </c:pt>
                <c:pt idx="24">
                  <c:v>15.043317999999999</c:v>
                </c:pt>
                <c:pt idx="25">
                  <c:v>14.867428</c:v>
                </c:pt>
                <c:pt idx="26">
                  <c:v>14.438466999999999</c:v>
                </c:pt>
                <c:pt idx="27">
                  <c:v>14.337681</c:v>
                </c:pt>
                <c:pt idx="28">
                  <c:v>14.269748999999999</c:v>
                </c:pt>
                <c:pt idx="29">
                  <c:v>14.085739</c:v>
                </c:pt>
                <c:pt idx="30">
                  <c:v>13.733734</c:v>
                </c:pt>
              </c:numCache>
            </c:numRef>
          </c:val>
          <c:extLst>
            <c:ext xmlns:c16="http://schemas.microsoft.com/office/drawing/2014/chart" uri="{C3380CC4-5D6E-409C-BE32-E72D297353CC}">
              <c16:uniqueId val="{00000004-E5D3-4D94-B730-A6A993BD6A58}"/>
            </c:ext>
          </c:extLst>
        </c:ser>
        <c:ser>
          <c:idx val="5"/>
          <c:order val="5"/>
          <c:tx>
            <c:strRef>
              <c:f>'Electricity Generation US'!$B$97</c:f>
              <c:strCache>
                <c:ptCount val="1"/>
                <c:pt idx="0">
                  <c:v>Conventional Hydroelectric Power</c:v>
                </c:pt>
              </c:strCache>
            </c:strRef>
          </c:tx>
          <c:spPr>
            <a:solidFill>
              <a:schemeClr val="accent6"/>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US'!$C$97:$AG$97</c:f>
              <c:numCache>
                <c:formatCode>General</c:formatCode>
                <c:ptCount val="31"/>
                <c:pt idx="0">
                  <c:v>283.16360500000002</c:v>
                </c:pt>
                <c:pt idx="1">
                  <c:v>281.47854599999999</c:v>
                </c:pt>
                <c:pt idx="2">
                  <c:v>288.12332199999997</c:v>
                </c:pt>
                <c:pt idx="3">
                  <c:v>295.47671500000001</c:v>
                </c:pt>
                <c:pt idx="4">
                  <c:v>295.73303199999998</c:v>
                </c:pt>
                <c:pt idx="5">
                  <c:v>295.26791400000002</c:v>
                </c:pt>
                <c:pt idx="6">
                  <c:v>295.36007699999999</c:v>
                </c:pt>
                <c:pt idx="7">
                  <c:v>295.37631199999998</c:v>
                </c:pt>
                <c:pt idx="8">
                  <c:v>295.34539799999999</c:v>
                </c:pt>
                <c:pt idx="9">
                  <c:v>295.32595800000001</c:v>
                </c:pt>
                <c:pt idx="10">
                  <c:v>295.24642899999998</c:v>
                </c:pt>
                <c:pt idx="11">
                  <c:v>295.061981</c:v>
                </c:pt>
                <c:pt idx="12">
                  <c:v>294.85110500000002</c:v>
                </c:pt>
                <c:pt idx="13">
                  <c:v>294.82522599999999</c:v>
                </c:pt>
                <c:pt idx="14">
                  <c:v>294.768372</c:v>
                </c:pt>
                <c:pt idx="15">
                  <c:v>294.77514600000001</c:v>
                </c:pt>
                <c:pt idx="16">
                  <c:v>294.78671300000002</c:v>
                </c:pt>
                <c:pt idx="17">
                  <c:v>294.75912499999998</c:v>
                </c:pt>
                <c:pt idx="18">
                  <c:v>294.614868</c:v>
                </c:pt>
                <c:pt idx="19">
                  <c:v>294.55636600000003</c:v>
                </c:pt>
                <c:pt idx="20">
                  <c:v>294.389252</c:v>
                </c:pt>
                <c:pt idx="21">
                  <c:v>294.31521600000002</c:v>
                </c:pt>
                <c:pt idx="22">
                  <c:v>294.20092799999998</c:v>
                </c:pt>
                <c:pt idx="23">
                  <c:v>294.17358400000001</c:v>
                </c:pt>
                <c:pt idx="24">
                  <c:v>293.66476399999999</c:v>
                </c:pt>
                <c:pt idx="25">
                  <c:v>293.817566</c:v>
                </c:pt>
                <c:pt idx="26">
                  <c:v>293.79684400000002</c:v>
                </c:pt>
                <c:pt idx="27">
                  <c:v>293.75158699999997</c:v>
                </c:pt>
                <c:pt idx="28">
                  <c:v>293.88223299999999</c:v>
                </c:pt>
                <c:pt idx="29">
                  <c:v>293.67590300000001</c:v>
                </c:pt>
                <c:pt idx="30">
                  <c:v>293.53781099999998</c:v>
                </c:pt>
              </c:numCache>
            </c:numRef>
          </c:val>
          <c:extLst>
            <c:ext xmlns:c16="http://schemas.microsoft.com/office/drawing/2014/chart" uri="{C3380CC4-5D6E-409C-BE32-E72D297353CC}">
              <c16:uniqueId val="{00000005-E5D3-4D94-B730-A6A993BD6A58}"/>
            </c:ext>
          </c:extLst>
        </c:ser>
        <c:ser>
          <c:idx val="6"/>
          <c:order val="6"/>
          <c:tx>
            <c:strRef>
              <c:f>'Electricity Generation US'!$B$98</c:f>
              <c:strCache>
                <c:ptCount val="1"/>
                <c:pt idx="0">
                  <c:v>Geothermal</c:v>
                </c:pt>
              </c:strCache>
            </c:strRef>
          </c:tx>
          <c:spPr>
            <a:solidFill>
              <a:schemeClr val="accent1">
                <a:lumMod val="60000"/>
              </a:schemeClr>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US'!$C$98:$AG$98</c:f>
              <c:numCache>
                <c:formatCode>General</c:formatCode>
                <c:ptCount val="31"/>
                <c:pt idx="0">
                  <c:v>15.628645000000001</c:v>
                </c:pt>
                <c:pt idx="1">
                  <c:v>15.463341</c:v>
                </c:pt>
                <c:pt idx="2">
                  <c:v>16.069365000000001</c:v>
                </c:pt>
                <c:pt idx="3">
                  <c:v>16.299558999999999</c:v>
                </c:pt>
                <c:pt idx="4">
                  <c:v>17.356881999999999</c:v>
                </c:pt>
                <c:pt idx="5">
                  <c:v>18.556474999999999</c:v>
                </c:pt>
                <c:pt idx="6">
                  <c:v>19.612358</c:v>
                </c:pt>
                <c:pt idx="7">
                  <c:v>20.756208000000001</c:v>
                </c:pt>
                <c:pt idx="8">
                  <c:v>22.475203</c:v>
                </c:pt>
                <c:pt idx="9">
                  <c:v>23.854721000000001</c:v>
                </c:pt>
                <c:pt idx="10">
                  <c:v>25.270481</c:v>
                </c:pt>
                <c:pt idx="11">
                  <c:v>26.569673999999999</c:v>
                </c:pt>
                <c:pt idx="12">
                  <c:v>27.631900999999999</c:v>
                </c:pt>
                <c:pt idx="13">
                  <c:v>28.996521000000001</c:v>
                </c:pt>
                <c:pt idx="14">
                  <c:v>30.280927999999999</c:v>
                </c:pt>
                <c:pt idx="15">
                  <c:v>31.891850999999999</c:v>
                </c:pt>
                <c:pt idx="16">
                  <c:v>33.505341000000001</c:v>
                </c:pt>
                <c:pt idx="17">
                  <c:v>35.183242999999997</c:v>
                </c:pt>
                <c:pt idx="18">
                  <c:v>36.690818999999998</c:v>
                </c:pt>
                <c:pt idx="19">
                  <c:v>38.159981000000002</c:v>
                </c:pt>
                <c:pt idx="20">
                  <c:v>39.512225999999998</c:v>
                </c:pt>
                <c:pt idx="21">
                  <c:v>40.698101000000001</c:v>
                </c:pt>
                <c:pt idx="22">
                  <c:v>41.779651999999999</c:v>
                </c:pt>
                <c:pt idx="23">
                  <c:v>42.647438000000001</c:v>
                </c:pt>
                <c:pt idx="24">
                  <c:v>43.823417999999997</c:v>
                </c:pt>
                <c:pt idx="25">
                  <c:v>44.941166000000003</c:v>
                </c:pt>
                <c:pt idx="26">
                  <c:v>46.210101999999999</c:v>
                </c:pt>
                <c:pt idx="27">
                  <c:v>47.245280999999999</c:v>
                </c:pt>
                <c:pt idx="28">
                  <c:v>48.274250000000002</c:v>
                </c:pt>
                <c:pt idx="29">
                  <c:v>48.979464999999998</c:v>
                </c:pt>
                <c:pt idx="30">
                  <c:v>49.777045999999999</c:v>
                </c:pt>
              </c:numCache>
            </c:numRef>
          </c:val>
          <c:extLst>
            <c:ext xmlns:c16="http://schemas.microsoft.com/office/drawing/2014/chart" uri="{C3380CC4-5D6E-409C-BE32-E72D297353CC}">
              <c16:uniqueId val="{00000006-E5D3-4D94-B730-A6A993BD6A58}"/>
            </c:ext>
          </c:extLst>
        </c:ser>
        <c:ser>
          <c:idx val="7"/>
          <c:order val="7"/>
          <c:tx>
            <c:strRef>
              <c:f>'Electricity Generation US'!$B$99</c:f>
              <c:strCache>
                <c:ptCount val="1"/>
                <c:pt idx="0">
                  <c:v>Municipal Waste</c:v>
                </c:pt>
              </c:strCache>
            </c:strRef>
          </c:tx>
          <c:spPr>
            <a:solidFill>
              <a:schemeClr val="accent2">
                <a:lumMod val="60000"/>
              </a:schemeClr>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US'!$C$99:$AG$99</c:f>
              <c:numCache>
                <c:formatCode>General</c:formatCode>
                <c:ptCount val="31"/>
                <c:pt idx="0">
                  <c:v>21.656531999999999</c:v>
                </c:pt>
                <c:pt idx="1">
                  <c:v>22.589559999999999</c:v>
                </c:pt>
                <c:pt idx="2">
                  <c:v>22.777843000000001</c:v>
                </c:pt>
                <c:pt idx="3">
                  <c:v>23.812263000000002</c:v>
                </c:pt>
                <c:pt idx="4">
                  <c:v>25.207035000000001</c:v>
                </c:pt>
                <c:pt idx="5">
                  <c:v>26.364861000000001</c:v>
                </c:pt>
                <c:pt idx="6">
                  <c:v>27.560805999999999</c:v>
                </c:pt>
                <c:pt idx="7">
                  <c:v>28.631831999999999</c:v>
                </c:pt>
                <c:pt idx="8">
                  <c:v>29.504131000000001</c:v>
                </c:pt>
                <c:pt idx="9">
                  <c:v>30.701065</c:v>
                </c:pt>
                <c:pt idx="10">
                  <c:v>31.943259999999999</c:v>
                </c:pt>
                <c:pt idx="11">
                  <c:v>33.131104000000001</c:v>
                </c:pt>
                <c:pt idx="12">
                  <c:v>34.045161999999998</c:v>
                </c:pt>
                <c:pt idx="13">
                  <c:v>35.360027000000002</c:v>
                </c:pt>
                <c:pt idx="14">
                  <c:v>36.652133999999997</c:v>
                </c:pt>
                <c:pt idx="15">
                  <c:v>37.936915999999997</c:v>
                </c:pt>
                <c:pt idx="16">
                  <c:v>39.148623999999998</c:v>
                </c:pt>
                <c:pt idx="17">
                  <c:v>40.484290999999999</c:v>
                </c:pt>
                <c:pt idx="18">
                  <c:v>41.364037000000003</c:v>
                </c:pt>
                <c:pt idx="19">
                  <c:v>42.307842000000001</c:v>
                </c:pt>
                <c:pt idx="20">
                  <c:v>43.277808999999998</c:v>
                </c:pt>
                <c:pt idx="21">
                  <c:v>44.320633000000001</c:v>
                </c:pt>
                <c:pt idx="22">
                  <c:v>45.279361999999999</c:v>
                </c:pt>
                <c:pt idx="23">
                  <c:v>46.432743000000002</c:v>
                </c:pt>
                <c:pt idx="24">
                  <c:v>47.299926999999997</c:v>
                </c:pt>
                <c:pt idx="25">
                  <c:v>48.081733999999997</c:v>
                </c:pt>
                <c:pt idx="26">
                  <c:v>49.071438000000001</c:v>
                </c:pt>
                <c:pt idx="27">
                  <c:v>50.268028000000001</c:v>
                </c:pt>
                <c:pt idx="28">
                  <c:v>51.359959000000003</c:v>
                </c:pt>
                <c:pt idx="29">
                  <c:v>52.219363999999999</c:v>
                </c:pt>
                <c:pt idx="30">
                  <c:v>52.495258</c:v>
                </c:pt>
              </c:numCache>
            </c:numRef>
          </c:val>
          <c:extLst>
            <c:ext xmlns:c16="http://schemas.microsoft.com/office/drawing/2014/chart" uri="{C3380CC4-5D6E-409C-BE32-E72D297353CC}">
              <c16:uniqueId val="{00000007-E5D3-4D94-B730-A6A993BD6A58}"/>
            </c:ext>
          </c:extLst>
        </c:ser>
        <c:ser>
          <c:idx val="8"/>
          <c:order val="8"/>
          <c:tx>
            <c:strRef>
              <c:f>'Electricity Generation US'!$B$100</c:f>
              <c:strCache>
                <c:ptCount val="1"/>
                <c:pt idx="0">
                  <c:v>Wood and Other Biomass</c:v>
                </c:pt>
              </c:strCache>
            </c:strRef>
          </c:tx>
          <c:spPr>
            <a:solidFill>
              <a:schemeClr val="accent3">
                <a:lumMod val="60000"/>
              </a:schemeClr>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US'!$C$100:$AG$100</c:f>
              <c:numCache>
                <c:formatCode>General</c:formatCode>
                <c:ptCount val="31"/>
                <c:pt idx="0">
                  <c:v>38.383735999999999</c:v>
                </c:pt>
                <c:pt idx="1">
                  <c:v>38.852778999999998</c:v>
                </c:pt>
                <c:pt idx="2">
                  <c:v>39.512466000000003</c:v>
                </c:pt>
                <c:pt idx="3">
                  <c:v>39.424979999999998</c:v>
                </c:pt>
                <c:pt idx="4">
                  <c:v>39.597136999999996</c:v>
                </c:pt>
                <c:pt idx="5">
                  <c:v>39.745654999999999</c:v>
                </c:pt>
                <c:pt idx="6">
                  <c:v>39.882984</c:v>
                </c:pt>
                <c:pt idx="7">
                  <c:v>39.975853000000001</c:v>
                </c:pt>
                <c:pt idx="8">
                  <c:v>39.489516999999999</c:v>
                </c:pt>
                <c:pt idx="9">
                  <c:v>39.305405</c:v>
                </c:pt>
                <c:pt idx="10">
                  <c:v>39.573841000000002</c:v>
                </c:pt>
                <c:pt idx="11">
                  <c:v>39.744391999999998</c:v>
                </c:pt>
                <c:pt idx="12">
                  <c:v>39.689976000000001</c:v>
                </c:pt>
                <c:pt idx="13">
                  <c:v>40.05545</c:v>
                </c:pt>
                <c:pt idx="14">
                  <c:v>40.026608000000003</c:v>
                </c:pt>
                <c:pt idx="15">
                  <c:v>40.142997999999999</c:v>
                </c:pt>
                <c:pt idx="16">
                  <c:v>40.147018000000003</c:v>
                </c:pt>
                <c:pt idx="17">
                  <c:v>40.092360999999997</c:v>
                </c:pt>
                <c:pt idx="18">
                  <c:v>40.131737000000001</c:v>
                </c:pt>
                <c:pt idx="19">
                  <c:v>40.096286999999997</c:v>
                </c:pt>
                <c:pt idx="20">
                  <c:v>40.170166000000002</c:v>
                </c:pt>
                <c:pt idx="21">
                  <c:v>40.207549999999998</c:v>
                </c:pt>
                <c:pt idx="22">
                  <c:v>40.316955999999998</c:v>
                </c:pt>
                <c:pt idx="23">
                  <c:v>40.360638000000002</c:v>
                </c:pt>
                <c:pt idx="24">
                  <c:v>40.508803999999998</c:v>
                </c:pt>
                <c:pt idx="25">
                  <c:v>40.580734</c:v>
                </c:pt>
                <c:pt idx="26">
                  <c:v>40.605468999999999</c:v>
                </c:pt>
                <c:pt idx="27">
                  <c:v>40.868473000000002</c:v>
                </c:pt>
                <c:pt idx="28">
                  <c:v>41.001106</c:v>
                </c:pt>
                <c:pt idx="29">
                  <c:v>41.182667000000002</c:v>
                </c:pt>
                <c:pt idx="30">
                  <c:v>41.407246000000001</c:v>
                </c:pt>
              </c:numCache>
            </c:numRef>
          </c:val>
          <c:extLst>
            <c:ext xmlns:c16="http://schemas.microsoft.com/office/drawing/2014/chart" uri="{C3380CC4-5D6E-409C-BE32-E72D297353CC}">
              <c16:uniqueId val="{00000008-E5D3-4D94-B730-A6A993BD6A58}"/>
            </c:ext>
          </c:extLst>
        </c:ser>
        <c:ser>
          <c:idx val="9"/>
          <c:order val="9"/>
          <c:tx>
            <c:strRef>
              <c:f>'Electricity Generation US'!$B$101</c:f>
              <c:strCache>
                <c:ptCount val="1"/>
                <c:pt idx="0">
                  <c:v>Solar</c:v>
                </c:pt>
              </c:strCache>
            </c:strRef>
          </c:tx>
          <c:spPr>
            <a:solidFill>
              <a:schemeClr val="accent4">
                <a:lumMod val="60000"/>
              </a:schemeClr>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US'!$C$101:$AG$101</c:f>
              <c:numCache>
                <c:formatCode>General</c:formatCode>
                <c:ptCount val="31"/>
                <c:pt idx="0">
                  <c:v>132.43554700000001</c:v>
                </c:pt>
                <c:pt idx="1">
                  <c:v>167.616241</c:v>
                </c:pt>
                <c:pt idx="2">
                  <c:v>203.85089099999999</c:v>
                </c:pt>
                <c:pt idx="3">
                  <c:v>221.689392</c:v>
                </c:pt>
                <c:pt idx="4">
                  <c:v>250.23144500000001</c:v>
                </c:pt>
                <c:pt idx="5">
                  <c:v>297.25543199999998</c:v>
                </c:pt>
                <c:pt idx="6">
                  <c:v>354.45166</c:v>
                </c:pt>
                <c:pt idx="7">
                  <c:v>402.13336199999998</c:v>
                </c:pt>
                <c:pt idx="8">
                  <c:v>429.55242900000002</c:v>
                </c:pt>
                <c:pt idx="9">
                  <c:v>467.86611900000003</c:v>
                </c:pt>
                <c:pt idx="10">
                  <c:v>496.62518299999999</c:v>
                </c:pt>
                <c:pt idx="11">
                  <c:v>522.33966099999998</c:v>
                </c:pt>
                <c:pt idx="12">
                  <c:v>553.81341599999996</c:v>
                </c:pt>
                <c:pt idx="13">
                  <c:v>586.68536400000005</c:v>
                </c:pt>
                <c:pt idx="14">
                  <c:v>611.74230999999997</c:v>
                </c:pt>
                <c:pt idx="15">
                  <c:v>642.87951699999996</c:v>
                </c:pt>
                <c:pt idx="16">
                  <c:v>669.52587900000003</c:v>
                </c:pt>
                <c:pt idx="17">
                  <c:v>695.129639</c:v>
                </c:pt>
                <c:pt idx="18">
                  <c:v>722.10754399999996</c:v>
                </c:pt>
                <c:pt idx="19">
                  <c:v>742.380493</c:v>
                </c:pt>
                <c:pt idx="20">
                  <c:v>761.88696300000004</c:v>
                </c:pt>
                <c:pt idx="21">
                  <c:v>792.03369099999998</c:v>
                </c:pt>
                <c:pt idx="22">
                  <c:v>815.96856700000001</c:v>
                </c:pt>
                <c:pt idx="23">
                  <c:v>839.48541299999999</c:v>
                </c:pt>
                <c:pt idx="24">
                  <c:v>865.39514199999996</c:v>
                </c:pt>
                <c:pt idx="25">
                  <c:v>899.22094700000002</c:v>
                </c:pt>
                <c:pt idx="26">
                  <c:v>940.38738999999998</c:v>
                </c:pt>
                <c:pt idx="27">
                  <c:v>982.81304899999998</c:v>
                </c:pt>
                <c:pt idx="28">
                  <c:v>1011.974976</c:v>
                </c:pt>
                <c:pt idx="29">
                  <c:v>1041.3911129999999</c:v>
                </c:pt>
                <c:pt idx="30">
                  <c:v>1070.877563</c:v>
                </c:pt>
              </c:numCache>
            </c:numRef>
          </c:val>
          <c:extLst>
            <c:ext xmlns:c16="http://schemas.microsoft.com/office/drawing/2014/chart" uri="{C3380CC4-5D6E-409C-BE32-E72D297353CC}">
              <c16:uniqueId val="{00000009-E5D3-4D94-B730-A6A993BD6A58}"/>
            </c:ext>
          </c:extLst>
        </c:ser>
        <c:ser>
          <c:idx val="10"/>
          <c:order val="10"/>
          <c:tx>
            <c:strRef>
              <c:f>'Electricity Generation US'!$B$102</c:f>
              <c:strCache>
                <c:ptCount val="1"/>
                <c:pt idx="0">
                  <c:v>Wind</c:v>
                </c:pt>
              </c:strCache>
            </c:strRef>
          </c:tx>
          <c:spPr>
            <a:solidFill>
              <a:schemeClr val="accent5">
                <a:lumMod val="60000"/>
              </a:schemeClr>
            </a:solidFill>
            <a:ln>
              <a:noFill/>
            </a:ln>
            <a:effectLst/>
          </c:spPr>
          <c:invertIfNegative val="0"/>
          <c:cat>
            <c:numRef>
              <c:f>'Electricity Generation US'!$C$91:$AG$91</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cat>
          <c:val>
            <c:numRef>
              <c:f>'Electricity Generation US'!$C$102:$AG$102</c:f>
              <c:numCache>
                <c:formatCode>General</c:formatCode>
                <c:ptCount val="31"/>
                <c:pt idx="0">
                  <c:v>342.85379</c:v>
                </c:pt>
                <c:pt idx="1">
                  <c:v>402.72198500000002</c:v>
                </c:pt>
                <c:pt idx="2">
                  <c:v>415.06982399999998</c:v>
                </c:pt>
                <c:pt idx="3">
                  <c:v>488.45608499999997</c:v>
                </c:pt>
                <c:pt idx="4">
                  <c:v>604.72412099999997</c:v>
                </c:pt>
                <c:pt idx="5">
                  <c:v>629.93280000000004</c:v>
                </c:pt>
                <c:pt idx="6">
                  <c:v>632.54736300000002</c:v>
                </c:pt>
                <c:pt idx="7">
                  <c:v>635.97174099999995</c:v>
                </c:pt>
                <c:pt idx="8">
                  <c:v>644.796875</c:v>
                </c:pt>
                <c:pt idx="9">
                  <c:v>648.30364999999995</c:v>
                </c:pt>
                <c:pt idx="10">
                  <c:v>673.39575200000002</c:v>
                </c:pt>
                <c:pt idx="11">
                  <c:v>681.16357400000004</c:v>
                </c:pt>
                <c:pt idx="12">
                  <c:v>683.21105999999997</c:v>
                </c:pt>
                <c:pt idx="13">
                  <c:v>685.26910399999997</c:v>
                </c:pt>
                <c:pt idx="14">
                  <c:v>703.45050000000003</c:v>
                </c:pt>
                <c:pt idx="15">
                  <c:v>731.18817100000001</c:v>
                </c:pt>
                <c:pt idx="16">
                  <c:v>741.625</c:v>
                </c:pt>
                <c:pt idx="17">
                  <c:v>743.59436000000005</c:v>
                </c:pt>
                <c:pt idx="18">
                  <c:v>745.39959699999997</c:v>
                </c:pt>
                <c:pt idx="19">
                  <c:v>746.30383300000005</c:v>
                </c:pt>
                <c:pt idx="20">
                  <c:v>747.64355499999999</c:v>
                </c:pt>
                <c:pt idx="21">
                  <c:v>749.446594</c:v>
                </c:pt>
                <c:pt idx="22">
                  <c:v>748.77239999999995</c:v>
                </c:pt>
                <c:pt idx="23">
                  <c:v>751.492615</c:v>
                </c:pt>
                <c:pt idx="24">
                  <c:v>756.61474599999997</c:v>
                </c:pt>
                <c:pt idx="25">
                  <c:v>762.03668200000004</c:v>
                </c:pt>
                <c:pt idx="26">
                  <c:v>766.12670900000001</c:v>
                </c:pt>
                <c:pt idx="27">
                  <c:v>771.79815699999995</c:v>
                </c:pt>
                <c:pt idx="28">
                  <c:v>774.48065199999996</c:v>
                </c:pt>
                <c:pt idx="29">
                  <c:v>780.892517</c:v>
                </c:pt>
                <c:pt idx="30">
                  <c:v>789.72167999999999</c:v>
                </c:pt>
              </c:numCache>
            </c:numRef>
          </c:val>
          <c:extLst>
            <c:ext xmlns:c16="http://schemas.microsoft.com/office/drawing/2014/chart" uri="{C3380CC4-5D6E-409C-BE32-E72D297353CC}">
              <c16:uniqueId val="{0000000A-E5D3-4D94-B730-A6A993BD6A58}"/>
            </c:ext>
          </c:extLst>
        </c:ser>
        <c:dLbls>
          <c:showLegendKey val="0"/>
          <c:showVal val="0"/>
          <c:showCatName val="0"/>
          <c:showSerName val="0"/>
          <c:showPercent val="0"/>
          <c:showBubbleSize val="0"/>
        </c:dLbls>
        <c:gapWidth val="150"/>
        <c:overlap val="100"/>
        <c:axId val="1350326239"/>
        <c:axId val="1350322911"/>
      </c:barChart>
      <c:catAx>
        <c:axId val="135032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22911"/>
        <c:crosses val="autoZero"/>
        <c:auto val="1"/>
        <c:lblAlgn val="ctr"/>
        <c:lblOffset val="100"/>
        <c:noMultiLvlLbl val="0"/>
      </c:catAx>
      <c:valAx>
        <c:axId val="135032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Net Electricity Generation by Fuel in BkWh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26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1.xml"/><Relationship Id="rId7" Type="http://schemas.openxmlformats.org/officeDocument/2006/relationships/image" Target="../media/image5.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jpeg"/><Relationship Id="rId5" Type="http://schemas.openxmlformats.org/officeDocument/2006/relationships/image" Target="../media/image3.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4</xdr:col>
      <xdr:colOff>114300</xdr:colOff>
      <xdr:row>37</xdr:row>
      <xdr:rowOff>110457</xdr:rowOff>
    </xdr:to>
    <xdr:pic>
      <xdr:nvPicPr>
        <xdr:cNvPr id="2" name="Picture 1">
          <a:extLst>
            <a:ext uri="{FF2B5EF4-FFF2-40B4-BE49-F238E27FC236}">
              <a16:creationId xmlns:a16="http://schemas.microsoft.com/office/drawing/2014/main" id="{FC8DC929-A662-46A7-ADDB-2C25E226A6DA}"/>
            </a:ext>
          </a:extLst>
        </xdr:cNvPr>
        <xdr:cNvPicPr>
          <a:picLocks noChangeAspect="1"/>
        </xdr:cNvPicPr>
      </xdr:nvPicPr>
      <xdr:blipFill>
        <a:blip xmlns:r="http://schemas.openxmlformats.org/officeDocument/2006/relationships" r:embed="rId1"/>
        <a:stretch>
          <a:fillRect/>
        </a:stretch>
      </xdr:blipFill>
      <xdr:spPr>
        <a:xfrm>
          <a:off x="609600" y="2286000"/>
          <a:ext cx="10220325" cy="4872957"/>
        </a:xfrm>
        <a:prstGeom prst="rect">
          <a:avLst/>
        </a:prstGeom>
      </xdr:spPr>
    </xdr:pic>
    <xdr:clientData/>
  </xdr:twoCellAnchor>
  <xdr:twoCellAnchor editAs="oneCell">
    <xdr:from>
      <xdr:col>1</xdr:col>
      <xdr:colOff>0</xdr:colOff>
      <xdr:row>38</xdr:row>
      <xdr:rowOff>149990</xdr:rowOff>
    </xdr:from>
    <xdr:to>
      <xdr:col>4</xdr:col>
      <xdr:colOff>123825</xdr:colOff>
      <xdr:row>62</xdr:row>
      <xdr:rowOff>47625</xdr:rowOff>
    </xdr:to>
    <xdr:pic>
      <xdr:nvPicPr>
        <xdr:cNvPr id="5" name="Picture 4">
          <a:extLst>
            <a:ext uri="{FF2B5EF4-FFF2-40B4-BE49-F238E27FC236}">
              <a16:creationId xmlns:a16="http://schemas.microsoft.com/office/drawing/2014/main" id="{E5E69E6E-61C6-468E-912A-030B5BD28872}"/>
            </a:ext>
          </a:extLst>
        </xdr:cNvPr>
        <xdr:cNvPicPr>
          <a:picLocks noChangeAspect="1"/>
        </xdr:cNvPicPr>
      </xdr:nvPicPr>
      <xdr:blipFill>
        <a:blip xmlns:r="http://schemas.openxmlformats.org/officeDocument/2006/relationships" r:embed="rId2"/>
        <a:stretch>
          <a:fillRect/>
        </a:stretch>
      </xdr:blipFill>
      <xdr:spPr>
        <a:xfrm>
          <a:off x="609600" y="7388990"/>
          <a:ext cx="10229850" cy="4469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16</xdr:row>
      <xdr:rowOff>161925</xdr:rowOff>
    </xdr:from>
    <xdr:to>
      <xdr:col>7</xdr:col>
      <xdr:colOff>323850</xdr:colOff>
      <xdr:row>42</xdr:row>
      <xdr:rowOff>81882</xdr:rowOff>
    </xdr:to>
    <xdr:pic>
      <xdr:nvPicPr>
        <xdr:cNvPr id="2" name="Picture 1">
          <a:extLst>
            <a:ext uri="{FF2B5EF4-FFF2-40B4-BE49-F238E27FC236}">
              <a16:creationId xmlns:a16="http://schemas.microsoft.com/office/drawing/2014/main" id="{E1755321-3E21-4376-AB6A-8B119013B20B}"/>
            </a:ext>
          </a:extLst>
        </xdr:cNvPr>
        <xdr:cNvPicPr>
          <a:picLocks noChangeAspect="1"/>
        </xdr:cNvPicPr>
      </xdr:nvPicPr>
      <xdr:blipFill>
        <a:blip xmlns:r="http://schemas.openxmlformats.org/officeDocument/2006/relationships" r:embed="rId1"/>
        <a:stretch>
          <a:fillRect/>
        </a:stretch>
      </xdr:blipFill>
      <xdr:spPr>
        <a:xfrm>
          <a:off x="819150" y="3209925"/>
          <a:ext cx="10220325" cy="4872957"/>
        </a:xfrm>
        <a:prstGeom prst="rect">
          <a:avLst/>
        </a:prstGeom>
      </xdr:spPr>
    </xdr:pic>
    <xdr:clientData/>
  </xdr:twoCellAnchor>
  <xdr:twoCellAnchor editAs="oneCell">
    <xdr:from>
      <xdr:col>1</xdr:col>
      <xdr:colOff>0</xdr:colOff>
      <xdr:row>45</xdr:row>
      <xdr:rowOff>0</xdr:rowOff>
    </xdr:from>
    <xdr:to>
      <xdr:col>7</xdr:col>
      <xdr:colOff>123825</xdr:colOff>
      <xdr:row>68</xdr:row>
      <xdr:rowOff>88135</xdr:rowOff>
    </xdr:to>
    <xdr:pic>
      <xdr:nvPicPr>
        <xdr:cNvPr id="3" name="Picture 2">
          <a:extLst>
            <a:ext uri="{FF2B5EF4-FFF2-40B4-BE49-F238E27FC236}">
              <a16:creationId xmlns:a16="http://schemas.microsoft.com/office/drawing/2014/main" id="{FA6E83B8-5ACC-4EF1-947C-6AB80694F47E}"/>
            </a:ext>
          </a:extLst>
        </xdr:cNvPr>
        <xdr:cNvPicPr>
          <a:picLocks noChangeAspect="1"/>
        </xdr:cNvPicPr>
      </xdr:nvPicPr>
      <xdr:blipFill>
        <a:blip xmlns:r="http://schemas.openxmlformats.org/officeDocument/2006/relationships" r:embed="rId2"/>
        <a:stretch>
          <a:fillRect/>
        </a:stretch>
      </xdr:blipFill>
      <xdr:spPr>
        <a:xfrm>
          <a:off x="609600" y="8572500"/>
          <a:ext cx="10229850" cy="4469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789215</xdr:colOff>
      <xdr:row>62</xdr:row>
      <xdr:rowOff>30619</xdr:rowOff>
    </xdr:from>
    <xdr:to>
      <xdr:col>11</xdr:col>
      <xdr:colOff>674915</xdr:colOff>
      <xdr:row>83</xdr:row>
      <xdr:rowOff>181513</xdr:rowOff>
    </xdr:to>
    <xdr:pic>
      <xdr:nvPicPr>
        <xdr:cNvPr id="2" name="Picture 1">
          <a:extLst>
            <a:ext uri="{FF2B5EF4-FFF2-40B4-BE49-F238E27FC236}">
              <a16:creationId xmlns:a16="http://schemas.microsoft.com/office/drawing/2014/main" id="{DEB59D55-ACC2-4875-AA46-4CCE23987814}"/>
            </a:ext>
          </a:extLst>
        </xdr:cNvPr>
        <xdr:cNvPicPr>
          <a:picLocks noChangeAspect="1"/>
        </xdr:cNvPicPr>
      </xdr:nvPicPr>
      <xdr:blipFill>
        <a:blip xmlns:r="http://schemas.openxmlformats.org/officeDocument/2006/relationships" r:embed="rId1"/>
        <a:stretch>
          <a:fillRect/>
        </a:stretch>
      </xdr:blipFill>
      <xdr:spPr>
        <a:xfrm>
          <a:off x="1401536" y="11841619"/>
          <a:ext cx="8743950" cy="4151394"/>
        </a:xfrm>
        <a:prstGeom prst="rect">
          <a:avLst/>
        </a:prstGeom>
      </xdr:spPr>
    </xdr:pic>
    <xdr:clientData/>
  </xdr:twoCellAnchor>
  <xdr:twoCellAnchor editAs="oneCell">
    <xdr:from>
      <xdr:col>12</xdr:col>
      <xdr:colOff>455839</xdr:colOff>
      <xdr:row>61</xdr:row>
      <xdr:rowOff>35380</xdr:rowOff>
    </xdr:from>
    <xdr:to>
      <xdr:col>27</xdr:col>
      <xdr:colOff>76201</xdr:colOff>
      <xdr:row>84</xdr:row>
      <xdr:rowOff>123515</xdr:rowOff>
    </xdr:to>
    <xdr:pic>
      <xdr:nvPicPr>
        <xdr:cNvPr id="3" name="Picture 2">
          <a:extLst>
            <a:ext uri="{FF2B5EF4-FFF2-40B4-BE49-F238E27FC236}">
              <a16:creationId xmlns:a16="http://schemas.microsoft.com/office/drawing/2014/main" id="{FED1D528-0D85-4374-A127-2110B7EA8E71}"/>
            </a:ext>
          </a:extLst>
        </xdr:cNvPr>
        <xdr:cNvPicPr>
          <a:picLocks noChangeAspect="1"/>
        </xdr:cNvPicPr>
      </xdr:nvPicPr>
      <xdr:blipFill>
        <a:blip xmlns:r="http://schemas.openxmlformats.org/officeDocument/2006/relationships" r:embed="rId2"/>
        <a:stretch>
          <a:fillRect/>
        </a:stretch>
      </xdr:blipFill>
      <xdr:spPr>
        <a:xfrm>
          <a:off x="10633982" y="11655880"/>
          <a:ext cx="10233933" cy="4469635"/>
        </a:xfrm>
        <a:prstGeom prst="rect">
          <a:avLst/>
        </a:prstGeom>
      </xdr:spPr>
    </xdr:pic>
    <xdr:clientData/>
  </xdr:twoCellAnchor>
  <xdr:twoCellAnchor>
    <xdr:from>
      <xdr:col>10</xdr:col>
      <xdr:colOff>324099</xdr:colOff>
      <xdr:row>35</xdr:row>
      <xdr:rowOff>138546</xdr:rowOff>
    </xdr:from>
    <xdr:to>
      <xdr:col>26</xdr:col>
      <xdr:colOff>225137</xdr:colOff>
      <xdr:row>58</xdr:row>
      <xdr:rowOff>121228</xdr:rowOff>
    </xdr:to>
    <xdr:graphicFrame macro="">
      <xdr:nvGraphicFramePr>
        <xdr:cNvPr id="4" name="Chart 3">
          <a:extLst>
            <a:ext uri="{FF2B5EF4-FFF2-40B4-BE49-F238E27FC236}">
              <a16:creationId xmlns:a16="http://schemas.microsoft.com/office/drawing/2014/main" id="{D0FB6F1A-BD1E-41C3-AEEF-E9AD08046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1272267</xdr:colOff>
      <xdr:row>103</xdr:row>
      <xdr:rowOff>138792</xdr:rowOff>
    </xdr:from>
    <xdr:to>
      <xdr:col>28</xdr:col>
      <xdr:colOff>517071</xdr:colOff>
      <xdr:row>128</xdr:row>
      <xdr:rowOff>149679</xdr:rowOff>
    </xdr:to>
    <xdr:graphicFrame macro="">
      <xdr:nvGraphicFramePr>
        <xdr:cNvPr id="5" name="Chart 4">
          <a:extLst>
            <a:ext uri="{FF2B5EF4-FFF2-40B4-BE49-F238E27FC236}">
              <a16:creationId xmlns:a16="http://schemas.microsoft.com/office/drawing/2014/main" id="{BDAB48F9-E86A-4319-AC16-387B876E0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141</xdr:row>
      <xdr:rowOff>0</xdr:rowOff>
    </xdr:from>
    <xdr:to>
      <xdr:col>12</xdr:col>
      <xdr:colOff>491321</xdr:colOff>
      <xdr:row>181</xdr:row>
      <xdr:rowOff>151428</xdr:rowOff>
    </xdr:to>
    <xdr:pic>
      <xdr:nvPicPr>
        <xdr:cNvPr id="6" name="Picture 5">
          <a:extLst>
            <a:ext uri="{FF2B5EF4-FFF2-40B4-BE49-F238E27FC236}">
              <a16:creationId xmlns:a16="http://schemas.microsoft.com/office/drawing/2014/main" id="{12598B08-3D06-4859-9DB7-44F0C6E2270D}"/>
            </a:ext>
          </a:extLst>
        </xdr:cNvPr>
        <xdr:cNvPicPr>
          <a:picLocks noChangeAspect="1"/>
        </xdr:cNvPicPr>
      </xdr:nvPicPr>
      <xdr:blipFill>
        <a:blip xmlns:r="http://schemas.openxmlformats.org/officeDocument/2006/relationships" r:embed="rId5"/>
        <a:stretch>
          <a:fillRect/>
        </a:stretch>
      </xdr:blipFill>
      <xdr:spPr>
        <a:xfrm>
          <a:off x="612321" y="26860500"/>
          <a:ext cx="10057143" cy="7771428"/>
        </a:xfrm>
        <a:prstGeom prst="rect">
          <a:avLst/>
        </a:prstGeom>
      </xdr:spPr>
    </xdr:pic>
    <xdr:clientData/>
  </xdr:twoCellAnchor>
  <xdr:twoCellAnchor editAs="oneCell">
    <xdr:from>
      <xdr:col>13</xdr:col>
      <xdr:colOff>312966</xdr:colOff>
      <xdr:row>140</xdr:row>
      <xdr:rowOff>149677</xdr:rowOff>
    </xdr:from>
    <xdr:to>
      <xdr:col>22</xdr:col>
      <xdr:colOff>639537</xdr:colOff>
      <xdr:row>166</xdr:row>
      <xdr:rowOff>112697</xdr:rowOff>
    </xdr:to>
    <xdr:pic>
      <xdr:nvPicPr>
        <xdr:cNvPr id="7" name="Picture 6" descr="Where our coal comes from - U.S. Energy Information Administration (EIA)">
          <a:extLst>
            <a:ext uri="{FF2B5EF4-FFF2-40B4-BE49-F238E27FC236}">
              <a16:creationId xmlns:a16="http://schemas.microsoft.com/office/drawing/2014/main" id="{38B35AD9-92CA-4587-81AB-EBD670F50B5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198680" y="26819677"/>
          <a:ext cx="6694714" cy="491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653142</xdr:colOff>
      <xdr:row>170</xdr:row>
      <xdr:rowOff>13608</xdr:rowOff>
    </xdr:from>
    <xdr:to>
      <xdr:col>21</xdr:col>
      <xdr:colOff>21771</xdr:colOff>
      <xdr:row>196</xdr:row>
      <xdr:rowOff>146958</xdr:rowOff>
    </xdr:to>
    <xdr:pic>
      <xdr:nvPicPr>
        <xdr:cNvPr id="8" name="Picture 7" descr="Petroleum in the United States - Wikipedia">
          <a:extLst>
            <a:ext uri="{FF2B5EF4-FFF2-40B4-BE49-F238E27FC236}">
              <a16:creationId xmlns:a16="http://schemas.microsoft.com/office/drawing/2014/main" id="{6D0B5553-01A3-404D-9A96-64147DB761E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31285" y="32398608"/>
          <a:ext cx="5736772" cy="508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136071</xdr:colOff>
      <xdr:row>184</xdr:row>
      <xdr:rowOff>95250</xdr:rowOff>
    </xdr:from>
    <xdr:to>
      <xdr:col>12</xdr:col>
      <xdr:colOff>190499</xdr:colOff>
      <xdr:row>194</xdr:row>
      <xdr:rowOff>54895</xdr:rowOff>
    </xdr:to>
    <xdr:pic>
      <xdr:nvPicPr>
        <xdr:cNvPr id="10" name="Picture 9">
          <a:extLst>
            <a:ext uri="{FF2B5EF4-FFF2-40B4-BE49-F238E27FC236}">
              <a16:creationId xmlns:a16="http://schemas.microsoft.com/office/drawing/2014/main" id="{1756FD23-EB0F-44CA-B52B-302DF9E25995}"/>
            </a:ext>
          </a:extLst>
        </xdr:cNvPr>
        <xdr:cNvPicPr>
          <a:picLocks noChangeAspect="1"/>
        </xdr:cNvPicPr>
      </xdr:nvPicPr>
      <xdr:blipFill>
        <a:blip xmlns:r="http://schemas.openxmlformats.org/officeDocument/2006/relationships" r:embed="rId8"/>
        <a:stretch>
          <a:fillRect/>
        </a:stretch>
      </xdr:blipFill>
      <xdr:spPr>
        <a:xfrm>
          <a:off x="748392" y="35147250"/>
          <a:ext cx="9620250" cy="1864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A0C2-6EE5-424E-BB4D-B57D74439400}">
  <dimension ref="B1:E11"/>
  <sheetViews>
    <sheetView zoomScale="85" zoomScaleNormal="85" workbookViewId="0">
      <selection activeCell="E45" sqref="E45"/>
    </sheetView>
  </sheetViews>
  <sheetFormatPr defaultRowHeight="15" x14ac:dyDescent="0.25"/>
  <cols>
    <col min="1" max="1" width="9.140625" style="1"/>
    <col min="2" max="2" width="10" style="1" bestFit="1" customWidth="1"/>
    <col min="3" max="3" width="6" style="1" bestFit="1" customWidth="1"/>
    <col min="4" max="4" width="9" style="1" bestFit="1" customWidth="1"/>
    <col min="5" max="5" width="14.28515625" style="1" bestFit="1" customWidth="1"/>
    <col min="6" max="16384" width="9.140625" style="1"/>
  </cols>
  <sheetData>
    <row r="1" spans="2:5" x14ac:dyDescent="0.25">
      <c r="B1" s="1" t="s">
        <v>0</v>
      </c>
      <c r="C1" s="1" t="s">
        <v>11</v>
      </c>
      <c r="D1" s="1" t="s">
        <v>12</v>
      </c>
      <c r="E1" s="1" t="s">
        <v>15</v>
      </c>
    </row>
    <row r="2" spans="2:5" x14ac:dyDescent="0.25">
      <c r="B2" s="1" t="s">
        <v>1</v>
      </c>
      <c r="C2" s="1">
        <v>2010</v>
      </c>
      <c r="D2" s="1" t="s">
        <v>13</v>
      </c>
      <c r="E2" s="1" t="s">
        <v>17</v>
      </c>
    </row>
    <row r="3" spans="2:5" x14ac:dyDescent="0.25">
      <c r="B3" s="1" t="s">
        <v>2</v>
      </c>
      <c r="C3" s="1">
        <v>2015</v>
      </c>
      <c r="D3" s="1" t="s">
        <v>13</v>
      </c>
      <c r="E3" s="1" t="s">
        <v>17</v>
      </c>
    </row>
    <row r="4" spans="2:5" x14ac:dyDescent="0.25">
      <c r="B4" s="1" t="s">
        <v>3</v>
      </c>
      <c r="C4" s="1">
        <v>2020</v>
      </c>
      <c r="D4" s="1" t="s">
        <v>13</v>
      </c>
      <c r="E4" s="1" t="s">
        <v>17</v>
      </c>
    </row>
    <row r="5" spans="2:5" x14ac:dyDescent="0.25">
      <c r="B5" s="1" t="s">
        <v>4</v>
      </c>
      <c r="C5" s="1">
        <v>2020</v>
      </c>
      <c r="D5" s="1" t="s">
        <v>14</v>
      </c>
      <c r="E5" s="1" t="s">
        <v>16</v>
      </c>
    </row>
    <row r="6" spans="2:5" x14ac:dyDescent="0.25">
      <c r="B6" s="1" t="s">
        <v>5</v>
      </c>
      <c r="C6" s="1">
        <v>2025</v>
      </c>
      <c r="D6" s="1" t="s">
        <v>14</v>
      </c>
      <c r="E6" s="1" t="s">
        <v>16</v>
      </c>
    </row>
    <row r="7" spans="2:5" x14ac:dyDescent="0.25">
      <c r="B7" s="1" t="s">
        <v>6</v>
      </c>
      <c r="C7" s="1">
        <v>2030</v>
      </c>
      <c r="D7" s="1" t="s">
        <v>14</v>
      </c>
      <c r="E7" s="1" t="s">
        <v>16</v>
      </c>
    </row>
    <row r="8" spans="2:5" x14ac:dyDescent="0.25">
      <c r="B8" s="1" t="s">
        <v>7</v>
      </c>
      <c r="C8" s="1">
        <v>2035</v>
      </c>
      <c r="D8" s="1" t="s">
        <v>14</v>
      </c>
      <c r="E8" s="1" t="s">
        <v>16</v>
      </c>
    </row>
    <row r="9" spans="2:5" x14ac:dyDescent="0.25">
      <c r="B9" s="1" t="s">
        <v>8</v>
      </c>
      <c r="C9" s="1">
        <v>2040</v>
      </c>
      <c r="D9" s="1" t="s">
        <v>14</v>
      </c>
      <c r="E9" s="1" t="s">
        <v>16</v>
      </c>
    </row>
    <row r="10" spans="2:5" x14ac:dyDescent="0.25">
      <c r="B10" s="1" t="s">
        <v>9</v>
      </c>
      <c r="C10" s="1">
        <v>2045</v>
      </c>
      <c r="D10" s="1" t="s">
        <v>14</v>
      </c>
      <c r="E10" s="1" t="s">
        <v>16</v>
      </c>
    </row>
    <row r="11" spans="2:5" x14ac:dyDescent="0.25">
      <c r="B11" s="1" t="s">
        <v>10</v>
      </c>
      <c r="C11" s="1">
        <v>2050</v>
      </c>
      <c r="D11" s="1" t="s">
        <v>14</v>
      </c>
      <c r="E11" s="1" t="s">
        <v>16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8385-1962-40DA-A592-CB8D6CC85E8F}">
  <dimension ref="A1:AD465"/>
  <sheetViews>
    <sheetView topLeftCell="I4" zoomScale="70" zoomScaleNormal="70" workbookViewId="0">
      <selection activeCell="R41" sqref="R41"/>
    </sheetView>
  </sheetViews>
  <sheetFormatPr defaultRowHeight="15" x14ac:dyDescent="0.25"/>
  <cols>
    <col min="1" max="1" width="43" bestFit="1" customWidth="1"/>
    <col min="2" max="2" width="12" bestFit="1" customWidth="1"/>
    <col min="3" max="3" width="13.140625" customWidth="1"/>
    <col min="4" max="4" width="14.85546875" customWidth="1"/>
    <col min="5" max="6" width="12.5703125" bestFit="1" customWidth="1"/>
    <col min="7" max="7" width="12.7109375" customWidth="1"/>
    <col min="8" max="8" width="33.7109375" customWidth="1"/>
    <col min="9" max="9" width="9.85546875" customWidth="1"/>
    <col min="13" max="13" width="15" customWidth="1"/>
    <col min="15" max="15" width="17" customWidth="1"/>
    <col min="17" max="17" width="14.5703125" customWidth="1"/>
    <col min="18" max="18" width="15.140625" customWidth="1"/>
    <col min="19" max="19" width="14.85546875" customWidth="1"/>
    <col min="20" max="20" width="45.42578125" customWidth="1"/>
    <col min="21" max="21" width="45.7109375" customWidth="1"/>
    <col min="22" max="22" width="16.28515625" customWidth="1"/>
    <col min="23" max="23" width="17" customWidth="1"/>
    <col min="24" max="24" width="14.85546875" bestFit="1" customWidth="1"/>
    <col min="25" max="25" width="10" bestFit="1" customWidth="1"/>
    <col min="26" max="26" width="14.85546875" bestFit="1" customWidth="1"/>
    <col min="27" max="27" width="40.5703125" customWidth="1"/>
    <col min="28" max="28" width="27.28515625" customWidth="1"/>
  </cols>
  <sheetData>
    <row r="1" spans="1:19" x14ac:dyDescent="0.25">
      <c r="A1" s="3"/>
      <c r="B1" s="3"/>
      <c r="C1" s="3"/>
      <c r="D1" s="3"/>
      <c r="E1" s="3"/>
      <c r="F1" s="3"/>
      <c r="G1" s="3"/>
      <c r="H1" s="3"/>
      <c r="I1" s="3"/>
      <c r="J1" s="3"/>
      <c r="K1" s="3"/>
      <c r="L1" s="79"/>
      <c r="O1" s="79"/>
      <c r="P1" s="3"/>
      <c r="Q1" s="3"/>
      <c r="R1" s="79"/>
    </row>
    <row r="2" spans="1:19" x14ac:dyDescent="0.25">
      <c r="A2" s="3"/>
      <c r="B2" s="13"/>
      <c r="C2" s="13"/>
      <c r="D2" s="13"/>
      <c r="E2" s="13"/>
      <c r="F2" s="13"/>
      <c r="G2" s="13"/>
      <c r="H2" s="13"/>
      <c r="I2" s="13"/>
      <c r="J2" s="13"/>
      <c r="K2" s="13"/>
      <c r="L2" s="79"/>
      <c r="O2" s="79"/>
      <c r="P2" s="13"/>
      <c r="Q2" s="3"/>
      <c r="R2" s="79"/>
    </row>
    <row r="3" spans="1:19" x14ac:dyDescent="0.25">
      <c r="A3" s="15"/>
      <c r="B3" s="15"/>
      <c r="C3" s="15"/>
      <c r="D3" s="15"/>
      <c r="E3" s="15"/>
      <c r="F3" s="15"/>
      <c r="G3" s="15"/>
      <c r="H3" s="15"/>
      <c r="I3" s="15"/>
      <c r="J3" s="15"/>
      <c r="K3" s="15"/>
      <c r="L3" s="79"/>
      <c r="O3" s="79"/>
      <c r="P3" s="15"/>
      <c r="Q3" s="15"/>
      <c r="R3" s="79"/>
    </row>
    <row r="4" spans="1:19" x14ac:dyDescent="0.25">
      <c r="A4" s="3"/>
      <c r="B4" s="3"/>
      <c r="C4" s="3"/>
      <c r="D4" s="3"/>
      <c r="E4" s="3"/>
      <c r="F4" s="3"/>
      <c r="G4" s="3"/>
      <c r="H4" s="3"/>
      <c r="I4" s="3"/>
      <c r="J4" s="3"/>
      <c r="K4" s="3"/>
      <c r="L4" s="79"/>
      <c r="M4" s="3" t="s">
        <v>21</v>
      </c>
      <c r="N4" s="3">
        <v>2010</v>
      </c>
      <c r="O4" s="3">
        <v>2015</v>
      </c>
      <c r="P4" s="3">
        <v>2020</v>
      </c>
      <c r="Q4" s="3"/>
      <c r="R4" s="79"/>
    </row>
    <row r="5" spans="1:19" x14ac:dyDescent="0.25">
      <c r="A5" s="3"/>
      <c r="B5" s="13"/>
      <c r="C5" s="13"/>
      <c r="D5" s="13"/>
      <c r="E5" s="13"/>
      <c r="F5" s="13"/>
      <c r="G5" s="13"/>
      <c r="H5" s="13"/>
      <c r="I5" s="13"/>
      <c r="J5" s="13"/>
      <c r="K5" s="13"/>
      <c r="L5" s="79"/>
      <c r="M5" s="3" t="s">
        <v>41</v>
      </c>
      <c r="N5" s="13">
        <v>0.76989291569639018</v>
      </c>
      <c r="O5" s="13">
        <v>0.70188402071321021</v>
      </c>
      <c r="P5" s="13">
        <v>0.64134396562757201</v>
      </c>
      <c r="Q5" s="3"/>
      <c r="R5" s="79"/>
    </row>
    <row r="6" spans="1:19" x14ac:dyDescent="0.25">
      <c r="A6" s="15"/>
      <c r="B6" s="15"/>
      <c r="C6" s="15"/>
      <c r="D6" s="15"/>
      <c r="E6" s="15"/>
      <c r="F6" s="15"/>
      <c r="G6" s="15"/>
      <c r="H6" s="15"/>
      <c r="I6" s="15"/>
      <c r="J6" s="15"/>
      <c r="K6" s="15"/>
      <c r="L6" s="79"/>
      <c r="M6" s="3" t="s">
        <v>42</v>
      </c>
      <c r="N6" s="13">
        <v>3.5304241238043885E-3</v>
      </c>
      <c r="O6" s="13">
        <v>1.6533330144758453E-3</v>
      </c>
      <c r="P6" s="13">
        <v>1.3848639334957536E-3</v>
      </c>
      <c r="Q6" s="15"/>
      <c r="R6" s="79"/>
    </row>
    <row r="7" spans="1:19" x14ac:dyDescent="0.25">
      <c r="A7" s="3"/>
      <c r="B7" s="3"/>
      <c r="C7" s="3"/>
      <c r="D7" s="3"/>
      <c r="E7" s="3"/>
      <c r="F7" s="3"/>
      <c r="G7" s="3"/>
      <c r="H7" s="3"/>
      <c r="I7" s="3"/>
      <c r="J7" s="3"/>
      <c r="K7" s="3"/>
      <c r="L7" s="79"/>
      <c r="M7" s="3" t="s">
        <v>43</v>
      </c>
      <c r="N7" s="13">
        <v>1.8551124015653068E-2</v>
      </c>
      <c r="O7" s="13">
        <v>2.4827496675483646E-2</v>
      </c>
      <c r="P7" s="13">
        <v>2.7987357586256159E-2</v>
      </c>
      <c r="Q7" s="3"/>
      <c r="R7" s="79"/>
    </row>
    <row r="8" spans="1:19" x14ac:dyDescent="0.25">
      <c r="A8" s="3"/>
      <c r="B8" s="13"/>
      <c r="C8" s="13"/>
      <c r="D8" s="13"/>
      <c r="E8" s="13"/>
      <c r="F8" s="13"/>
      <c r="G8" s="13"/>
      <c r="H8" s="13"/>
      <c r="I8" s="13"/>
      <c r="J8" s="13"/>
      <c r="K8" s="13"/>
      <c r="L8" s="79"/>
      <c r="M8" s="3" t="s">
        <v>44</v>
      </c>
      <c r="N8" s="13">
        <v>0.17161910678083353</v>
      </c>
      <c r="O8" s="13">
        <v>0.19306877841425907</v>
      </c>
      <c r="P8" s="13">
        <v>0.17118233960572352</v>
      </c>
      <c r="S8" s="3"/>
    </row>
    <row r="9" spans="1:19" x14ac:dyDescent="0.25">
      <c r="A9" s="15"/>
      <c r="B9" s="15"/>
      <c r="C9" s="15"/>
      <c r="D9" s="15"/>
      <c r="E9" s="15"/>
      <c r="F9" s="15"/>
      <c r="G9" s="15"/>
      <c r="H9" s="15"/>
      <c r="I9" s="15"/>
      <c r="J9" s="15"/>
      <c r="K9" s="15"/>
      <c r="L9" s="79"/>
      <c r="M9" s="3" t="s">
        <v>46</v>
      </c>
      <c r="N9" s="13">
        <v>1.6611244362811441E-4</v>
      </c>
      <c r="O9" s="13">
        <v>6.7472522028924359E-3</v>
      </c>
      <c r="P9" s="13">
        <v>3.4588640653264904E-2</v>
      </c>
      <c r="S9" s="3"/>
    </row>
    <row r="10" spans="1:19" x14ac:dyDescent="0.25">
      <c r="A10" s="79"/>
      <c r="B10" s="79"/>
      <c r="C10" s="79"/>
      <c r="D10" s="79"/>
      <c r="E10" s="79"/>
      <c r="F10" s="79"/>
      <c r="G10" s="79"/>
      <c r="H10" s="79"/>
      <c r="I10" s="79"/>
      <c r="J10" s="79"/>
      <c r="K10" s="79"/>
      <c r="L10" s="79"/>
      <c r="M10" s="3" t="s">
        <v>47</v>
      </c>
      <c r="N10" s="13">
        <v>1.0604105092380144E-2</v>
      </c>
      <c r="O10" s="13">
        <v>3.1731900068924464E-2</v>
      </c>
      <c r="P10" s="13">
        <v>6.0423489569854771E-2</v>
      </c>
      <c r="S10" s="3"/>
    </row>
    <row r="11" spans="1:19" x14ac:dyDescent="0.25">
      <c r="M11" s="3" t="s">
        <v>49</v>
      </c>
      <c r="N11" s="13">
        <v>1.7557063426673951E-2</v>
      </c>
      <c r="O11" s="13">
        <v>2.9173581176703704E-2</v>
      </c>
      <c r="P11" s="13">
        <v>4.6967521164091051E-2</v>
      </c>
      <c r="S11" s="3"/>
    </row>
    <row r="12" spans="1:19" x14ac:dyDescent="0.25">
      <c r="M12" s="3" t="s">
        <v>50</v>
      </c>
      <c r="N12" s="13">
        <v>5.8935459255754462E-3</v>
      </c>
      <c r="O12" s="13">
        <v>9.0020301542387687E-3</v>
      </c>
      <c r="P12" s="13">
        <v>1.4614360470887079E-2</v>
      </c>
      <c r="S12" s="3"/>
    </row>
    <row r="13" spans="1:19" x14ac:dyDescent="0.25">
      <c r="M13" s="3" t="s">
        <v>51</v>
      </c>
      <c r="N13" s="13">
        <v>2.1537583356246079E-3</v>
      </c>
      <c r="O13" s="13">
        <v>1.8839353049544475E-3</v>
      </c>
      <c r="P13" s="13">
        <v>1.3210004054949307E-3</v>
      </c>
      <c r="S13" s="3"/>
    </row>
    <row r="14" spans="1:19" x14ac:dyDescent="0.25">
      <c r="M14" s="3" t="s">
        <v>52</v>
      </c>
      <c r="N14" s="13">
        <v>4.7528596173995536E-7</v>
      </c>
      <c r="O14" s="13">
        <v>4.9536788325033078E-6</v>
      </c>
      <c r="P14" s="13">
        <v>1.6889210115880244E-4</v>
      </c>
      <c r="S14" s="3"/>
    </row>
    <row r="15" spans="1:19" x14ac:dyDescent="0.25">
      <c r="S15" s="3"/>
    </row>
    <row r="16" spans="1:19" x14ac:dyDescent="0.25">
      <c r="E16">
        <v>2010</v>
      </c>
      <c r="F16">
        <v>2015</v>
      </c>
      <c r="G16">
        <v>2020</v>
      </c>
      <c r="S16" s="3"/>
    </row>
    <row r="17" spans="1:29" x14ac:dyDescent="0.25">
      <c r="A17" t="s">
        <v>414</v>
      </c>
      <c r="S17" s="3"/>
      <c r="T17" t="s">
        <v>785</v>
      </c>
    </row>
    <row r="18" spans="1:29" s="75" customFormat="1" x14ac:dyDescent="0.25">
      <c r="A18" s="75" t="s">
        <v>202</v>
      </c>
      <c r="B18" s="75" t="s">
        <v>204</v>
      </c>
      <c r="C18" s="75" t="s">
        <v>205</v>
      </c>
      <c r="H18" s="75" t="s">
        <v>206</v>
      </c>
      <c r="S18" s="4"/>
      <c r="T18" s="75" t="s">
        <v>202</v>
      </c>
      <c r="U18" s="75" t="s">
        <v>203</v>
      </c>
      <c r="V18" s="75" t="s">
        <v>204</v>
      </c>
      <c r="W18" s="75" t="s">
        <v>205</v>
      </c>
      <c r="X18" s="75">
        <v>2010</v>
      </c>
      <c r="Y18" s="75">
        <v>2015</v>
      </c>
      <c r="Z18" s="75">
        <v>2020</v>
      </c>
      <c r="AA18" s="75" t="s">
        <v>206</v>
      </c>
      <c r="AB18" s="75" t="s">
        <v>207</v>
      </c>
      <c r="AC18" s="75" t="s">
        <v>208</v>
      </c>
    </row>
    <row r="19" spans="1:29" x14ac:dyDescent="0.25">
      <c r="A19" t="s">
        <v>209</v>
      </c>
      <c r="B19">
        <v>4.1609472000000002E-2</v>
      </c>
      <c r="C19" t="s">
        <v>211</v>
      </c>
      <c r="D19" t="s">
        <v>405</v>
      </c>
      <c r="E19" s="44">
        <f>$B19/$D$20*N$20</f>
        <v>4.1158487007899321E-2</v>
      </c>
      <c r="F19" s="44">
        <f>$B19/$D$20*O$20</f>
        <v>3.7512586838754726E-2</v>
      </c>
      <c r="G19" s="44">
        <f>$B19/$D$20*P$20</f>
        <v>3.425766825717786E-2</v>
      </c>
      <c r="H19" t="s">
        <v>415</v>
      </c>
      <c r="M19" s="8" t="s">
        <v>21</v>
      </c>
      <c r="N19" s="3">
        <v>2010</v>
      </c>
      <c r="O19" s="3">
        <v>2015</v>
      </c>
      <c r="P19" s="9">
        <v>2020</v>
      </c>
      <c r="T19" t="s">
        <v>209</v>
      </c>
      <c r="U19" t="s">
        <v>210</v>
      </c>
      <c r="V19">
        <v>0.29283167100000002</v>
      </c>
      <c r="W19" t="s">
        <v>211</v>
      </c>
      <c r="X19">
        <f>N$20*V19/SUM($V$19:$V$23)</f>
        <v>0.42649200446062518</v>
      </c>
      <c r="Y19">
        <f>O$20*V19/SUM($V$19:$V$23)</f>
        <v>0.38871249932713048</v>
      </c>
      <c r="Z19">
        <f>P$20*V19/SUM($V$19:$V$23)</f>
        <v>0.35498441913928425</v>
      </c>
      <c r="AA19" t="s">
        <v>786</v>
      </c>
    </row>
    <row r="20" spans="1:29" x14ac:dyDescent="0.25">
      <c r="A20" t="s">
        <v>209</v>
      </c>
      <c r="B20">
        <v>7.5749500000000004E-3</v>
      </c>
      <c r="C20" t="s">
        <v>211</v>
      </c>
      <c r="D20">
        <f>SUM(B19:B44)</f>
        <v>0.7800087969999997</v>
      </c>
      <c r="E20" s="44">
        <f t="shared" ref="E20:E44" si="0">$B20/$D$20*N$20</f>
        <v>7.4928487715606425E-3</v>
      </c>
      <c r="F20" s="44">
        <f t="shared" ref="F20:F44" si="1">$B20/$D$20*O$20</f>
        <v>6.82911741043542E-3</v>
      </c>
      <c r="G20" s="44">
        <f t="shared" ref="G20:G43" si="2">$B20/$D$20*P$20</f>
        <v>6.2365637363701563E-3</v>
      </c>
      <c r="H20" t="s">
        <v>416</v>
      </c>
      <c r="M20" s="8" t="s">
        <v>41</v>
      </c>
      <c r="N20" s="13">
        <f>N5/(1-N$13)</f>
        <v>0.7715546579723882</v>
      </c>
      <c r="O20" s="13">
        <f>O5/(1-O$13)</f>
        <v>0.70320882063716394</v>
      </c>
      <c r="P20" s="80">
        <f>P5/(1-P$13)</f>
        <v>0.64219230191881249</v>
      </c>
      <c r="T20" t="s">
        <v>209</v>
      </c>
      <c r="U20" t="s">
        <v>210</v>
      </c>
      <c r="V20">
        <v>6.6266262000000006E-2</v>
      </c>
      <c r="W20" t="s">
        <v>211</v>
      </c>
      <c r="X20">
        <f t="shared" ref="X20:X23" si="3">N$20*V20/SUM($V$19:$V$23)</f>
        <v>9.6512890193810222E-2</v>
      </c>
      <c r="Y20">
        <f t="shared" ref="Y20:Y23" si="4">O$20*V20/SUM($V$19:$V$23)</f>
        <v>8.7963587528366957E-2</v>
      </c>
      <c r="Z20">
        <f t="shared" ref="Z20:Z23" si="5">P$20*V20/SUM($V$19:$V$23)</f>
        <v>8.0331100950489828E-2</v>
      </c>
      <c r="AA20" t="s">
        <v>787</v>
      </c>
    </row>
    <row r="21" spans="1:29" x14ac:dyDescent="0.25">
      <c r="A21" t="s">
        <v>209</v>
      </c>
      <c r="B21">
        <v>9.0941589999999992E-3</v>
      </c>
      <c r="C21" t="s">
        <v>211</v>
      </c>
      <c r="E21" s="44">
        <f t="shared" si="0"/>
        <v>8.9955917981672674E-3</v>
      </c>
      <c r="F21" s="44">
        <f t="shared" si="1"/>
        <v>8.1987444881046027E-3</v>
      </c>
      <c r="G21" s="44">
        <f t="shared" si="2"/>
        <v>7.4873500461632454E-3</v>
      </c>
      <c r="H21" t="s">
        <v>417</v>
      </c>
      <c r="M21" s="8" t="s">
        <v>42</v>
      </c>
      <c r="N21" s="13">
        <f t="shared" ref="N21:P26" si="6">N6/(1-N$13)</f>
        <v>3.5380442160264638E-3</v>
      </c>
      <c r="O21" s="13">
        <f t="shared" si="6"/>
        <v>1.6564536660182783E-3</v>
      </c>
      <c r="P21" s="80">
        <f t="shared" si="6"/>
        <v>1.3866957591558966E-3</v>
      </c>
      <c r="T21" t="s">
        <v>209</v>
      </c>
      <c r="U21" t="s">
        <v>210</v>
      </c>
      <c r="V21">
        <v>0.109179655</v>
      </c>
      <c r="W21" t="s">
        <v>211</v>
      </c>
      <c r="X21">
        <f t="shared" si="3"/>
        <v>0.15901370827907996</v>
      </c>
      <c r="Y21">
        <f t="shared" si="4"/>
        <v>0.14492795955367763</v>
      </c>
      <c r="Z21">
        <f t="shared" si="5"/>
        <v>0.13235274818345197</v>
      </c>
      <c r="AA21" t="s">
        <v>788</v>
      </c>
    </row>
    <row r="22" spans="1:29" x14ac:dyDescent="0.25">
      <c r="A22" t="s">
        <v>209</v>
      </c>
      <c r="B22">
        <v>2.6944876E-2</v>
      </c>
      <c r="C22" t="s">
        <v>211</v>
      </c>
      <c r="E22" s="44">
        <f t="shared" si="0"/>
        <v>2.665283348886182E-2</v>
      </c>
      <c r="F22" s="44">
        <f t="shared" si="1"/>
        <v>2.4291872793038041E-2</v>
      </c>
      <c r="G22" s="44">
        <f t="shared" si="2"/>
        <v>2.2184098448516563E-2</v>
      </c>
      <c r="H22" t="s">
        <v>418</v>
      </c>
      <c r="M22" s="8" t="s">
        <v>43</v>
      </c>
      <c r="N22" s="13">
        <f t="shared" si="6"/>
        <v>1.85911648920082E-2</v>
      </c>
      <c r="O22" s="13">
        <f t="shared" si="6"/>
        <v>2.4874358357381204E-2</v>
      </c>
      <c r="P22" s="80">
        <f t="shared" si="6"/>
        <v>2.8024377800694618E-2</v>
      </c>
      <c r="T22" t="s">
        <v>209</v>
      </c>
      <c r="U22" t="s">
        <v>210</v>
      </c>
      <c r="V22">
        <v>2.1456696000000001E-2</v>
      </c>
      <c r="W22" t="s">
        <v>211</v>
      </c>
      <c r="X22">
        <f t="shared" si="3"/>
        <v>3.125040831441446E-2</v>
      </c>
      <c r="Y22">
        <f t="shared" si="4"/>
        <v>2.8482185348942136E-2</v>
      </c>
      <c r="Z22">
        <f t="shared" si="5"/>
        <v>2.6010823010357387E-2</v>
      </c>
      <c r="AA22" t="s">
        <v>789</v>
      </c>
    </row>
    <row r="23" spans="1:29" s="75" customFormat="1" x14ac:dyDescent="0.25">
      <c r="A23" s="75" t="s">
        <v>209</v>
      </c>
      <c r="B23" s="75">
        <v>1.5424201E-2</v>
      </c>
      <c r="C23" s="75" t="s">
        <v>211</v>
      </c>
      <c r="E23" s="81">
        <f t="shared" si="0"/>
        <v>1.5257025526921554E-2</v>
      </c>
      <c r="F23" s="81">
        <f t="shared" si="1"/>
        <v>1.390552803532108E-2</v>
      </c>
      <c r="G23" s="81">
        <f t="shared" si="2"/>
        <v>1.2698963375214926E-2</v>
      </c>
      <c r="H23" s="75" t="s">
        <v>419</v>
      </c>
      <c r="M23" s="96" t="s">
        <v>44</v>
      </c>
      <c r="N23" s="98">
        <f t="shared" si="6"/>
        <v>0.17198953066614589</v>
      </c>
      <c r="O23" s="98">
        <f t="shared" si="6"/>
        <v>0.19343319403765671</v>
      </c>
      <c r="P23" s="101">
        <f t="shared" si="6"/>
        <v>0.17140877066127244</v>
      </c>
      <c r="T23" s="75" t="s">
        <v>209</v>
      </c>
      <c r="U23" s="75" t="s">
        <v>210</v>
      </c>
      <c r="V23" s="75">
        <v>4.0019234000000001E-2</v>
      </c>
      <c r="W23" s="75" t="s">
        <v>211</v>
      </c>
      <c r="X23" s="75">
        <f>N$20*V23/SUM($V$19:$V$23)</f>
        <v>5.8285646724458316E-2</v>
      </c>
      <c r="Y23" s="75">
        <f t="shared" si="4"/>
        <v>5.3122588879046743E-2</v>
      </c>
      <c r="Z23" s="75">
        <f>P$20*V23/SUM($V$19:$V$23)</f>
        <v>4.8513210635229051E-2</v>
      </c>
      <c r="AA23" s="75" t="s">
        <v>790</v>
      </c>
    </row>
    <row r="24" spans="1:29" x14ac:dyDescent="0.25">
      <c r="A24" t="s">
        <v>209</v>
      </c>
      <c r="B24">
        <v>4.6420303000000003E-2</v>
      </c>
      <c r="C24" t="s">
        <v>211</v>
      </c>
      <c r="E24" s="44">
        <f t="shared" si="0"/>
        <v>4.5917175731724012E-2</v>
      </c>
      <c r="F24" s="44">
        <f t="shared" si="1"/>
        <v>4.1849741505222818E-2</v>
      </c>
      <c r="G24" s="44">
        <f t="shared" si="2"/>
        <v>3.8218493629808087E-2</v>
      </c>
      <c r="H24" t="s">
        <v>420</v>
      </c>
      <c r="M24" s="8" t="s">
        <v>46</v>
      </c>
      <c r="N24" s="13">
        <f t="shared" si="6"/>
        <v>1.6647098189300608E-4</v>
      </c>
      <c r="O24" s="13">
        <f t="shared" si="6"/>
        <v>6.7599875821595197E-3</v>
      </c>
      <c r="P24" s="80">
        <f t="shared" si="6"/>
        <v>3.4634392700065762E-2</v>
      </c>
      <c r="T24" t="s">
        <v>209</v>
      </c>
      <c r="U24" t="s">
        <v>210</v>
      </c>
      <c r="V24">
        <v>3.5715569999999999E-3</v>
      </c>
      <c r="W24" t="s">
        <v>211</v>
      </c>
      <c r="X24">
        <f>N$23*V24/SUM($V$24:$V$29)</f>
        <v>1.590713385330219E-3</v>
      </c>
      <c r="Y24">
        <f>O$23*V24/SUM($V$24:$V$29)</f>
        <v>1.7890436105681201E-3</v>
      </c>
      <c r="Z24">
        <f>P$23*V24/SUM($V$24:$V$29)</f>
        <v>1.5853419960960111E-3</v>
      </c>
      <c r="AA24" t="s">
        <v>791</v>
      </c>
    </row>
    <row r="25" spans="1:29" x14ac:dyDescent="0.25">
      <c r="A25" t="s">
        <v>209</v>
      </c>
      <c r="B25">
        <v>5.4248455000000001E-2</v>
      </c>
      <c r="C25" t="s">
        <v>211</v>
      </c>
      <c r="E25" s="44">
        <f t="shared" si="0"/>
        <v>5.3660482168966496E-2</v>
      </c>
      <c r="F25" s="44">
        <f t="shared" si="1"/>
        <v>4.8907130546039561E-2</v>
      </c>
      <c r="G25" s="44">
        <f t="shared" si="2"/>
        <v>4.4663522162800846E-2</v>
      </c>
      <c r="H25" t="s">
        <v>421</v>
      </c>
      <c r="M25" s="8" t="s">
        <v>47</v>
      </c>
      <c r="N25" s="13">
        <f t="shared" si="6"/>
        <v>1.0626993067281426E-2</v>
      </c>
      <c r="O25" s="13">
        <f t="shared" si="6"/>
        <v>3.17917937515809E-2</v>
      </c>
      <c r="P25" s="80">
        <f t="shared" si="6"/>
        <v>6.0503414605081907E-2</v>
      </c>
      <c r="T25" t="s">
        <v>209</v>
      </c>
      <c r="U25" t="s">
        <v>210</v>
      </c>
      <c r="V25">
        <v>2.6241802000000002E-2</v>
      </c>
      <c r="W25" t="s">
        <v>211</v>
      </c>
      <c r="X25">
        <f t="shared" ref="X25:X29" si="7">N$23*V25/SUM($V$24:$V$29)</f>
        <v>1.1687671706369328E-2</v>
      </c>
      <c r="Y25">
        <f t="shared" ref="Y25:Y29" si="8">O$23*V25/SUM($V$24:$V$29)</f>
        <v>1.3144891205122505E-2</v>
      </c>
      <c r="Z25">
        <f t="shared" ref="Z25:Z29" si="9">P$23*V25/SUM($V$24:$V$29)</f>
        <v>1.1648205744395594E-2</v>
      </c>
      <c r="AA25" t="s">
        <v>792</v>
      </c>
    </row>
    <row r="26" spans="1:29" x14ac:dyDescent="0.25">
      <c r="A26" t="s">
        <v>209</v>
      </c>
      <c r="B26">
        <v>1.690121E-2</v>
      </c>
      <c r="C26" t="s">
        <v>211</v>
      </c>
      <c r="E26" s="44">
        <f t="shared" si="0"/>
        <v>1.6718025938968366E-2</v>
      </c>
      <c r="F26" s="44">
        <f t="shared" si="1"/>
        <v>1.5237110141773241E-2</v>
      </c>
      <c r="G26" s="44">
        <f t="shared" si="2"/>
        <v>1.3915005826675641E-2</v>
      </c>
      <c r="H26" t="s">
        <v>422</v>
      </c>
      <c r="M26" s="8" t="s">
        <v>49</v>
      </c>
      <c r="N26" s="13">
        <f t="shared" si="6"/>
        <v>1.7594958715672803E-2</v>
      </c>
      <c r="O26" s="13">
        <f t="shared" si="6"/>
        <v>2.9228646054922591E-2</v>
      </c>
      <c r="P26" s="80">
        <f t="shared" si="6"/>
        <v>4.7029647347307128E-2</v>
      </c>
      <c r="T26" t="s">
        <v>209</v>
      </c>
      <c r="U26" t="s">
        <v>210</v>
      </c>
      <c r="V26">
        <v>6.4780404E-2</v>
      </c>
      <c r="W26" t="s">
        <v>211</v>
      </c>
      <c r="X26">
        <f t="shared" si="7"/>
        <v>2.8852138087086181E-2</v>
      </c>
      <c r="Y26">
        <f t="shared" si="8"/>
        <v>3.2449424121250618E-2</v>
      </c>
      <c r="Z26">
        <f t="shared" si="9"/>
        <v>2.8754712576410237E-2</v>
      </c>
      <c r="AA26" t="s">
        <v>793</v>
      </c>
    </row>
    <row r="27" spans="1:29" x14ac:dyDescent="0.25">
      <c r="A27" t="s">
        <v>209</v>
      </c>
      <c r="B27">
        <v>1.6141605999999999E-2</v>
      </c>
      <c r="C27" t="s">
        <v>211</v>
      </c>
      <c r="E27" s="44">
        <f t="shared" si="0"/>
        <v>1.5966654920245796E-2</v>
      </c>
      <c r="F27" s="44">
        <f t="shared" si="1"/>
        <v>1.4552297053708451E-2</v>
      </c>
      <c r="G27" s="44">
        <f t="shared" si="2"/>
        <v>1.3289613083436184E-2</v>
      </c>
      <c r="H27" t="s">
        <v>423</v>
      </c>
      <c r="M27" s="8" t="s">
        <v>50</v>
      </c>
      <c r="N27" s="13">
        <f>N12/(1-N$13)</f>
        <v>5.9062665964900573E-3</v>
      </c>
      <c r="O27" s="13">
        <f t="shared" ref="O27:P27" si="10">O12/(1-O$13)</f>
        <v>9.0190214070837143E-3</v>
      </c>
      <c r="P27" s="80">
        <f t="shared" si="10"/>
        <v>1.4633691583402641E-2</v>
      </c>
      <c r="T27" t="s">
        <v>209</v>
      </c>
      <c r="U27" t="s">
        <v>210</v>
      </c>
      <c r="V27">
        <v>7.5252037999999993E-2</v>
      </c>
      <c r="W27" t="s">
        <v>211</v>
      </c>
      <c r="X27">
        <f t="shared" si="7"/>
        <v>3.3516033517028643E-2</v>
      </c>
      <c r="Y27">
        <f t="shared" si="8"/>
        <v>3.7694814268995111E-2</v>
      </c>
      <c r="Z27">
        <f t="shared" si="9"/>
        <v>3.3402859350477355E-2</v>
      </c>
      <c r="AA27" t="s">
        <v>794</v>
      </c>
    </row>
    <row r="28" spans="1:29" x14ac:dyDescent="0.25">
      <c r="A28" t="s">
        <v>209</v>
      </c>
      <c r="B28">
        <v>2.1036837999999999E-2</v>
      </c>
      <c r="C28" t="s">
        <v>211</v>
      </c>
      <c r="E28" s="44">
        <f t="shared" si="0"/>
        <v>2.0808829862351597E-2</v>
      </c>
      <c r="F28" s="44">
        <f t="shared" si="1"/>
        <v>1.8965542564150183E-2</v>
      </c>
      <c r="G28" s="44">
        <f t="shared" si="2"/>
        <v>1.7319926996045343E-2</v>
      </c>
      <c r="H28" t="s">
        <v>424</v>
      </c>
      <c r="M28" s="84"/>
      <c r="N28" s="79"/>
      <c r="O28" s="79"/>
      <c r="P28" s="85"/>
      <c r="R28" s="3"/>
      <c r="S28" s="13"/>
      <c r="T28" s="140" t="s">
        <v>209</v>
      </c>
      <c r="U28" s="13" t="s">
        <v>210</v>
      </c>
      <c r="V28">
        <v>2.5699999999999998E-3</v>
      </c>
      <c r="W28" t="s">
        <v>211</v>
      </c>
      <c r="X28">
        <f t="shared" si="7"/>
        <v>1.1446361909661985E-3</v>
      </c>
      <c r="Y28">
        <f t="shared" si="8"/>
        <v>1.2873494890771921E-3</v>
      </c>
      <c r="Z28">
        <f t="shared" si="9"/>
        <v>1.1407710782627152E-3</v>
      </c>
      <c r="AA28" t="s">
        <v>795</v>
      </c>
    </row>
    <row r="29" spans="1:29" s="75" customFormat="1" x14ac:dyDescent="0.25">
      <c r="A29" s="75" t="s">
        <v>209</v>
      </c>
      <c r="B29" s="75">
        <v>1.3293087E-2</v>
      </c>
      <c r="C29" s="75" t="s">
        <v>211</v>
      </c>
      <c r="E29" s="81">
        <f t="shared" si="0"/>
        <v>1.3149009643390219E-2</v>
      </c>
      <c r="F29" s="81">
        <f t="shared" si="1"/>
        <v>1.1984244367307077E-2</v>
      </c>
      <c r="G29" s="81">
        <f t="shared" si="2"/>
        <v>1.0944387003031511E-2</v>
      </c>
      <c r="H29" s="75" t="s">
        <v>425</v>
      </c>
      <c r="M29" s="96" t="s">
        <v>52</v>
      </c>
      <c r="N29" s="98">
        <v>4.7528596173995536E-7</v>
      </c>
      <c r="O29" s="98">
        <f t="shared" ref="O29" si="11">O14/(1-O$13)</f>
        <v>4.9630288577880021E-6</v>
      </c>
      <c r="P29" s="101">
        <f>P14/(1-P$13)</f>
        <v>1.6911550280658541E-4</v>
      </c>
      <c r="T29" s="75" t="s">
        <v>209</v>
      </c>
      <c r="U29" s="75" t="s">
        <v>210</v>
      </c>
      <c r="V29" s="75">
        <v>0.21374453299999999</v>
      </c>
      <c r="W29" s="75" t="s">
        <v>211</v>
      </c>
      <c r="X29" s="75">
        <f>N$23*V29/SUM($V$24:$V$29)</f>
        <v>9.519833777936533E-2</v>
      </c>
      <c r="Y29" s="75">
        <f>O$23*V29/SUM($V$24:$V$29)</f>
        <v>0.10706767134264319</v>
      </c>
      <c r="Z29" s="75">
        <f>P$23*V29/SUM($V$24:$V$29)</f>
        <v>9.4876879915630555E-2</v>
      </c>
      <c r="AA29" s="75" t="s">
        <v>796</v>
      </c>
    </row>
    <row r="30" spans="1:29" x14ac:dyDescent="0.25">
      <c r="A30" t="s">
        <v>209</v>
      </c>
      <c r="B30">
        <v>8.6468365000000005E-2</v>
      </c>
      <c r="C30" t="s">
        <v>211</v>
      </c>
      <c r="E30" s="44">
        <f>$B30/$D$20*N$20</f>
        <v>8.553117610929542E-2</v>
      </c>
      <c r="F30" s="44">
        <f t="shared" si="1"/>
        <v>7.7954655393551744E-2</v>
      </c>
      <c r="G30" s="44">
        <f t="shared" si="2"/>
        <v>7.1190630895546309E-2</v>
      </c>
      <c r="H30" t="s">
        <v>426</v>
      </c>
      <c r="T30" t="s">
        <v>209</v>
      </c>
      <c r="U30" t="s">
        <v>210</v>
      </c>
      <c r="V30">
        <v>7.5845840000000001E-3</v>
      </c>
      <c r="W30" t="s">
        <v>211</v>
      </c>
      <c r="X30">
        <f>N$22*V30/SUM($V$30:$V$39)</f>
        <v>9.3931058180574175E-3</v>
      </c>
      <c r="Y30">
        <f>O$22*V30/SUM($V$30:$V$39)</f>
        <v>1.2567662196767498E-2</v>
      </c>
      <c r="Z30">
        <f>P$22*V30/SUM($V$30:$V$39)</f>
        <v>1.4159195924312482E-2</v>
      </c>
      <c r="AA30" t="s">
        <v>797</v>
      </c>
    </row>
    <row r="31" spans="1:29" x14ac:dyDescent="0.25">
      <c r="A31" t="s">
        <v>209</v>
      </c>
      <c r="B31">
        <v>1.5550802000000001E-2</v>
      </c>
      <c r="C31" t="s">
        <v>211</v>
      </c>
      <c r="E31" s="44">
        <f t="shared" ref="E31" si="12">$B31/$D$20*N$20</f>
        <v>1.5382254359762476E-2</v>
      </c>
      <c r="F31" s="44">
        <f t="shared" si="1"/>
        <v>1.4019663850511746E-2</v>
      </c>
      <c r="G31" s="44">
        <f t="shared" si="2"/>
        <v>1.2803195773526227E-2</v>
      </c>
      <c r="H31" t="s">
        <v>427</v>
      </c>
      <c r="T31" t="s">
        <v>209</v>
      </c>
      <c r="U31" t="s">
        <v>210</v>
      </c>
      <c r="V31">
        <v>1.7170690000000001E-3</v>
      </c>
      <c r="W31" t="s">
        <v>211</v>
      </c>
      <c r="X31">
        <f t="shared" ref="X31:X39" si="13">N$22*V31/SUM($V$30:$V$39)</f>
        <v>2.1264990688884232E-3</v>
      </c>
      <c r="Y31">
        <f t="shared" ref="Y31:Y39" si="14">O$22*V31/SUM($V$30:$V$39)</f>
        <v>2.8451848065156075E-3</v>
      </c>
      <c r="Z31">
        <f t="shared" ref="Z31:Z39" si="15">P$22*V31/SUM($V$30:$V$39)</f>
        <v>3.205491083830479E-3</v>
      </c>
      <c r="AA31" t="s">
        <v>798</v>
      </c>
    </row>
    <row r="32" spans="1:29" x14ac:dyDescent="0.25">
      <c r="A32" t="s">
        <v>209</v>
      </c>
      <c r="B32">
        <v>2.8506285999999999E-2</v>
      </c>
      <c r="C32" t="s">
        <v>211</v>
      </c>
      <c r="E32" s="44">
        <f t="shared" si="0"/>
        <v>2.8197320119189743E-2</v>
      </c>
      <c r="F32" s="44">
        <f t="shared" si="1"/>
        <v>2.5699545743463847E-2</v>
      </c>
      <c r="G32" s="44">
        <f t="shared" si="2"/>
        <v>2.3469629439956209E-2</v>
      </c>
      <c r="H32" t="s">
        <v>428</v>
      </c>
      <c r="T32" t="s">
        <v>209</v>
      </c>
      <c r="U32" t="s">
        <v>210</v>
      </c>
      <c r="V32">
        <v>2.8290260000000001E-3</v>
      </c>
      <c r="W32" t="s">
        <v>211</v>
      </c>
      <c r="X32">
        <f t="shared" si="13"/>
        <v>3.5035989554648888E-3</v>
      </c>
      <c r="Y32">
        <f t="shared" si="14"/>
        <v>4.6876985097498254E-3</v>
      </c>
      <c r="Z32">
        <f t="shared" si="15"/>
        <v>5.2813355892655477E-3</v>
      </c>
      <c r="AA32" t="s">
        <v>799</v>
      </c>
    </row>
    <row r="33" spans="1:27" x14ac:dyDescent="0.25">
      <c r="A33" t="s">
        <v>209</v>
      </c>
      <c r="B33">
        <v>7.2056970999999997E-2</v>
      </c>
      <c r="C33" t="s">
        <v>211</v>
      </c>
      <c r="E33" s="44">
        <f t="shared" si="0"/>
        <v>7.1275980255939758E-2</v>
      </c>
      <c r="F33" s="44">
        <f t="shared" si="1"/>
        <v>6.4962212978216374E-2</v>
      </c>
      <c r="G33" s="44">
        <f t="shared" si="2"/>
        <v>5.9325525883507611E-2</v>
      </c>
      <c r="H33" t="s">
        <v>429</v>
      </c>
      <c r="T33" t="s">
        <v>209</v>
      </c>
      <c r="U33" t="s">
        <v>210</v>
      </c>
      <c r="V33" s="63">
        <v>5.5597899999999996E-4</v>
      </c>
      <c r="W33" t="s">
        <v>211</v>
      </c>
      <c r="X33">
        <f t="shared" si="13"/>
        <v>6.8855056251176667E-4</v>
      </c>
      <c r="Y33">
        <f t="shared" si="14"/>
        <v>9.212576801175379E-4</v>
      </c>
      <c r="Z33">
        <f t="shared" si="15"/>
        <v>1.0379231861369492E-3</v>
      </c>
      <c r="AA33" t="s">
        <v>800</v>
      </c>
    </row>
    <row r="34" spans="1:27" x14ac:dyDescent="0.25">
      <c r="A34" t="s">
        <v>209</v>
      </c>
      <c r="B34">
        <v>2.2218445E-2</v>
      </c>
      <c r="C34" t="s">
        <v>211</v>
      </c>
      <c r="E34" s="44">
        <f t="shared" si="0"/>
        <v>2.1977629994156752E-2</v>
      </c>
      <c r="F34" s="44">
        <f t="shared" si="1"/>
        <v>2.0030808069003994E-2</v>
      </c>
      <c r="G34" s="44">
        <f t="shared" si="2"/>
        <v>1.8292760792551082E-2</v>
      </c>
      <c r="H34" t="s">
        <v>430</v>
      </c>
      <c r="T34" t="s">
        <v>209</v>
      </c>
      <c r="U34" t="s">
        <v>210</v>
      </c>
      <c r="V34">
        <v>1.0369649999999999E-3</v>
      </c>
      <c r="W34" t="s">
        <v>211</v>
      </c>
      <c r="X34">
        <f t="shared" si="13"/>
        <v>1.2842262640405736E-3</v>
      </c>
      <c r="Y34">
        <f t="shared" si="14"/>
        <v>1.7182518948792719E-3</v>
      </c>
      <c r="Z34">
        <f t="shared" si="15"/>
        <v>1.935846527858969E-3</v>
      </c>
      <c r="AA34" t="s">
        <v>801</v>
      </c>
    </row>
    <row r="35" spans="1:27" x14ac:dyDescent="0.25">
      <c r="A35" t="s">
        <v>209</v>
      </c>
      <c r="B35">
        <v>2.7641179999999999E-3</v>
      </c>
      <c r="C35" t="s">
        <v>211</v>
      </c>
      <c r="E35" s="44">
        <f t="shared" si="0"/>
        <v>2.7341590585744672E-3</v>
      </c>
      <c r="F35" s="44">
        <f t="shared" si="1"/>
        <v>2.49196184242773E-3</v>
      </c>
      <c r="G35" s="44">
        <f t="shared" si="2"/>
        <v>2.2757375404257457E-3</v>
      </c>
      <c r="H35" t="s">
        <v>431</v>
      </c>
      <c r="T35" t="s">
        <v>209</v>
      </c>
      <c r="U35" t="s">
        <v>210</v>
      </c>
      <c r="V35" s="63">
        <v>7.1198400000000003E-4</v>
      </c>
      <c r="W35" t="s">
        <v>211</v>
      </c>
      <c r="X35">
        <f t="shared" si="13"/>
        <v>8.8175449738097614E-4</v>
      </c>
      <c r="Y35">
        <f t="shared" si="14"/>
        <v>1.1797580989943959E-3</v>
      </c>
      <c r="Z35">
        <f t="shared" si="15"/>
        <v>1.3291593778875278E-3</v>
      </c>
      <c r="AA35" t="s">
        <v>802</v>
      </c>
    </row>
    <row r="36" spans="1:27" x14ac:dyDescent="0.25">
      <c r="A36" t="s">
        <v>209</v>
      </c>
      <c r="B36">
        <v>2.6164171E-2</v>
      </c>
      <c r="C36" t="s">
        <v>211</v>
      </c>
      <c r="E36" s="44">
        <f t="shared" si="0"/>
        <v>2.588059017369786E-2</v>
      </c>
      <c r="F36" s="44">
        <f t="shared" si="1"/>
        <v>2.3588036317825137E-2</v>
      </c>
      <c r="G36" s="44">
        <f t="shared" si="2"/>
        <v>2.1541332952796744E-2</v>
      </c>
      <c r="H36" t="s">
        <v>432</v>
      </c>
      <c r="T36" t="s">
        <v>209</v>
      </c>
      <c r="U36" t="s">
        <v>210</v>
      </c>
      <c r="V36" s="63">
        <v>1.6100000000000001E-4</v>
      </c>
      <c r="W36" t="s">
        <v>211</v>
      </c>
      <c r="X36">
        <f t="shared" si="13"/>
        <v>1.9938997797469768E-4</v>
      </c>
      <c r="Y36">
        <f t="shared" si="14"/>
        <v>2.667771381633544E-4</v>
      </c>
      <c r="Z36">
        <f t="shared" si="15"/>
        <v>3.0056105170887549E-4</v>
      </c>
      <c r="AA36" t="s">
        <v>803</v>
      </c>
    </row>
    <row r="37" spans="1:27" x14ac:dyDescent="0.25">
      <c r="A37" t="s">
        <v>209</v>
      </c>
      <c r="B37">
        <v>1.1541775000000001E-2</v>
      </c>
      <c r="C37" t="s">
        <v>211</v>
      </c>
      <c r="E37" s="44">
        <f t="shared" si="0"/>
        <v>1.1416679269220171E-2</v>
      </c>
      <c r="F37" s="44">
        <f t="shared" si="1"/>
        <v>1.040536724332547E-2</v>
      </c>
      <c r="G37" s="44">
        <f t="shared" si="2"/>
        <v>9.5025070024678266E-3</v>
      </c>
      <c r="H37" t="s">
        <v>433</v>
      </c>
      <c r="T37" t="s">
        <v>209</v>
      </c>
      <c r="U37" t="s">
        <v>210</v>
      </c>
      <c r="V37" s="63">
        <v>2.6556799999999999E-4</v>
      </c>
      <c r="W37" t="s">
        <v>211</v>
      </c>
      <c r="X37">
        <f t="shared" si="13"/>
        <v>3.2889191099866154E-4</v>
      </c>
      <c r="Y37">
        <f t="shared" si="14"/>
        <v>4.4004640389916588E-4</v>
      </c>
      <c r="Z37">
        <f t="shared" si="15"/>
        <v>4.9577265453554426E-4</v>
      </c>
      <c r="AA37" t="s">
        <v>804</v>
      </c>
    </row>
    <row r="38" spans="1:27" x14ac:dyDescent="0.25">
      <c r="A38" t="s">
        <v>209</v>
      </c>
      <c r="B38">
        <v>7.6530200000000007E-2</v>
      </c>
      <c r="C38" t="s">
        <v>211</v>
      </c>
      <c r="E38" s="44">
        <f t="shared" si="0"/>
        <v>7.5700726084962977E-2</v>
      </c>
      <c r="F38" s="44">
        <f t="shared" si="1"/>
        <v>6.8995006071869092E-2</v>
      </c>
      <c r="G38" s="44">
        <f t="shared" si="2"/>
        <v>6.3008398742850497E-2</v>
      </c>
      <c r="H38" t="s">
        <v>434</v>
      </c>
      <c r="T38" t="s">
        <v>209</v>
      </c>
      <c r="U38" t="s">
        <v>210</v>
      </c>
      <c r="V38" s="63">
        <v>5.2200000000000002E-5</v>
      </c>
      <c r="W38" t="s">
        <v>211</v>
      </c>
      <c r="X38">
        <f t="shared" si="13"/>
        <v>6.4646936958256021E-5</v>
      </c>
      <c r="Y38">
        <f t="shared" si="14"/>
        <v>8.6495444795820501E-5</v>
      </c>
      <c r="Z38">
        <f t="shared" si="15"/>
        <v>9.7448986951573289E-5</v>
      </c>
      <c r="AA38" t="s">
        <v>805</v>
      </c>
    </row>
    <row r="39" spans="1:27" s="75" customFormat="1" x14ac:dyDescent="0.25">
      <c r="A39" s="75" t="s">
        <v>209</v>
      </c>
      <c r="B39" s="75">
        <v>1.688011E-2</v>
      </c>
      <c r="C39" s="75" t="s">
        <v>211</v>
      </c>
      <c r="E39" s="81">
        <f t="shared" si="0"/>
        <v>1.6697154631688464E-2</v>
      </c>
      <c r="F39" s="81">
        <f t="shared" si="1"/>
        <v>1.5218087656164734E-2</v>
      </c>
      <c r="G39" s="81">
        <f t="shared" si="2"/>
        <v>1.3897633897509455E-2</v>
      </c>
      <c r="H39" s="75" t="s">
        <v>435</v>
      </c>
      <c r="T39" s="75" t="s">
        <v>209</v>
      </c>
      <c r="U39" s="75" t="s">
        <v>210</v>
      </c>
      <c r="V39" s="78">
        <v>9.7299999999999993E-5</v>
      </c>
      <c r="W39" s="75" t="s">
        <v>211</v>
      </c>
      <c r="X39" s="63">
        <f>N$22*V39/SUM($V$30:$V$39)</f>
        <v>1.2050089973253468E-4</v>
      </c>
      <c r="Y39" s="63">
        <f>O$22*V39/SUM($V$30:$V$39)</f>
        <v>1.6122618349872285E-4</v>
      </c>
      <c r="Z39" s="63">
        <f>P$22*V39/SUM($V$30:$V$39)</f>
        <v>1.8164341820666821E-4</v>
      </c>
      <c r="AA39" s="75" t="s">
        <v>806</v>
      </c>
    </row>
    <row r="40" spans="1:27" s="90" customFormat="1" x14ac:dyDescent="0.25">
      <c r="A40" s="90" t="s">
        <v>209</v>
      </c>
      <c r="B40" s="90">
        <v>5.3383348999999997E-2</v>
      </c>
      <c r="C40" s="90" t="s">
        <v>211</v>
      </c>
      <c r="E40" s="141">
        <f t="shared" si="0"/>
        <v>5.2804752635521417E-2</v>
      </c>
      <c r="F40" s="141">
        <f t="shared" si="1"/>
        <v>4.8127203226853009E-2</v>
      </c>
      <c r="G40" s="141">
        <f t="shared" si="2"/>
        <v>4.3951268127102087E-2</v>
      </c>
      <c r="H40" s="90" t="s">
        <v>436</v>
      </c>
      <c r="T40" s="90" t="s">
        <v>209</v>
      </c>
      <c r="U40" s="90" t="s">
        <v>210</v>
      </c>
      <c r="V40" s="90">
        <v>5.6362031E-2</v>
      </c>
      <c r="W40" s="90" t="s">
        <v>211</v>
      </c>
      <c r="X40" s="141">
        <f>N26</f>
        <v>1.7594958715672803E-2</v>
      </c>
      <c r="Y40" s="141">
        <f t="shared" ref="Y40:Z40" si="16">O26</f>
        <v>2.9228646054922591E-2</v>
      </c>
      <c r="Z40" s="141">
        <f>P26</f>
        <v>4.7029647347307128E-2</v>
      </c>
      <c r="AA40" s="90" t="s">
        <v>807</v>
      </c>
    </row>
    <row r="41" spans="1:27" x14ac:dyDescent="0.25">
      <c r="A41" t="s">
        <v>209</v>
      </c>
      <c r="B41">
        <v>1.2765583E-2</v>
      </c>
      <c r="C41" t="s">
        <v>211</v>
      </c>
      <c r="E41" s="44">
        <f t="shared" si="0"/>
        <v>1.2627223004746621E-2</v>
      </c>
      <c r="F41" s="44">
        <f t="shared" si="1"/>
        <v>1.1508678620935903E-2</v>
      </c>
      <c r="G41" s="44">
        <f t="shared" si="2"/>
        <v>1.0510085480620115E-2</v>
      </c>
      <c r="H41" t="s">
        <v>437</v>
      </c>
      <c r="T41" t="s">
        <v>209</v>
      </c>
      <c r="U41" t="s">
        <v>210</v>
      </c>
      <c r="V41" s="63">
        <v>1.0498899999999999E-4</v>
      </c>
      <c r="W41" t="s">
        <v>211</v>
      </c>
      <c r="X41" s="63">
        <f>N$21*$V41/SUM($V$41:$V$45)</f>
        <v>1.9541147788478155E-3</v>
      </c>
      <c r="Y41" s="63">
        <f>O$21*$V41/SUM($V$41:$V$45)</f>
        <v>9.1488415395732012E-4</v>
      </c>
      <c r="Z41" s="63">
        <f>P$21*$V41/SUM($V$41:$V$45)</f>
        <v>7.6589282419297505E-4</v>
      </c>
      <c r="AA41" t="s">
        <v>808</v>
      </c>
    </row>
    <row r="42" spans="1:27" x14ac:dyDescent="0.25">
      <c r="A42" t="s">
        <v>209</v>
      </c>
      <c r="B42">
        <v>3.7051842000000001E-2</v>
      </c>
      <c r="C42" t="s">
        <v>211</v>
      </c>
      <c r="E42" s="44">
        <f t="shared" si="0"/>
        <v>3.6650254960594993E-2</v>
      </c>
      <c r="F42" s="44">
        <f t="shared" si="1"/>
        <v>3.3403702901128367E-2</v>
      </c>
      <c r="G42" s="44">
        <f t="shared" si="2"/>
        <v>3.0505306857856049E-2</v>
      </c>
      <c r="H42" t="s">
        <v>438</v>
      </c>
      <c r="T42" t="s">
        <v>209</v>
      </c>
      <c r="U42" t="s">
        <v>210</v>
      </c>
      <c r="V42" s="63">
        <v>2.3799999999999999E-5</v>
      </c>
      <c r="W42" t="s">
        <v>211</v>
      </c>
      <c r="X42" s="63">
        <f t="shared" ref="X42:X45" si="17">N$21*$V42/SUM($V$41:$V$45)</f>
        <v>4.4297909053879941E-4</v>
      </c>
      <c r="Y42" s="63">
        <f t="shared" ref="Y42:Y45" si="18">O$21*$V42/SUM($V$41:$V$45)</f>
        <v>2.0739546870800007E-4</v>
      </c>
      <c r="Z42" s="63">
        <f t="shared" ref="Z42:Z45" si="19">P$21*$V42/SUM($V$41:$V$45)</f>
        <v>1.7362056230455384E-4</v>
      </c>
      <c r="AA42" t="s">
        <v>809</v>
      </c>
    </row>
    <row r="43" spans="1:27" x14ac:dyDescent="0.25">
      <c r="A43" t="s">
        <v>209</v>
      </c>
      <c r="B43" s="63">
        <v>6.3299999999999994E-5</v>
      </c>
      <c r="C43" t="s">
        <v>211</v>
      </c>
      <c r="E43" s="44">
        <f t="shared" si="0"/>
        <v>6.2613921839720205E-5</v>
      </c>
      <c r="F43" s="44">
        <f t="shared" si="1"/>
        <v>5.706745682553179E-5</v>
      </c>
      <c r="G43" s="44">
        <f t="shared" si="2"/>
        <v>5.2115787498561815E-5</v>
      </c>
      <c r="H43" t="s">
        <v>439</v>
      </c>
      <c r="T43" t="s">
        <v>209</v>
      </c>
      <c r="U43" t="s">
        <v>210</v>
      </c>
      <c r="V43" s="63">
        <v>3.9199999999999997E-5</v>
      </c>
      <c r="W43" t="s">
        <v>211</v>
      </c>
      <c r="X43" s="63">
        <f t="shared" si="17"/>
        <v>7.2961261971096357E-4</v>
      </c>
      <c r="Y43" s="63">
        <f t="shared" si="18"/>
        <v>3.4159253669552948E-4</v>
      </c>
      <c r="Z43" s="63">
        <f t="shared" si="19"/>
        <v>2.8596327908985341E-4</v>
      </c>
      <c r="AA43" t="s">
        <v>810</v>
      </c>
    </row>
    <row r="44" spans="1:27" s="79" customFormat="1" x14ac:dyDescent="0.25">
      <c r="A44" s="79" t="s">
        <v>209</v>
      </c>
      <c r="B44" s="79">
        <v>4.9374322999999998E-2</v>
      </c>
      <c r="C44" s="79" t="s">
        <v>211</v>
      </c>
      <c r="E44" s="142">
        <f t="shared" si="0"/>
        <v>4.8839178534140597E-2</v>
      </c>
      <c r="F44" s="142">
        <f t="shared" si="1"/>
        <v>4.4512907521206339E-2</v>
      </c>
      <c r="G44" s="142">
        <f>$B44/$D$20*P$20</f>
        <v>4.0650580179357874E-2</v>
      </c>
      <c r="H44" s="79" t="s">
        <v>440</v>
      </c>
      <c r="T44" s="79" t="s">
        <v>209</v>
      </c>
      <c r="U44" s="79" t="s">
        <v>210</v>
      </c>
      <c r="V44" s="143">
        <v>7.7000000000000008E-6</v>
      </c>
      <c r="W44" s="79" t="s">
        <v>211</v>
      </c>
      <c r="X44" s="63">
        <f t="shared" si="17"/>
        <v>1.4331676458608216E-4</v>
      </c>
      <c r="Y44" s="63">
        <f t="shared" si="18"/>
        <v>6.7098533993764734E-5</v>
      </c>
      <c r="Z44" s="63">
        <f t="shared" si="19"/>
        <v>5.6171358392649787E-5</v>
      </c>
      <c r="AA44" s="79" t="s">
        <v>811</v>
      </c>
    </row>
    <row r="45" spans="1:27" s="75" customFormat="1" x14ac:dyDescent="0.25">
      <c r="A45" s="75" t="s">
        <v>209</v>
      </c>
      <c r="B45" s="78">
        <v>1.4953699999999999E-4</v>
      </c>
      <c r="C45" s="75" t="s">
        <v>211</v>
      </c>
      <c r="D45" s="75" t="s">
        <v>401</v>
      </c>
      <c r="E45" s="81">
        <f>$B45/$D$46*N$23</f>
        <v>1.7309945217402442E-4</v>
      </c>
      <c r="F45" s="81">
        <f t="shared" ref="F45:G60" si="20">$B45/$D$46*O$23</f>
        <v>1.9468150061520528E-4</v>
      </c>
      <c r="G45" s="81">
        <f t="shared" si="20"/>
        <v>1.7251494427811465E-4</v>
      </c>
      <c r="H45" s="75" t="s">
        <v>441</v>
      </c>
      <c r="T45" s="75" t="s">
        <v>209</v>
      </c>
      <c r="U45" s="75" t="s">
        <v>210</v>
      </c>
      <c r="V45" s="78">
        <v>1.4399999999999999E-5</v>
      </c>
      <c r="W45" s="75" t="s">
        <v>211</v>
      </c>
      <c r="X45" s="78">
        <f t="shared" si="17"/>
        <v>2.6802096234280299E-4</v>
      </c>
      <c r="Y45" s="78">
        <f t="shared" si="18"/>
        <v>1.2548297266366389E-4</v>
      </c>
      <c r="Z45" s="78">
        <f>P$21*$V45/SUM($V$41:$V$45)</f>
        <v>1.0504773517586452E-4</v>
      </c>
      <c r="AA45" s="75" t="s">
        <v>812</v>
      </c>
    </row>
    <row r="46" spans="1:27" x14ac:dyDescent="0.25">
      <c r="A46" t="s">
        <v>209</v>
      </c>
      <c r="B46" s="63">
        <v>1.7944400000000001E-4</v>
      </c>
      <c r="C46" t="s">
        <v>211</v>
      </c>
      <c r="D46" s="63">
        <f>SUM(B45:B79)</f>
        <v>0.14857816200000001</v>
      </c>
      <c r="E46" s="44">
        <f t="shared" ref="E46:E79" si="21">$B46/$D$46*N$23</f>
        <v>2.0771887958107789E-4</v>
      </c>
      <c r="F46" s="44">
        <f t="shared" si="20"/>
        <v>2.3361727998017146E-4</v>
      </c>
      <c r="G46" s="44">
        <f t="shared" si="20"/>
        <v>2.0701747166949994E-4</v>
      </c>
      <c r="H46" t="s">
        <v>442</v>
      </c>
      <c r="T46" t="s">
        <v>209</v>
      </c>
      <c r="U46" t="s">
        <v>210</v>
      </c>
      <c r="V46">
        <v>1.5353649999999999E-3</v>
      </c>
      <c r="W46" t="s">
        <v>211</v>
      </c>
      <c r="X46" s="63">
        <f>N$25*$V46/SUM($V$46:$V$60)</f>
        <v>1.3026343438226448E-3</v>
      </c>
      <c r="Y46" s="63">
        <f t="shared" ref="Y46:Z46" si="22">O$25*$V46/SUM($V$46:$V$60)</f>
        <v>3.8969708675202558E-3</v>
      </c>
      <c r="Z46" s="63">
        <f>P$25*$V46/SUM($V$46:$V$60)</f>
        <v>7.4163806529406401E-3</v>
      </c>
      <c r="AA46" t="s">
        <v>813</v>
      </c>
    </row>
    <row r="47" spans="1:27" x14ac:dyDescent="0.25">
      <c r="A47" t="s">
        <v>209</v>
      </c>
      <c r="B47" s="63">
        <v>1.4953699999999999E-4</v>
      </c>
      <c r="C47" t="s">
        <v>211</v>
      </c>
      <c r="E47" s="44">
        <f t="shared" si="21"/>
        <v>1.7309945217402442E-4</v>
      </c>
      <c r="F47" s="44">
        <f t="shared" si="20"/>
        <v>1.9468150061520528E-4</v>
      </c>
      <c r="G47" s="44">
        <f t="shared" si="20"/>
        <v>1.7251494427811465E-4</v>
      </c>
      <c r="H47" t="s">
        <v>443</v>
      </c>
      <c r="T47" t="s">
        <v>209</v>
      </c>
      <c r="U47" t="s">
        <v>210</v>
      </c>
      <c r="V47" s="63">
        <v>1.07967E-4</v>
      </c>
      <c r="W47" t="s">
        <v>211</v>
      </c>
      <c r="X47" s="63">
        <f t="shared" ref="X47:X60" si="23">N$25*$V47/SUM($V$46:$V$60)</f>
        <v>9.1601360067149822E-5</v>
      </c>
      <c r="Y47" s="63">
        <f t="shared" ref="Y47:Y60" si="24">O$25*$V47/SUM($V$46:$V$60)</f>
        <v>2.7403532948423308E-4</v>
      </c>
      <c r="Z47" s="63">
        <f t="shared" ref="Z47:Z60" si="25">P$25*$V47/SUM($V$46:$V$60)</f>
        <v>5.215205309200367E-4</v>
      </c>
      <c r="AA47" t="s">
        <v>814</v>
      </c>
    </row>
    <row r="48" spans="1:27" x14ac:dyDescent="0.25">
      <c r="A48" t="s">
        <v>209</v>
      </c>
      <c r="B48" s="63">
        <v>1.7944400000000001E-4</v>
      </c>
      <c r="C48" t="s">
        <v>211</v>
      </c>
      <c r="E48" s="44">
        <f t="shared" si="21"/>
        <v>2.0771887958107789E-4</v>
      </c>
      <c r="F48" s="44">
        <f t="shared" si="20"/>
        <v>2.3361727998017146E-4</v>
      </c>
      <c r="G48" s="44">
        <f t="shared" si="20"/>
        <v>2.0701747166949994E-4</v>
      </c>
      <c r="H48" t="s">
        <v>444</v>
      </c>
      <c r="T48" t="s">
        <v>209</v>
      </c>
      <c r="U48" t="s">
        <v>210</v>
      </c>
      <c r="V48" s="63">
        <v>8.6842899999999999E-4</v>
      </c>
      <c r="W48" t="s">
        <v>211</v>
      </c>
      <c r="X48" s="63">
        <f t="shared" si="23"/>
        <v>7.3679251550709806E-4</v>
      </c>
      <c r="Y48" s="63">
        <f t="shared" si="24"/>
        <v>2.2041941255074513E-3</v>
      </c>
      <c r="Z48" s="63">
        <f t="shared" si="25"/>
        <v>4.1948331726023372E-3</v>
      </c>
      <c r="AA48" t="s">
        <v>815</v>
      </c>
    </row>
    <row r="49" spans="1:29" x14ac:dyDescent="0.25">
      <c r="A49" t="s">
        <v>209</v>
      </c>
      <c r="B49" s="63">
        <v>1.7944400000000001E-4</v>
      </c>
      <c r="C49" t="s">
        <v>211</v>
      </c>
      <c r="E49" s="44">
        <f t="shared" si="21"/>
        <v>2.0771887958107789E-4</v>
      </c>
      <c r="F49" s="44">
        <f t="shared" si="20"/>
        <v>2.3361727998017146E-4</v>
      </c>
      <c r="G49" s="44">
        <f t="shared" si="20"/>
        <v>2.0701747166949994E-4</v>
      </c>
      <c r="H49" t="s">
        <v>445</v>
      </c>
      <c r="T49" t="s">
        <v>209</v>
      </c>
      <c r="U49" t="s">
        <v>210</v>
      </c>
      <c r="V49" s="63">
        <v>2.34711E-4</v>
      </c>
      <c r="W49" t="s">
        <v>211</v>
      </c>
      <c r="X49" s="63">
        <f t="shared" si="23"/>
        <v>1.9913350211380146E-4</v>
      </c>
      <c r="Y49" s="63">
        <f t="shared" si="24"/>
        <v>5.9572930820133763E-4</v>
      </c>
      <c r="Z49" s="63">
        <f t="shared" si="25"/>
        <v>1.1337409146570038E-3</v>
      </c>
      <c r="AA49" t="s">
        <v>816</v>
      </c>
    </row>
    <row r="50" spans="1:29" x14ac:dyDescent="0.25">
      <c r="A50" t="s">
        <v>209</v>
      </c>
      <c r="B50" s="63">
        <v>1.7944400000000001E-4</v>
      </c>
      <c r="C50" t="s">
        <v>211</v>
      </c>
      <c r="E50" s="44">
        <f t="shared" si="21"/>
        <v>2.0771887958107789E-4</v>
      </c>
      <c r="F50" s="44">
        <f t="shared" si="20"/>
        <v>2.3361727998017146E-4</v>
      </c>
      <c r="G50" s="44">
        <f t="shared" si="20"/>
        <v>2.0701747166949994E-4</v>
      </c>
      <c r="H50" t="s">
        <v>446</v>
      </c>
      <c r="T50" t="s">
        <v>209</v>
      </c>
      <c r="U50" t="s">
        <v>210</v>
      </c>
      <c r="V50">
        <v>2.980824E-3</v>
      </c>
      <c r="W50" t="s">
        <v>211</v>
      </c>
      <c r="X50" s="63">
        <f t="shared" si="23"/>
        <v>2.5289906408513881E-3</v>
      </c>
      <c r="Y50" s="63">
        <f t="shared" si="24"/>
        <v>7.5657477467606718E-3</v>
      </c>
      <c r="Z50" s="63">
        <f t="shared" si="25"/>
        <v>1.4398482083036367E-2</v>
      </c>
      <c r="AA50" t="s">
        <v>817</v>
      </c>
    </row>
    <row r="51" spans="1:29" x14ac:dyDescent="0.25">
      <c r="A51" t="s">
        <v>209</v>
      </c>
      <c r="B51" s="63">
        <v>1.4953699999999999E-4</v>
      </c>
      <c r="C51" t="s">
        <v>211</v>
      </c>
      <c r="E51" s="44">
        <f t="shared" si="21"/>
        <v>1.7309945217402442E-4</v>
      </c>
      <c r="F51" s="44">
        <f t="shared" si="20"/>
        <v>1.9468150061520528E-4</v>
      </c>
      <c r="G51" s="44">
        <f t="shared" si="20"/>
        <v>1.7251494427811465E-4</v>
      </c>
      <c r="H51" t="s">
        <v>447</v>
      </c>
      <c r="T51" t="s">
        <v>209</v>
      </c>
      <c r="U51" t="s">
        <v>210</v>
      </c>
      <c r="V51" s="63">
        <v>5.2916900000000002E-4</v>
      </c>
      <c r="W51" t="s">
        <v>211</v>
      </c>
      <c r="X51" s="63">
        <f t="shared" si="23"/>
        <v>4.4895755282052486E-4</v>
      </c>
      <c r="Y51" s="63">
        <f t="shared" si="24"/>
        <v>1.3431048493321304E-3</v>
      </c>
      <c r="Z51" s="63">
        <f t="shared" si="25"/>
        <v>2.5560819308346524E-3</v>
      </c>
      <c r="AA51" t="s">
        <v>818</v>
      </c>
    </row>
    <row r="52" spans="1:29" x14ac:dyDescent="0.25">
      <c r="A52" t="s">
        <v>209</v>
      </c>
      <c r="B52" s="63">
        <v>1.7944400000000001E-4</v>
      </c>
      <c r="C52" t="s">
        <v>211</v>
      </c>
      <c r="E52" s="44">
        <f t="shared" si="21"/>
        <v>2.0771887958107789E-4</v>
      </c>
      <c r="F52" s="44">
        <f t="shared" si="20"/>
        <v>2.3361727998017146E-4</v>
      </c>
      <c r="G52" s="44">
        <f t="shared" si="20"/>
        <v>2.0701747166949994E-4</v>
      </c>
      <c r="H52" t="s">
        <v>448</v>
      </c>
      <c r="T52" t="s">
        <v>209</v>
      </c>
      <c r="U52" t="s">
        <v>210</v>
      </c>
      <c r="V52" s="63">
        <v>3.7200000000000003E-5</v>
      </c>
      <c r="W52" t="s">
        <v>211</v>
      </c>
      <c r="X52" s="63">
        <f t="shared" si="23"/>
        <v>3.1561223285800045E-5</v>
      </c>
      <c r="Y52" s="63">
        <f t="shared" si="24"/>
        <v>9.4418797010322313E-5</v>
      </c>
      <c r="Z52" s="63">
        <f t="shared" si="25"/>
        <v>1.796897547419616E-4</v>
      </c>
      <c r="AA52" t="s">
        <v>819</v>
      </c>
    </row>
    <row r="53" spans="1:29" x14ac:dyDescent="0.25">
      <c r="A53" t="s">
        <v>209</v>
      </c>
      <c r="B53" s="63">
        <v>1.19382E-4</v>
      </c>
      <c r="C53" t="s">
        <v>211</v>
      </c>
      <c r="E53" s="44">
        <f t="shared" si="21"/>
        <v>1.3819294756106773E-4</v>
      </c>
      <c r="F53" s="44">
        <f t="shared" si="20"/>
        <v>1.5542285124380212E-4</v>
      </c>
      <c r="G53" s="44">
        <f t="shared" si="20"/>
        <v>1.3772630905936248E-4</v>
      </c>
      <c r="H53" t="s">
        <v>449</v>
      </c>
      <c r="T53" t="s">
        <v>209</v>
      </c>
      <c r="U53" t="s">
        <v>210</v>
      </c>
      <c r="V53" s="63">
        <v>2.9930700000000001E-4</v>
      </c>
      <c r="W53" t="s">
        <v>211</v>
      </c>
      <c r="X53" s="63">
        <f t="shared" si="23"/>
        <v>2.5393803919362783E-4</v>
      </c>
      <c r="Y53" s="63">
        <f t="shared" si="24"/>
        <v>7.5968298055829409E-4</v>
      </c>
      <c r="Z53" s="63">
        <f t="shared" si="25"/>
        <v>1.4457634791008684E-3</v>
      </c>
      <c r="AA53" t="s">
        <v>820</v>
      </c>
    </row>
    <row r="54" spans="1:29" x14ac:dyDescent="0.25">
      <c r="A54" t="s">
        <v>209</v>
      </c>
      <c r="B54" s="63">
        <v>1.7944400000000001E-4</v>
      </c>
      <c r="C54" t="s">
        <v>211</v>
      </c>
      <c r="E54" s="44">
        <f t="shared" si="21"/>
        <v>2.0771887958107789E-4</v>
      </c>
      <c r="F54" s="44">
        <f t="shared" si="20"/>
        <v>2.3361727998017146E-4</v>
      </c>
      <c r="G54" s="44">
        <f t="shared" si="20"/>
        <v>2.0701747166949994E-4</v>
      </c>
      <c r="H54" t="s">
        <v>450</v>
      </c>
      <c r="T54" t="s">
        <v>209</v>
      </c>
      <c r="U54" t="s">
        <v>210</v>
      </c>
      <c r="V54" s="63">
        <v>8.0900000000000001E-5</v>
      </c>
      <c r="W54" t="s">
        <v>211</v>
      </c>
      <c r="X54" s="63">
        <f t="shared" si="23"/>
        <v>6.863717644680709E-5</v>
      </c>
      <c r="Y54" s="63">
        <f t="shared" si="24"/>
        <v>2.0533550210040524E-4</v>
      </c>
      <c r="Z54" s="63">
        <f t="shared" si="25"/>
        <v>3.9077691286625515E-4</v>
      </c>
      <c r="AA54" t="s">
        <v>821</v>
      </c>
    </row>
    <row r="55" spans="1:29" x14ac:dyDescent="0.25">
      <c r="A55" t="s">
        <v>209</v>
      </c>
      <c r="B55" s="63">
        <v>4.5399299999999997E-4</v>
      </c>
      <c r="C55" t="s">
        <v>211</v>
      </c>
      <c r="E55" s="44">
        <f t="shared" si="21"/>
        <v>5.2552839491792588E-4</v>
      </c>
      <c r="F55" s="44">
        <f t="shared" si="20"/>
        <v>5.9105130174337377E-4</v>
      </c>
      <c r="G55" s="44">
        <f t="shared" si="20"/>
        <v>5.2375383415244467E-4</v>
      </c>
      <c r="H55" t="s">
        <v>451</v>
      </c>
      <c r="T55" t="s">
        <v>209</v>
      </c>
      <c r="U55" t="s">
        <v>210</v>
      </c>
      <c r="V55">
        <v>1.0273509999999999E-3</v>
      </c>
      <c r="W55" t="s">
        <v>211</v>
      </c>
      <c r="X55" s="63">
        <f t="shared" si="23"/>
        <v>8.7162511569596659E-4</v>
      </c>
      <c r="Y55" s="63">
        <f t="shared" si="24"/>
        <v>2.6075603636384844E-3</v>
      </c>
      <c r="Z55" s="63">
        <f t="shared" si="25"/>
        <v>4.9624851941911007E-3</v>
      </c>
      <c r="AA55" t="s">
        <v>822</v>
      </c>
    </row>
    <row r="56" spans="1:29" x14ac:dyDescent="0.25">
      <c r="A56" t="s">
        <v>209</v>
      </c>
      <c r="B56" s="63">
        <v>7.404E-4</v>
      </c>
      <c r="C56" t="s">
        <v>211</v>
      </c>
      <c r="E56" s="44">
        <f t="shared" si="21"/>
        <v>8.5706436794671351E-4</v>
      </c>
      <c r="F56" s="44">
        <f t="shared" si="20"/>
        <v>9.6392319663693936E-4</v>
      </c>
      <c r="G56" s="44">
        <f t="shared" si="20"/>
        <v>8.5417030396166911E-4</v>
      </c>
      <c r="H56" t="s">
        <v>452</v>
      </c>
      <c r="T56" t="s">
        <v>209</v>
      </c>
      <c r="U56" t="s">
        <v>210</v>
      </c>
      <c r="V56">
        <v>1.2933319999999999E-3</v>
      </c>
      <c r="W56" t="s">
        <v>211</v>
      </c>
      <c r="X56" s="63">
        <f t="shared" si="23"/>
        <v>1.0972887106094177E-3</v>
      </c>
      <c r="Y56" s="63">
        <f t="shared" si="24"/>
        <v>3.2826573004019937E-3</v>
      </c>
      <c r="Z56" s="63">
        <f t="shared" si="25"/>
        <v>6.2472717709658775E-3</v>
      </c>
      <c r="AA56" t="s">
        <v>823</v>
      </c>
    </row>
    <row r="57" spans="1:29" x14ac:dyDescent="0.25">
      <c r="A57" t="s">
        <v>209</v>
      </c>
      <c r="B57" s="63">
        <v>1.5194000000000001E-4</v>
      </c>
      <c r="C57" t="s">
        <v>211</v>
      </c>
      <c r="E57" s="44">
        <f>$B57/$D$46*N$23</f>
        <v>1.7588109139090178E-4</v>
      </c>
      <c r="F57" s="44">
        <f t="shared" si="20"/>
        <v>1.9780995475015745E-4</v>
      </c>
      <c r="G57" s="44">
        <f t="shared" si="20"/>
        <v>1.7528719068602919E-4</v>
      </c>
      <c r="H57" t="s">
        <v>453</v>
      </c>
      <c r="T57" t="s">
        <v>209</v>
      </c>
      <c r="U57" t="s">
        <v>210</v>
      </c>
      <c r="V57" s="63">
        <v>9.09E-5</v>
      </c>
      <c r="W57" t="s">
        <v>211</v>
      </c>
      <c r="X57" s="63">
        <f t="shared" si="23"/>
        <v>7.7121376254817839E-5</v>
      </c>
      <c r="Y57" s="63">
        <f t="shared" si="24"/>
        <v>2.307168991461908E-4</v>
      </c>
      <c r="Z57" s="63">
        <f t="shared" si="25"/>
        <v>4.3908061037753519E-4</v>
      </c>
      <c r="AA57" t="s">
        <v>824</v>
      </c>
    </row>
    <row r="58" spans="1:29" x14ac:dyDescent="0.25">
      <c r="A58" t="s">
        <v>209</v>
      </c>
      <c r="B58">
        <v>5.2310899999999999E-3</v>
      </c>
      <c r="C58" t="s">
        <v>211</v>
      </c>
      <c r="E58" s="44">
        <f t="shared" ref="E58" si="26">$B58/$D$46*N$23</f>
        <v>6.0553496009216274E-3</v>
      </c>
      <c r="F58" s="44">
        <f t="shared" si="20"/>
        <v>6.8103308950506836E-3</v>
      </c>
      <c r="G58" s="44">
        <f t="shared" si="20"/>
        <v>6.0349023978266431E-3</v>
      </c>
      <c r="H58" t="s">
        <v>454</v>
      </c>
      <c r="T58" t="s">
        <v>209</v>
      </c>
      <c r="U58" t="s">
        <v>210</v>
      </c>
      <c r="V58" s="63">
        <v>7.31531E-4</v>
      </c>
      <c r="W58" t="s">
        <v>211</v>
      </c>
      <c r="X58" s="63">
        <f t="shared" si="23"/>
        <v>6.2064551697539236E-4</v>
      </c>
      <c r="Y58" s="63">
        <f t="shared" si="24"/>
        <v>1.8567278762300563E-3</v>
      </c>
      <c r="Z58" s="63">
        <f t="shared" si="25"/>
        <v>3.5335652144124164E-3</v>
      </c>
      <c r="AA58" t="s">
        <v>825</v>
      </c>
    </row>
    <row r="59" spans="1:29" x14ac:dyDescent="0.25">
      <c r="A59" t="s">
        <v>209</v>
      </c>
      <c r="B59">
        <v>8.7850389999999997E-3</v>
      </c>
      <c r="C59" t="s">
        <v>211</v>
      </c>
      <c r="E59" s="44">
        <f t="shared" si="21"/>
        <v>1.0169292136577832E-2</v>
      </c>
      <c r="F59" s="44">
        <f t="shared" si="20"/>
        <v>1.1437199993868422E-2</v>
      </c>
      <c r="G59" s="44">
        <f t="shared" si="20"/>
        <v>1.0134953312999887E-2</v>
      </c>
      <c r="H59" t="s">
        <v>455</v>
      </c>
      <c r="T59" t="s">
        <v>209</v>
      </c>
      <c r="U59" t="s">
        <v>210</v>
      </c>
      <c r="V59" s="63">
        <v>1.9771099999999999E-4</v>
      </c>
      <c r="W59" t="s">
        <v>211</v>
      </c>
      <c r="X59" s="63">
        <f t="shared" si="23"/>
        <v>1.6774196282416163E-4</v>
      </c>
      <c r="Y59" s="63">
        <f t="shared" si="24"/>
        <v>5.0181813913193103E-4</v>
      </c>
      <c r="Z59" s="63">
        <f t="shared" si="25"/>
        <v>9.5501723386526793E-4</v>
      </c>
      <c r="AA59" t="s">
        <v>826</v>
      </c>
    </row>
    <row r="60" spans="1:29" s="75" customFormat="1" x14ac:dyDescent="0.25">
      <c r="A60" s="75" t="s">
        <v>209</v>
      </c>
      <c r="B60" s="75">
        <v>7.7055480000000004E-3</v>
      </c>
      <c r="C60" s="75" t="s">
        <v>211</v>
      </c>
      <c r="E60" s="81">
        <f t="shared" si="21"/>
        <v>8.9197064104579449E-3</v>
      </c>
      <c r="F60" s="81">
        <f t="shared" si="20"/>
        <v>1.003181585629305E-2</v>
      </c>
      <c r="G60" s="81">
        <f t="shared" si="20"/>
        <v>8.8895870844830239E-3</v>
      </c>
      <c r="H60" s="75" t="s">
        <v>456</v>
      </c>
      <c r="T60" s="75" t="s">
        <v>209</v>
      </c>
      <c r="U60" s="75" t="s">
        <v>210</v>
      </c>
      <c r="V60" s="75">
        <v>2.5109310000000001E-3</v>
      </c>
      <c r="W60" s="75" t="s">
        <v>211</v>
      </c>
      <c r="X60" s="78">
        <f t="shared" si="23"/>
        <v>2.1303240308128278E-3</v>
      </c>
      <c r="Y60" s="78">
        <f t="shared" si="24"/>
        <v>6.37309366655714E-3</v>
      </c>
      <c r="Z60" s="78">
        <f>P$25*$V60/SUM($V$46:$V$60)</f>
        <v>1.2128725149569581E-2</v>
      </c>
      <c r="AA60" s="75" t="s">
        <v>827</v>
      </c>
    </row>
    <row r="61" spans="1:29" x14ac:dyDescent="0.25">
      <c r="A61" t="s">
        <v>209</v>
      </c>
      <c r="B61" s="63">
        <v>1.32638E-4</v>
      </c>
      <c r="C61" t="s">
        <v>211</v>
      </c>
      <c r="E61" s="44">
        <f t="shared" si="21"/>
        <v>1.5353768724434924E-4</v>
      </c>
      <c r="F61" s="44">
        <f t="shared" ref="F61:F79" si="27">$B61/$D$46*O$23</f>
        <v>1.7268077384593512E-4</v>
      </c>
      <c r="G61" s="44">
        <f t="shared" ref="G61:G78" si="28">$B61/$D$46*P$23</f>
        <v>1.5301923389636393E-4</v>
      </c>
      <c r="H61" t="s">
        <v>457</v>
      </c>
      <c r="T61" t="s">
        <v>209</v>
      </c>
      <c r="U61" t="s">
        <v>210</v>
      </c>
      <c r="V61">
        <v>2.3E-2</v>
      </c>
      <c r="W61" t="s">
        <v>211</v>
      </c>
      <c r="X61" t="s">
        <v>386</v>
      </c>
      <c r="AA61" t="s">
        <v>828</v>
      </c>
    </row>
    <row r="62" spans="1:29" x14ac:dyDescent="0.25">
      <c r="A62" t="s">
        <v>209</v>
      </c>
      <c r="B62">
        <v>1.90431E-3</v>
      </c>
      <c r="C62" t="s">
        <v>211</v>
      </c>
      <c r="E62" s="44">
        <f t="shared" si="21"/>
        <v>2.2043709434422013E-3</v>
      </c>
      <c r="F62" s="44">
        <f t="shared" si="27"/>
        <v>2.4792120240244324E-3</v>
      </c>
      <c r="G62" s="44">
        <f t="shared" si="28"/>
        <v>2.1969274061821257E-3</v>
      </c>
      <c r="H62" t="s">
        <v>458</v>
      </c>
      <c r="T62" t="s">
        <v>233</v>
      </c>
      <c r="U62" t="s">
        <v>234</v>
      </c>
      <c r="V62" s="63">
        <v>6.5820984882502598E-9</v>
      </c>
      <c r="W62" t="s">
        <v>235</v>
      </c>
      <c r="AA62" t="s">
        <v>236</v>
      </c>
      <c r="AB62" t="s">
        <v>829</v>
      </c>
      <c r="AC62" t="s">
        <v>238</v>
      </c>
    </row>
    <row r="63" spans="1:29" x14ac:dyDescent="0.25">
      <c r="A63" t="s">
        <v>209</v>
      </c>
      <c r="B63" s="63">
        <v>4.5582100000000003E-4</v>
      </c>
      <c r="C63" t="s">
        <v>211</v>
      </c>
      <c r="E63" s="44">
        <f t="shared" si="21"/>
        <v>5.2764443174208389E-4</v>
      </c>
      <c r="F63" s="44">
        <f t="shared" si="27"/>
        <v>5.9343116614565957E-4</v>
      </c>
      <c r="G63" s="44">
        <f t="shared" si="28"/>
        <v>5.2586272571868175E-4</v>
      </c>
      <c r="H63" t="s">
        <v>459</v>
      </c>
      <c r="T63" t="s">
        <v>239</v>
      </c>
      <c r="U63" t="s">
        <v>234</v>
      </c>
      <c r="V63" s="63">
        <v>3.1699999999999999E-10</v>
      </c>
      <c r="W63" t="s">
        <v>235</v>
      </c>
      <c r="AA63" t="s">
        <v>240</v>
      </c>
      <c r="AB63" t="s">
        <v>829</v>
      </c>
      <c r="AC63" t="s">
        <v>241</v>
      </c>
    </row>
    <row r="64" spans="1:29" x14ac:dyDescent="0.25">
      <c r="A64" t="s">
        <v>209</v>
      </c>
      <c r="B64">
        <v>1.0412972E-2</v>
      </c>
      <c r="C64" t="s">
        <v>211</v>
      </c>
      <c r="E64" s="44">
        <f t="shared" si="21"/>
        <v>1.2053737527859029E-2</v>
      </c>
      <c r="F64" s="44">
        <f t="shared" si="27"/>
        <v>1.3556598131727368E-2</v>
      </c>
      <c r="G64" s="44">
        <f t="shared" si="28"/>
        <v>1.2013035465132833E-2</v>
      </c>
      <c r="H64" t="s">
        <v>460</v>
      </c>
    </row>
    <row r="65" spans="1:26" x14ac:dyDescent="0.25">
      <c r="A65" t="s">
        <v>209</v>
      </c>
      <c r="B65">
        <v>2.9883046999999999E-2</v>
      </c>
      <c r="C65" t="s">
        <v>211</v>
      </c>
      <c r="E65" s="44">
        <f t="shared" si="21"/>
        <v>3.4591700147726813E-2</v>
      </c>
      <c r="F65" s="44">
        <f t="shared" si="27"/>
        <v>3.890459506954605E-2</v>
      </c>
      <c r="G65" s="44">
        <f t="shared" si="28"/>
        <v>3.4474893759171857E-2</v>
      </c>
      <c r="H65" t="s">
        <v>461</v>
      </c>
      <c r="W65" t="s">
        <v>397</v>
      </c>
      <c r="X65" s="44">
        <f>N24</f>
        <v>1.6647098189300608E-4</v>
      </c>
      <c r="Y65" s="44">
        <f t="shared" ref="Y65:Z65" si="29">O24</f>
        <v>6.7599875821595197E-3</v>
      </c>
      <c r="Z65" s="44">
        <f t="shared" si="29"/>
        <v>3.4634392700065762E-2</v>
      </c>
    </row>
    <row r="66" spans="1:26" x14ac:dyDescent="0.25">
      <c r="A66" t="s">
        <v>209</v>
      </c>
      <c r="B66">
        <v>1.519404E-3</v>
      </c>
      <c r="C66" t="s">
        <v>211</v>
      </c>
      <c r="E66" s="44">
        <f t="shared" si="21"/>
        <v>1.7588155441865322E-3</v>
      </c>
      <c r="F66" s="44">
        <f t="shared" si="27"/>
        <v>1.9781047550823231E-3</v>
      </c>
      <c r="G66" s="44">
        <f t="shared" si="28"/>
        <v>1.7528765215026685E-3</v>
      </c>
      <c r="H66" t="s">
        <v>462</v>
      </c>
      <c r="W66" t="s">
        <v>784</v>
      </c>
      <c r="X66" s="44">
        <f>N27</f>
        <v>5.9062665964900573E-3</v>
      </c>
      <c r="Y66" s="44">
        <f t="shared" ref="Y66:Z66" si="30">O27</f>
        <v>9.0190214070837143E-3</v>
      </c>
      <c r="Z66" s="44">
        <f t="shared" si="30"/>
        <v>1.4633691583402641E-2</v>
      </c>
    </row>
    <row r="67" spans="1:26" x14ac:dyDescent="0.25">
      <c r="A67" t="s">
        <v>209</v>
      </c>
      <c r="B67" s="63">
        <v>1.10933E-4</v>
      </c>
      <c r="C67" t="s">
        <v>211</v>
      </c>
      <c r="E67" s="44">
        <f t="shared" si="21"/>
        <v>1.2841264388091948E-4</v>
      </c>
      <c r="F67" s="44">
        <f t="shared" si="27"/>
        <v>1.4442313880676065E-4</v>
      </c>
      <c r="G67" s="44">
        <f t="shared" si="28"/>
        <v>1.2797903069878422E-4</v>
      </c>
      <c r="H67" t="s">
        <v>463</v>
      </c>
    </row>
    <row r="68" spans="1:26" x14ac:dyDescent="0.25">
      <c r="A68" t="s">
        <v>209</v>
      </c>
      <c r="B68">
        <v>2.886867E-3</v>
      </c>
      <c r="C68" t="s">
        <v>211</v>
      </c>
      <c r="E68" s="44">
        <f t="shared" si="21"/>
        <v>3.3417488394127835E-3</v>
      </c>
      <c r="F68" s="44">
        <f t="shared" si="27"/>
        <v>3.7583982535193015E-3</v>
      </c>
      <c r="G68" s="44">
        <f t="shared" si="28"/>
        <v>3.3304646986587138E-3</v>
      </c>
      <c r="H68" t="s">
        <v>464</v>
      </c>
    </row>
    <row r="69" spans="1:26" x14ac:dyDescent="0.25">
      <c r="A69" t="s">
        <v>209</v>
      </c>
      <c r="B69" s="63">
        <v>7.3219799999999999E-4</v>
      </c>
      <c r="C69" t="s">
        <v>211</v>
      </c>
      <c r="E69" s="44">
        <f t="shared" si="21"/>
        <v>8.4756998390308981E-4</v>
      </c>
      <c r="F69" s="44">
        <f t="shared" si="27"/>
        <v>9.5324505231114763E-4</v>
      </c>
      <c r="G69" s="44">
        <f t="shared" si="28"/>
        <v>8.4470797976786351E-4</v>
      </c>
      <c r="H69" t="s">
        <v>465</v>
      </c>
    </row>
    <row r="70" spans="1:26" x14ac:dyDescent="0.25">
      <c r="A70" t="s">
        <v>209</v>
      </c>
      <c r="B70" s="63">
        <v>7.5970200000000001E-4</v>
      </c>
      <c r="C70" t="s">
        <v>211</v>
      </c>
      <c r="E70" s="44">
        <f t="shared" si="21"/>
        <v>8.7940777209326608E-4</v>
      </c>
      <c r="F70" s="44">
        <f t="shared" si="27"/>
        <v>9.8905237754116156E-4</v>
      </c>
      <c r="G70" s="44">
        <f t="shared" si="28"/>
        <v>8.7643826075133426E-4</v>
      </c>
      <c r="H70" t="s">
        <v>466</v>
      </c>
    </row>
    <row r="71" spans="1:26" x14ac:dyDescent="0.25">
      <c r="A71" t="s">
        <v>209</v>
      </c>
      <c r="B71" s="63">
        <v>3.9070400000000002E-4</v>
      </c>
      <c r="C71" t="s">
        <v>211</v>
      </c>
      <c r="E71" s="44">
        <f t="shared" si="21"/>
        <v>4.5226698651303722E-4</v>
      </c>
      <c r="F71" s="44">
        <f t="shared" si="27"/>
        <v>5.0865565723776161E-4</v>
      </c>
      <c r="G71" s="44">
        <f t="shared" si="28"/>
        <v>4.507398088047541E-4</v>
      </c>
      <c r="H71" t="s">
        <v>467</v>
      </c>
    </row>
    <row r="72" spans="1:26" x14ac:dyDescent="0.25">
      <c r="A72" t="s">
        <v>209</v>
      </c>
      <c r="B72">
        <v>8.7474249999999996E-3</v>
      </c>
      <c r="C72" t="s">
        <v>211</v>
      </c>
      <c r="E72" s="44">
        <f t="shared" si="21"/>
        <v>1.0125751321969585E-2</v>
      </c>
      <c r="F72" s="44">
        <f t="shared" si="27"/>
        <v>1.1388230508295351E-2</v>
      </c>
      <c r="G72" s="44">
        <f t="shared" si="28"/>
        <v>1.0091559523408837E-2</v>
      </c>
      <c r="H72" t="s">
        <v>468</v>
      </c>
    </row>
    <row r="73" spans="1:26" x14ac:dyDescent="0.25">
      <c r="A73" t="s">
        <v>209</v>
      </c>
      <c r="B73">
        <v>1.54111E-3</v>
      </c>
      <c r="C73" t="s">
        <v>211</v>
      </c>
      <c r="E73" s="44">
        <f t="shared" si="21"/>
        <v>1.7839417451193404E-3</v>
      </c>
      <c r="F73" s="44">
        <f t="shared" si="27"/>
        <v>2.0063636920166846E-3</v>
      </c>
      <c r="G73" s="44">
        <f t="shared" si="28"/>
        <v>1.7779178783608423E-3</v>
      </c>
      <c r="H73" t="s">
        <v>469</v>
      </c>
    </row>
    <row r="74" spans="1:26" x14ac:dyDescent="0.25">
      <c r="A74" t="s">
        <v>209</v>
      </c>
      <c r="B74">
        <v>5.5957474E-2</v>
      </c>
      <c r="C74" t="s">
        <v>211</v>
      </c>
      <c r="E74" s="44">
        <f t="shared" si="21"/>
        <v>6.4774658408569233E-2</v>
      </c>
      <c r="F74" s="44">
        <f t="shared" si="27"/>
        <v>7.285076609104324E-2</v>
      </c>
      <c r="G74" s="44">
        <f t="shared" si="28"/>
        <v>6.4555932705979466E-2</v>
      </c>
      <c r="H74" t="s">
        <v>470</v>
      </c>
    </row>
    <row r="75" spans="1:26" x14ac:dyDescent="0.25">
      <c r="A75" t="s">
        <v>209</v>
      </c>
      <c r="B75" s="63">
        <v>5.5855200000000003E-4</v>
      </c>
      <c r="C75" t="s">
        <v>211</v>
      </c>
      <c r="E75" s="44">
        <f t="shared" si="21"/>
        <v>6.4656269157937975E-4</v>
      </c>
      <c r="F75" s="44">
        <f t="shared" si="27"/>
        <v>7.2717616062662849E-4</v>
      </c>
      <c r="G75" s="44">
        <f t="shared" si="28"/>
        <v>6.4437943222366045E-4</v>
      </c>
      <c r="H75" t="s">
        <v>471</v>
      </c>
    </row>
    <row r="76" spans="1:26" x14ac:dyDescent="0.25">
      <c r="A76" t="s">
        <v>209</v>
      </c>
      <c r="B76" s="63">
        <v>4.34E-6</v>
      </c>
      <c r="C76" t="s">
        <v>211</v>
      </c>
      <c r="E76" s="44">
        <f t="shared" si="21"/>
        <v>5.0238511033073159E-6</v>
      </c>
      <c r="F76" s="44">
        <f t="shared" si="27"/>
        <v>5.6502251126476449E-6</v>
      </c>
      <c r="G76" s="44">
        <f t="shared" si="28"/>
        <v>5.0068869789217229E-6</v>
      </c>
      <c r="H76" t="s">
        <v>472</v>
      </c>
    </row>
    <row r="77" spans="1:26" x14ac:dyDescent="0.25">
      <c r="A77" t="s">
        <v>209</v>
      </c>
      <c r="B77">
        <v>3.4512169999999999E-3</v>
      </c>
      <c r="C77" t="s">
        <v>211</v>
      </c>
      <c r="E77" s="44">
        <f t="shared" si="21"/>
        <v>3.9950231182495303E-3</v>
      </c>
      <c r="F77" s="44">
        <f t="shared" si="27"/>
        <v>4.4931228024415824E-3</v>
      </c>
      <c r="G77" s="44">
        <f t="shared" si="28"/>
        <v>3.9815330550076709E-3</v>
      </c>
      <c r="H77" t="s">
        <v>473</v>
      </c>
    </row>
    <row r="78" spans="1:26" x14ac:dyDescent="0.25">
      <c r="A78" t="s">
        <v>209</v>
      </c>
      <c r="B78" s="63">
        <v>4.6450300000000001E-4</v>
      </c>
      <c r="C78" t="s">
        <v>211</v>
      </c>
      <c r="E78" s="44">
        <f t="shared" si="21"/>
        <v>5.3769444908745583E-4</v>
      </c>
      <c r="F78" s="44">
        <f t="shared" si="27"/>
        <v>6.0473422016132938E-4</v>
      </c>
      <c r="G78" s="44">
        <f t="shared" si="28"/>
        <v>5.358788069977136E-4</v>
      </c>
      <c r="H78" t="s">
        <v>474</v>
      </c>
    </row>
    <row r="79" spans="1:26" s="75" customFormat="1" x14ac:dyDescent="0.25">
      <c r="A79" s="75" t="s">
        <v>209</v>
      </c>
      <c r="B79" s="75">
        <v>3.952278E-3</v>
      </c>
      <c r="C79" s="75" t="s">
        <v>211</v>
      </c>
      <c r="E79" s="81">
        <f t="shared" si="21"/>
        <v>4.5750359886813901E-3</v>
      </c>
      <c r="F79" s="81">
        <f t="shared" si="27"/>
        <v>5.1454517068582513E-3</v>
      </c>
      <c r="G79" s="81">
        <f>$B79/$D$46*P$23</f>
        <v>4.5595873860089378E-3</v>
      </c>
      <c r="H79" s="75" t="s">
        <v>475</v>
      </c>
    </row>
    <row r="80" spans="1:26" x14ac:dyDescent="0.25">
      <c r="A80" t="s">
        <v>209</v>
      </c>
      <c r="B80">
        <v>1.0781709999999999E-3</v>
      </c>
      <c r="C80" t="s">
        <v>211</v>
      </c>
      <c r="D80" t="s">
        <v>402</v>
      </c>
      <c r="E80" s="44">
        <f>$B80/$D$81*N$22</f>
        <v>9.0664229059131993E-4</v>
      </c>
      <c r="F80" s="44">
        <f t="shared" ref="F80" si="31">$B80/$D$81*O$22</f>
        <v>1.213057135963543E-3</v>
      </c>
      <c r="G80" s="44">
        <f>$B80/$D$81*P$22</f>
        <v>1.3666753121285317E-3</v>
      </c>
      <c r="H80" t="s">
        <v>476</v>
      </c>
    </row>
    <row r="81" spans="1:8" x14ac:dyDescent="0.25">
      <c r="A81" t="s">
        <v>209</v>
      </c>
      <c r="B81" s="63">
        <v>1.9628000000000001E-4</v>
      </c>
      <c r="C81" t="s">
        <v>211</v>
      </c>
      <c r="D81">
        <f>SUM(B80:B131)</f>
        <v>2.2108448999999995E-2</v>
      </c>
      <c r="E81" s="44">
        <f t="shared" ref="E81:E131" si="32">$B81/$D$81*N$22</f>
        <v>1.6505336240472458E-4</v>
      </c>
      <c r="F81" s="44">
        <f t="shared" ref="F81:F131" si="33">$B81/$D$81*O$22</f>
        <v>2.2083589212372083E-4</v>
      </c>
      <c r="G81" s="44">
        <f t="shared" ref="G81:G131" si="34">$B81/$D$81*P$22</f>
        <v>2.4880193426143736E-4</v>
      </c>
      <c r="H81" t="s">
        <v>477</v>
      </c>
    </row>
    <row r="82" spans="1:8" x14ac:dyDescent="0.25">
      <c r="A82" t="s">
        <v>209</v>
      </c>
      <c r="B82" s="63">
        <v>2.3564500000000001E-4</v>
      </c>
      <c r="C82" t="s">
        <v>211</v>
      </c>
      <c r="E82" s="44">
        <f t="shared" si="32"/>
        <v>1.9815569382444122E-4</v>
      </c>
      <c r="F82" s="44">
        <f t="shared" si="33"/>
        <v>2.6512570715046975E-4</v>
      </c>
      <c r="G82" s="44">
        <f t="shared" si="34"/>
        <v>2.9870048807334627E-4</v>
      </c>
      <c r="H82" t="s">
        <v>478</v>
      </c>
    </row>
    <row r="83" spans="1:8" x14ac:dyDescent="0.25">
      <c r="A83" t="s">
        <v>209</v>
      </c>
      <c r="B83" s="63">
        <v>6.9818699999999996E-4</v>
      </c>
      <c r="C83" t="s">
        <v>211</v>
      </c>
      <c r="E83" s="44">
        <f t="shared" si="32"/>
        <v>5.8711082095612096E-4</v>
      </c>
      <c r="F83" s="44">
        <f t="shared" si="33"/>
        <v>7.8553469031070037E-4</v>
      </c>
      <c r="G83" s="44">
        <f t="shared" si="34"/>
        <v>8.8501261502032895E-4</v>
      </c>
      <c r="H83" t="s">
        <v>479</v>
      </c>
    </row>
    <row r="84" spans="1:8" x14ac:dyDescent="0.25">
      <c r="A84" t="s">
        <v>209</v>
      </c>
      <c r="B84" s="63">
        <v>3.9966699999999998E-4</v>
      </c>
      <c r="C84" t="s">
        <v>211</v>
      </c>
      <c r="E84" s="44">
        <f t="shared" si="32"/>
        <v>3.3608305579890487E-4</v>
      </c>
      <c r="F84" s="44">
        <f t="shared" si="33"/>
        <v>4.4966791571943718E-4</v>
      </c>
      <c r="G84" s="44">
        <f t="shared" si="34"/>
        <v>5.0661260780754988E-4</v>
      </c>
      <c r="H84" t="s">
        <v>480</v>
      </c>
    </row>
    <row r="85" spans="1:8" x14ac:dyDescent="0.25">
      <c r="A85" t="s">
        <v>209</v>
      </c>
      <c r="B85">
        <v>1.2028270000000001E-3</v>
      </c>
      <c r="C85" t="s">
        <v>211</v>
      </c>
      <c r="E85" s="44">
        <f t="shared" si="32"/>
        <v>1.011466480238372E-3</v>
      </c>
      <c r="F85" s="44">
        <f t="shared" si="33"/>
        <v>1.3533084043993212E-3</v>
      </c>
      <c r="G85" s="44">
        <f t="shared" si="34"/>
        <v>1.5246876104640409E-3</v>
      </c>
      <c r="H85" t="s">
        <v>481</v>
      </c>
    </row>
    <row r="86" spans="1:8" x14ac:dyDescent="0.25">
      <c r="A86" t="s">
        <v>209</v>
      </c>
      <c r="B86">
        <v>1.4056680000000001E-3</v>
      </c>
      <c r="C86" t="s">
        <v>211</v>
      </c>
      <c r="E86" s="44">
        <f t="shared" si="32"/>
        <v>1.1820370380309986E-3</v>
      </c>
      <c r="F86" s="44">
        <f t="shared" si="33"/>
        <v>1.5815261198785738E-3</v>
      </c>
      <c r="G86" s="44">
        <f t="shared" si="34"/>
        <v>1.7818061816252608E-3</v>
      </c>
      <c r="H86" t="s">
        <v>482</v>
      </c>
    </row>
    <row r="87" spans="1:8" x14ac:dyDescent="0.25">
      <c r="A87" t="s">
        <v>209</v>
      </c>
      <c r="B87" s="63">
        <v>4.3793800000000002E-4</v>
      </c>
      <c r="C87" t="s">
        <v>211</v>
      </c>
      <c r="E87" s="44">
        <f t="shared" si="32"/>
        <v>3.6826543420012366E-4</v>
      </c>
      <c r="F87" s="44">
        <f t="shared" si="33"/>
        <v>4.9272686430037733E-4</v>
      </c>
      <c r="G87" s="44">
        <f t="shared" si="34"/>
        <v>5.5512442167610229E-4</v>
      </c>
      <c r="H87" t="s">
        <v>483</v>
      </c>
    </row>
    <row r="88" spans="1:8" x14ac:dyDescent="0.25">
      <c r="A88" t="s">
        <v>209</v>
      </c>
      <c r="B88" s="63">
        <v>4.1825599999999999E-4</v>
      </c>
      <c r="C88" t="s">
        <v>211</v>
      </c>
      <c r="E88" s="44">
        <f t="shared" si="32"/>
        <v>3.517146889441129E-4</v>
      </c>
      <c r="F88" s="44">
        <f t="shared" si="33"/>
        <v>4.7058251934022305E-4</v>
      </c>
      <c r="G88" s="44">
        <f t="shared" si="34"/>
        <v>5.3017577856354059E-4</v>
      </c>
      <c r="H88" t="s">
        <v>484</v>
      </c>
    </row>
    <row r="89" spans="1:8" x14ac:dyDescent="0.25">
      <c r="A89" t="s">
        <v>209</v>
      </c>
      <c r="B89" s="63">
        <v>5.4509899999999995E-4</v>
      </c>
      <c r="C89" t="s">
        <v>211</v>
      </c>
      <c r="E89" s="44">
        <f t="shared" si="32"/>
        <v>4.5837794372046537E-4</v>
      </c>
      <c r="F89" s="44">
        <f t="shared" si="33"/>
        <v>6.1329439556117834E-4</v>
      </c>
      <c r="G89" s="44">
        <f t="shared" si="34"/>
        <v>6.9096028919897717E-4</v>
      </c>
      <c r="H89" t="s">
        <v>485</v>
      </c>
    </row>
    <row r="90" spans="1:8" x14ac:dyDescent="0.25">
      <c r="A90" t="s">
        <v>209</v>
      </c>
      <c r="B90" s="63">
        <v>3.4444599999999999E-4</v>
      </c>
      <c r="C90" t="s">
        <v>211</v>
      </c>
      <c r="E90" s="44">
        <f t="shared" si="32"/>
        <v>2.8964729196483471E-4</v>
      </c>
      <c r="F90" s="44">
        <f t="shared" si="33"/>
        <v>3.8753841297354364E-4</v>
      </c>
      <c r="G90" s="44">
        <f t="shared" si="34"/>
        <v>4.3661519792447044E-4</v>
      </c>
      <c r="H90" t="s">
        <v>486</v>
      </c>
    </row>
    <row r="91" spans="1:8" x14ac:dyDescent="0.25">
      <c r="A91" t="s">
        <v>209</v>
      </c>
      <c r="B91">
        <v>2.2405390000000002E-3</v>
      </c>
      <c r="C91" t="s">
        <v>211</v>
      </c>
      <c r="E91" s="44">
        <f t="shared" si="32"/>
        <v>1.8840864863914775E-3</v>
      </c>
      <c r="F91" s="44">
        <f t="shared" si="33"/>
        <v>2.5208448588903069E-3</v>
      </c>
      <c r="G91" s="44">
        <f t="shared" si="34"/>
        <v>2.8400776288373072E-3</v>
      </c>
      <c r="H91" t="s">
        <v>487</v>
      </c>
    </row>
    <row r="92" spans="1:8" x14ac:dyDescent="0.25">
      <c r="A92" t="s">
        <v>209</v>
      </c>
      <c r="B92" s="63">
        <v>4.0294700000000002E-4</v>
      </c>
      <c r="C92" t="s">
        <v>211</v>
      </c>
      <c r="E92" s="44">
        <f t="shared" si="32"/>
        <v>3.3884123303900833E-4</v>
      </c>
      <c r="F92" s="44">
        <f t="shared" si="33"/>
        <v>4.533582648439828E-4</v>
      </c>
      <c r="G92" s="44">
        <f t="shared" si="34"/>
        <v>5.1077029246404833E-4</v>
      </c>
      <c r="H92" t="s">
        <v>488</v>
      </c>
    </row>
    <row r="93" spans="1:8" x14ac:dyDescent="0.25">
      <c r="A93" t="s">
        <v>209</v>
      </c>
      <c r="B93" s="63">
        <v>7.3864500000000001E-4</v>
      </c>
      <c r="C93" t="s">
        <v>211</v>
      </c>
      <c r="E93" s="44">
        <f t="shared" si="32"/>
        <v>6.2113226448664042E-4</v>
      </c>
      <c r="F93" s="44">
        <f t="shared" si="33"/>
        <v>8.3105424667681777E-4</v>
      </c>
      <c r="G93" s="44">
        <f t="shared" si="34"/>
        <v>9.3629664118880895E-4</v>
      </c>
      <c r="H93" t="s">
        <v>489</v>
      </c>
    </row>
    <row r="94" spans="1:8" x14ac:dyDescent="0.25">
      <c r="A94" t="s">
        <v>209</v>
      </c>
      <c r="B94">
        <v>1.867116E-3</v>
      </c>
      <c r="C94" t="s">
        <v>211</v>
      </c>
      <c r="E94" s="44">
        <f t="shared" si="32"/>
        <v>1.5700722121441803E-3</v>
      </c>
      <c r="F94" s="44">
        <f t="shared" si="33"/>
        <v>2.1007042365929957E-3</v>
      </c>
      <c r="G94" s="44">
        <f t="shared" si="34"/>
        <v>2.366731568628887E-3</v>
      </c>
      <c r="H94" t="s">
        <v>490</v>
      </c>
    </row>
    <row r="95" spans="1:8" x14ac:dyDescent="0.25">
      <c r="A95" t="s">
        <v>209</v>
      </c>
      <c r="B95" s="63">
        <v>5.75717E-4</v>
      </c>
      <c r="C95" t="s">
        <v>211</v>
      </c>
      <c r="E95" s="44">
        <f t="shared" si="32"/>
        <v>4.8412485553067463E-4</v>
      </c>
      <c r="F95" s="44">
        <f t="shared" si="33"/>
        <v>6.4774290455365895E-4</v>
      </c>
      <c r="G95" s="44">
        <f t="shared" si="34"/>
        <v>7.2977126139796181E-4</v>
      </c>
      <c r="H95" t="s">
        <v>491</v>
      </c>
    </row>
    <row r="96" spans="1:8" x14ac:dyDescent="0.25">
      <c r="A96" t="s">
        <v>209</v>
      </c>
      <c r="B96" s="63">
        <v>7.1600000000000006E-5</v>
      </c>
      <c r="C96" t="s">
        <v>211</v>
      </c>
      <c r="E96" s="44">
        <f t="shared" si="32"/>
        <v>6.0208990972988988E-5</v>
      </c>
      <c r="F96" s="44">
        <f t="shared" si="33"/>
        <v>8.0557621133372798E-5</v>
      </c>
      <c r="G96" s="44">
        <f t="shared" si="34"/>
        <v>9.0759213843075791E-5</v>
      </c>
      <c r="H96" t="s">
        <v>492</v>
      </c>
    </row>
    <row r="97" spans="1:8" x14ac:dyDescent="0.25">
      <c r="A97" t="s">
        <v>209</v>
      </c>
      <c r="B97" s="63">
        <v>6.7795699999999997E-4</v>
      </c>
      <c r="C97" t="s">
        <v>211</v>
      </c>
      <c r="E97" s="44">
        <f t="shared" si="32"/>
        <v>5.7009925828316614E-4</v>
      </c>
      <c r="F97" s="44">
        <f t="shared" si="33"/>
        <v>7.6277378702120137E-4</v>
      </c>
      <c r="G97" s="44">
        <f t="shared" si="34"/>
        <v>8.5936933434930347E-4</v>
      </c>
      <c r="H97" t="s">
        <v>493</v>
      </c>
    </row>
    <row r="98" spans="1:8" x14ac:dyDescent="0.25">
      <c r="A98" t="s">
        <v>209</v>
      </c>
      <c r="B98" s="63">
        <v>2.9906699999999997E-4</v>
      </c>
      <c r="C98" t="s">
        <v>211</v>
      </c>
      <c r="E98" s="44">
        <f t="shared" si="32"/>
        <v>2.51487741666465E-4</v>
      </c>
      <c r="F98" s="44">
        <f t="shared" si="33"/>
        <v>3.3648220781416755E-4</v>
      </c>
      <c r="G98" s="44">
        <f t="shared" si="34"/>
        <v>3.7909337718445733E-4</v>
      </c>
      <c r="H98" t="s">
        <v>494</v>
      </c>
    </row>
    <row r="99" spans="1:8" x14ac:dyDescent="0.25">
      <c r="A99" t="s">
        <v>209</v>
      </c>
      <c r="B99">
        <v>1.9830249999999998E-3</v>
      </c>
      <c r="C99" t="s">
        <v>211</v>
      </c>
      <c r="E99" s="44">
        <f t="shared" si="32"/>
        <v>1.6675409821817247E-3</v>
      </c>
      <c r="F99" s="44">
        <f t="shared" si="33"/>
        <v>2.2311141989945051E-3</v>
      </c>
      <c r="G99" s="44">
        <f t="shared" si="34"/>
        <v>2.5136562853514716E-3</v>
      </c>
      <c r="H99" t="s">
        <v>495</v>
      </c>
    </row>
    <row r="100" spans="1:8" x14ac:dyDescent="0.25">
      <c r="A100" t="s">
        <v>209</v>
      </c>
      <c r="B100" s="63">
        <v>4.3739199999999999E-4</v>
      </c>
      <c r="C100" t="s">
        <v>211</v>
      </c>
      <c r="E100" s="44">
        <f t="shared" si="32"/>
        <v>3.6780629859856979E-4</v>
      </c>
      <c r="F100" s="44">
        <f t="shared" si="33"/>
        <v>4.9211255618391333E-4</v>
      </c>
      <c r="G100" s="44">
        <f t="shared" si="34"/>
        <v>5.5443231929120957E-4</v>
      </c>
      <c r="H100" t="s">
        <v>496</v>
      </c>
    </row>
    <row r="101" spans="1:8" x14ac:dyDescent="0.25">
      <c r="A101" t="s">
        <v>209</v>
      </c>
      <c r="B101">
        <v>1.3832510000000001E-3</v>
      </c>
      <c r="C101" t="s">
        <v>211</v>
      </c>
      <c r="E101" s="44">
        <f t="shared" si="32"/>
        <v>1.1631864102287428E-3</v>
      </c>
      <c r="F101" s="44">
        <f t="shared" si="33"/>
        <v>1.5563046088038972E-3</v>
      </c>
      <c r="G101" s="44">
        <f t="shared" si="34"/>
        <v>1.7533906886543075E-3</v>
      </c>
      <c r="H101" t="s">
        <v>497</v>
      </c>
    </row>
    <row r="102" spans="1:8" x14ac:dyDescent="0.25">
      <c r="A102" t="s">
        <v>209</v>
      </c>
      <c r="B102" s="63">
        <v>3.3077699999999998E-4</v>
      </c>
      <c r="C102" t="s">
        <v>211</v>
      </c>
      <c r="E102" s="44">
        <f t="shared" si="32"/>
        <v>2.7815292467978179E-4</v>
      </c>
      <c r="F102" s="44">
        <f t="shared" si="33"/>
        <v>3.7215933303957611E-4</v>
      </c>
      <c r="G102" s="44">
        <f t="shared" si="34"/>
        <v>4.1928855415322735E-4</v>
      </c>
      <c r="H102" t="s">
        <v>498</v>
      </c>
    </row>
    <row r="103" spans="1:8" x14ac:dyDescent="0.25">
      <c r="A103" t="s">
        <v>209</v>
      </c>
      <c r="B103" s="63">
        <v>9.6007500000000001E-4</v>
      </c>
      <c r="C103" t="s">
        <v>211</v>
      </c>
      <c r="E103" s="44">
        <f t="shared" si="32"/>
        <v>8.0733445542447487E-4</v>
      </c>
      <c r="F103" s="44">
        <f t="shared" si="33"/>
        <v>1.0801865657768558E-3</v>
      </c>
      <c r="G103" s="44">
        <f t="shared" si="34"/>
        <v>1.2169783831060194E-3</v>
      </c>
      <c r="H103" t="s">
        <v>499</v>
      </c>
    </row>
    <row r="104" spans="1:8" x14ac:dyDescent="0.25">
      <c r="A104" t="s">
        <v>209</v>
      </c>
      <c r="B104" s="63">
        <v>1.64E-6</v>
      </c>
      <c r="C104" t="s">
        <v>211</v>
      </c>
      <c r="E104" s="44">
        <f t="shared" si="32"/>
        <v>1.3790886200517032E-6</v>
      </c>
      <c r="F104" s="44">
        <f t="shared" si="33"/>
        <v>1.8451745622727848E-6</v>
      </c>
      <c r="G104" s="44">
        <f t="shared" si="34"/>
        <v>2.0788423282492222E-6</v>
      </c>
      <c r="H104" t="s">
        <v>500</v>
      </c>
    </row>
    <row r="105" spans="1:8" x14ac:dyDescent="0.25">
      <c r="A105" t="s">
        <v>209</v>
      </c>
      <c r="B105">
        <v>1.2793710000000001E-3</v>
      </c>
      <c r="C105" t="s">
        <v>211</v>
      </c>
      <c r="E105" s="44">
        <f t="shared" si="32"/>
        <v>1.0758329188561998E-3</v>
      </c>
      <c r="F105" s="44">
        <f t="shared" si="33"/>
        <v>1.4394285517740823E-3</v>
      </c>
      <c r="G105" s="44">
        <f t="shared" si="34"/>
        <v>1.6217137733747168E-3</v>
      </c>
      <c r="H105" t="s">
        <v>501</v>
      </c>
    </row>
    <row r="106" spans="1:8" x14ac:dyDescent="0.25">
      <c r="A106" t="s">
        <v>209</v>
      </c>
      <c r="B106" s="63">
        <v>1.01211E-4</v>
      </c>
      <c r="C106" t="s">
        <v>211</v>
      </c>
      <c r="E106" s="44">
        <f t="shared" si="32"/>
        <v>8.5109108734178617E-5</v>
      </c>
      <c r="F106" s="44">
        <f t="shared" si="33"/>
        <v>1.1387314794036025E-4</v>
      </c>
      <c r="G106" s="44">
        <f t="shared" si="34"/>
        <v>1.2829372614904392E-4</v>
      </c>
      <c r="H106" t="s">
        <v>502</v>
      </c>
    </row>
    <row r="107" spans="1:8" x14ac:dyDescent="0.25">
      <c r="A107" t="s">
        <v>209</v>
      </c>
      <c r="B107" s="63">
        <v>1.84E-5</v>
      </c>
      <c r="C107" t="s">
        <v>211</v>
      </c>
      <c r="E107" s="44">
        <f t="shared" si="32"/>
        <v>1.5472701590823984E-5</v>
      </c>
      <c r="F107" s="44">
        <f t="shared" si="33"/>
        <v>2.0701958503548315E-5</v>
      </c>
      <c r="G107" s="44">
        <f t="shared" si="34"/>
        <v>2.3323596853527854E-5</v>
      </c>
      <c r="H107" t="s">
        <v>503</v>
      </c>
    </row>
    <row r="108" spans="1:8" x14ac:dyDescent="0.25">
      <c r="A108" t="s">
        <v>209</v>
      </c>
      <c r="B108" s="63">
        <v>2.2099999999999998E-5</v>
      </c>
      <c r="C108" t="s">
        <v>211</v>
      </c>
      <c r="E108" s="44">
        <f t="shared" si="32"/>
        <v>1.8584060062891852E-5</v>
      </c>
      <c r="F108" s="44">
        <f t="shared" si="33"/>
        <v>2.4864852333066181E-5</v>
      </c>
      <c r="G108" s="44">
        <f t="shared" si="34"/>
        <v>2.8013667959943783E-5</v>
      </c>
      <c r="H108" t="s">
        <v>504</v>
      </c>
    </row>
    <row r="109" spans="1:8" x14ac:dyDescent="0.25">
      <c r="A109" t="s">
        <v>209</v>
      </c>
      <c r="B109" s="63">
        <v>6.5500000000000006E-5</v>
      </c>
      <c r="C109" t="s">
        <v>211</v>
      </c>
      <c r="E109" s="44">
        <f t="shared" si="32"/>
        <v>5.5079454032552785E-5</v>
      </c>
      <c r="F109" s="44">
        <f t="shared" si="33"/>
        <v>7.3694471846870376E-5</v>
      </c>
      <c r="G109" s="44">
        <f t="shared" si="34"/>
        <v>8.3026934451417111E-5</v>
      </c>
      <c r="H109" t="s">
        <v>505</v>
      </c>
    </row>
    <row r="110" spans="1:8" x14ac:dyDescent="0.25">
      <c r="A110" t="s">
        <v>209</v>
      </c>
      <c r="B110" s="63">
        <v>3.7499999999999997E-5</v>
      </c>
      <c r="C110" t="s">
        <v>211</v>
      </c>
      <c r="E110" s="44">
        <f t="shared" si="32"/>
        <v>3.1534038568255408E-5</v>
      </c>
      <c r="F110" s="44">
        <f t="shared" si="33"/>
        <v>4.219149151538379E-5</v>
      </c>
      <c r="G110" s="44">
        <f t="shared" si="34"/>
        <v>4.7534504456918182E-5</v>
      </c>
      <c r="H110" t="s">
        <v>506</v>
      </c>
    </row>
    <row r="111" spans="1:8" x14ac:dyDescent="0.25">
      <c r="A111" t="s">
        <v>209</v>
      </c>
      <c r="B111" s="63">
        <v>1.1291200000000001E-4</v>
      </c>
      <c r="C111" t="s">
        <v>211</v>
      </c>
      <c r="E111" s="44">
        <f t="shared" si="32"/>
        <v>9.494856967516945E-5</v>
      </c>
      <c r="F111" s="44">
        <f t="shared" si="33"/>
        <v>1.2703801839960039E-4</v>
      </c>
      <c r="G111" s="44">
        <f t="shared" si="34"/>
        <v>1.4312575912638789E-4</v>
      </c>
      <c r="H111" t="s">
        <v>507</v>
      </c>
    </row>
    <row r="112" spans="1:8" x14ac:dyDescent="0.25">
      <c r="A112" t="s">
        <v>209</v>
      </c>
      <c r="B112" s="63">
        <v>1.3195399999999999E-4</v>
      </c>
      <c r="C112" t="s">
        <v>211</v>
      </c>
      <c r="E112" s="44">
        <f t="shared" si="32"/>
        <v>1.1096113400628195E-4</v>
      </c>
      <c r="F112" s="44">
        <f t="shared" si="33"/>
        <v>1.4846229523789208E-4</v>
      </c>
      <c r="G112" s="44">
        <f t="shared" si="34"/>
        <v>1.6726314669621818E-4</v>
      </c>
      <c r="H112" t="s">
        <v>508</v>
      </c>
    </row>
    <row r="113" spans="1:8" x14ac:dyDescent="0.25">
      <c r="A113" t="s">
        <v>209</v>
      </c>
      <c r="B113" s="63">
        <v>4.1100000000000003E-5</v>
      </c>
      <c r="C113" t="s">
        <v>211</v>
      </c>
      <c r="E113" s="44">
        <f t="shared" si="32"/>
        <v>3.4561306270807926E-5</v>
      </c>
      <c r="F113" s="44">
        <f t="shared" si="33"/>
        <v>4.6241874700860645E-5</v>
      </c>
      <c r="G113" s="44">
        <f t="shared" si="34"/>
        <v>5.2097816884782338E-5</v>
      </c>
      <c r="H113" t="s">
        <v>509</v>
      </c>
    </row>
    <row r="114" spans="1:8" x14ac:dyDescent="0.25">
      <c r="A114" t="s">
        <v>209</v>
      </c>
      <c r="B114" s="63">
        <v>3.93E-5</v>
      </c>
      <c r="C114" t="s">
        <v>211</v>
      </c>
      <c r="E114" s="44">
        <f t="shared" si="32"/>
        <v>3.3047672419531667E-5</v>
      </c>
      <c r="F114" s="44">
        <f t="shared" si="33"/>
        <v>4.4216683108122217E-5</v>
      </c>
      <c r="G114" s="44">
        <f t="shared" si="34"/>
        <v>4.981616067085026E-5</v>
      </c>
      <c r="H114" t="s">
        <v>510</v>
      </c>
    </row>
    <row r="115" spans="1:8" x14ac:dyDescent="0.25">
      <c r="A115" t="s">
        <v>209</v>
      </c>
      <c r="B115" s="63">
        <v>5.1199999999999998E-5</v>
      </c>
      <c r="C115" t="s">
        <v>211</v>
      </c>
      <c r="E115" s="44">
        <f t="shared" si="32"/>
        <v>4.305447399185805E-5</v>
      </c>
      <c r="F115" s="44">
        <f t="shared" si="33"/>
        <v>5.7605449749004005E-5</v>
      </c>
      <c r="G115" s="44">
        <f t="shared" si="34"/>
        <v>6.4900443418512295E-5</v>
      </c>
      <c r="H115" t="s">
        <v>511</v>
      </c>
    </row>
    <row r="116" spans="1:8" x14ac:dyDescent="0.25">
      <c r="A116" t="s">
        <v>209</v>
      </c>
      <c r="B116" s="63">
        <v>3.2299999999999999E-5</v>
      </c>
      <c r="C116" t="s">
        <v>211</v>
      </c>
      <c r="E116" s="44">
        <f t="shared" si="32"/>
        <v>2.7161318553457324E-5</v>
      </c>
      <c r="F116" s="44">
        <f t="shared" si="33"/>
        <v>3.6340938025250574E-5</v>
      </c>
      <c r="G116" s="44">
        <f t="shared" si="34"/>
        <v>4.0943053172225531E-5</v>
      </c>
      <c r="H116" t="s">
        <v>512</v>
      </c>
    </row>
    <row r="117" spans="1:8" x14ac:dyDescent="0.25">
      <c r="A117" t="s">
        <v>209</v>
      </c>
      <c r="B117" s="63">
        <v>2.10325E-4</v>
      </c>
      <c r="C117" t="s">
        <v>211</v>
      </c>
      <c r="E117" s="44">
        <f t="shared" si="32"/>
        <v>1.7686391098315515E-4</v>
      </c>
      <c r="F117" s="44">
        <f t="shared" si="33"/>
        <v>2.3663801207928257E-4</v>
      </c>
      <c r="G117" s="44">
        <f t="shared" si="34"/>
        <v>2.6660519066403512E-4</v>
      </c>
      <c r="H117" t="s">
        <v>513</v>
      </c>
    </row>
    <row r="118" spans="1:8" x14ac:dyDescent="0.25">
      <c r="A118" t="s">
        <v>209</v>
      </c>
      <c r="B118" s="63">
        <v>3.7799999999999997E-5</v>
      </c>
      <c r="C118" t="s">
        <v>211</v>
      </c>
      <c r="E118" s="44">
        <f t="shared" si="32"/>
        <v>3.1786310876801444E-5</v>
      </c>
      <c r="F118" s="44">
        <f t="shared" si="33"/>
        <v>4.2529023447506861E-5</v>
      </c>
      <c r="G118" s="44">
        <f t="shared" si="34"/>
        <v>4.7914780492573528E-5</v>
      </c>
      <c r="H118" t="s">
        <v>514</v>
      </c>
    </row>
    <row r="119" spans="1:8" x14ac:dyDescent="0.25">
      <c r="A119" t="s">
        <v>209</v>
      </c>
      <c r="B119" s="63">
        <v>6.9300000000000004E-5</v>
      </c>
      <c r="C119" t="s">
        <v>211</v>
      </c>
      <c r="E119" s="44">
        <f t="shared" si="32"/>
        <v>5.8274903274135994E-5</v>
      </c>
      <c r="F119" s="44">
        <f t="shared" si="33"/>
        <v>7.7969876320429252E-5</v>
      </c>
      <c r="G119" s="44">
        <f t="shared" si="34"/>
        <v>8.7843764236384807E-5</v>
      </c>
      <c r="H119" t="s">
        <v>515</v>
      </c>
    </row>
    <row r="120" spans="1:8" x14ac:dyDescent="0.25">
      <c r="A120" t="s">
        <v>209</v>
      </c>
      <c r="B120" s="63">
        <v>1.7527100000000001E-4</v>
      </c>
      <c r="C120" t="s">
        <v>211</v>
      </c>
      <c r="E120" s="44">
        <f t="shared" si="32"/>
        <v>1.4738673263724517E-4</v>
      </c>
      <c r="F120" s="44">
        <f t="shared" si="33"/>
        <v>1.9719853091714222E-4</v>
      </c>
      <c r="G120" s="44">
        <f t="shared" si="34"/>
        <v>2.2217120348449353E-4</v>
      </c>
      <c r="H120" t="s">
        <v>516</v>
      </c>
    </row>
    <row r="121" spans="1:8" x14ac:dyDescent="0.25">
      <c r="A121" t="s">
        <v>209</v>
      </c>
      <c r="B121" s="63">
        <v>5.3999999999999998E-5</v>
      </c>
      <c r="C121" t="s">
        <v>211</v>
      </c>
      <c r="E121" s="44">
        <f t="shared" si="32"/>
        <v>4.5409015538287777E-5</v>
      </c>
      <c r="F121" s="44">
        <f t="shared" si="33"/>
        <v>6.0755747782152656E-5</v>
      </c>
      <c r="G121" s="44">
        <f t="shared" si="34"/>
        <v>6.8449686417962178E-5</v>
      </c>
      <c r="H121" t="s">
        <v>517</v>
      </c>
    </row>
    <row r="122" spans="1:8" x14ac:dyDescent="0.25">
      <c r="A122" t="s">
        <v>209</v>
      </c>
      <c r="B122" s="63">
        <v>6.72E-6</v>
      </c>
      <c r="C122" t="s">
        <v>211</v>
      </c>
      <c r="E122" s="44">
        <f t="shared" si="32"/>
        <v>5.6508997114313683E-6</v>
      </c>
      <c r="F122" s="44">
        <f t="shared" si="33"/>
        <v>7.5607152795567754E-6</v>
      </c>
      <c r="G122" s="44">
        <f t="shared" si="34"/>
        <v>8.5181831986797391E-6</v>
      </c>
      <c r="H122" t="s">
        <v>518</v>
      </c>
    </row>
    <row r="123" spans="1:8" x14ac:dyDescent="0.25">
      <c r="A123" t="s">
        <v>209</v>
      </c>
      <c r="B123" s="63">
        <v>6.3600000000000001E-5</v>
      </c>
      <c r="C123" t="s">
        <v>211</v>
      </c>
      <c r="E123" s="44">
        <f t="shared" si="32"/>
        <v>5.3481729411761167E-5</v>
      </c>
      <c r="F123" s="44">
        <f t="shared" si="33"/>
        <v>7.1556769610090924E-5</v>
      </c>
      <c r="G123" s="44">
        <f t="shared" si="34"/>
        <v>8.061851955893325E-5</v>
      </c>
      <c r="H123" t="s">
        <v>519</v>
      </c>
    </row>
    <row r="124" spans="1:8" x14ac:dyDescent="0.25">
      <c r="A124" t="s">
        <v>209</v>
      </c>
      <c r="B124" s="63">
        <v>2.8099999999999999E-5</v>
      </c>
      <c r="C124" t="s">
        <v>211</v>
      </c>
      <c r="E124" s="44">
        <f t="shared" si="32"/>
        <v>2.3629506233812716E-5</v>
      </c>
      <c r="F124" s="44">
        <f t="shared" si="33"/>
        <v>3.1615490975527583E-5</v>
      </c>
      <c r="G124" s="44">
        <f t="shared" si="34"/>
        <v>3.5619188673050686E-5</v>
      </c>
      <c r="H124" t="s">
        <v>520</v>
      </c>
    </row>
    <row r="125" spans="1:8" x14ac:dyDescent="0.25">
      <c r="A125" t="s">
        <v>209</v>
      </c>
      <c r="B125" s="63">
        <v>1.86152E-4</v>
      </c>
      <c r="C125" t="s">
        <v>211</v>
      </c>
      <c r="E125" s="44">
        <f t="shared" si="32"/>
        <v>1.5653664926821014E-4</v>
      </c>
      <c r="F125" s="44">
        <f t="shared" si="33"/>
        <v>2.0944081409524597E-4</v>
      </c>
      <c r="G125" s="44">
        <f t="shared" si="34"/>
        <v>2.3596381529771289E-4</v>
      </c>
      <c r="H125" t="s">
        <v>521</v>
      </c>
    </row>
    <row r="126" spans="1:8" x14ac:dyDescent="0.25">
      <c r="A126" t="s">
        <v>209</v>
      </c>
      <c r="B126" s="63">
        <v>4.1100000000000003E-5</v>
      </c>
      <c r="C126" t="s">
        <v>211</v>
      </c>
      <c r="E126" s="44">
        <f t="shared" si="32"/>
        <v>3.4561306270807926E-5</v>
      </c>
      <c r="F126" s="44">
        <f t="shared" si="33"/>
        <v>4.6241874700860645E-5</v>
      </c>
      <c r="G126" s="44">
        <f t="shared" si="34"/>
        <v>5.2097816884782338E-5</v>
      </c>
      <c r="H126" t="s">
        <v>522</v>
      </c>
    </row>
    <row r="127" spans="1:8" x14ac:dyDescent="0.25">
      <c r="A127" t="s">
        <v>209</v>
      </c>
      <c r="B127" s="63">
        <v>1.29849E-4</v>
      </c>
      <c r="C127" t="s">
        <v>211</v>
      </c>
      <c r="E127" s="44">
        <f t="shared" si="32"/>
        <v>1.091910233079839E-4</v>
      </c>
      <c r="F127" s="44">
        <f t="shared" si="33"/>
        <v>1.4609394618082854E-4</v>
      </c>
      <c r="G127" s="44">
        <f t="shared" si="34"/>
        <v>1.6459487651270319E-4</v>
      </c>
      <c r="H127" t="s">
        <v>523</v>
      </c>
    </row>
    <row r="128" spans="1:8" x14ac:dyDescent="0.25">
      <c r="A128" t="s">
        <v>209</v>
      </c>
      <c r="B128" s="63">
        <v>3.1099999999999997E-5</v>
      </c>
      <c r="C128" t="s">
        <v>211</v>
      </c>
      <c r="E128" s="44">
        <f t="shared" si="32"/>
        <v>2.6152229319273148E-5</v>
      </c>
      <c r="F128" s="44">
        <f t="shared" si="33"/>
        <v>3.4990810296758289E-5</v>
      </c>
      <c r="G128" s="44">
        <f t="shared" si="34"/>
        <v>3.9421949029604144E-5</v>
      </c>
      <c r="H128" t="s">
        <v>524</v>
      </c>
    </row>
    <row r="129" spans="1:8" x14ac:dyDescent="0.25">
      <c r="A129" t="s">
        <v>209</v>
      </c>
      <c r="B129" s="63">
        <v>9.0099999999999995E-5</v>
      </c>
      <c r="C129" t="s">
        <v>211</v>
      </c>
      <c r="E129" s="44">
        <f t="shared" si="32"/>
        <v>7.5765783333328314E-5</v>
      </c>
      <c r="F129" s="44">
        <f t="shared" si="33"/>
        <v>1.0137209028096211E-4</v>
      </c>
      <c r="G129" s="44">
        <f t="shared" si="34"/>
        <v>1.1420956937515541E-4</v>
      </c>
      <c r="H129" t="s">
        <v>525</v>
      </c>
    </row>
    <row r="130" spans="1:8" x14ac:dyDescent="0.25">
      <c r="A130" t="s">
        <v>209</v>
      </c>
      <c r="B130" s="63">
        <v>1.54E-7</v>
      </c>
      <c r="C130" t="s">
        <v>211</v>
      </c>
      <c r="E130" s="44">
        <f t="shared" si="32"/>
        <v>1.2949978505363553E-7</v>
      </c>
      <c r="F130" s="44">
        <f t="shared" si="33"/>
        <v>1.7326639182317611E-7</v>
      </c>
      <c r="G130" s="44">
        <f t="shared" si="34"/>
        <v>1.9520836496974402E-7</v>
      </c>
      <c r="H130" t="s">
        <v>526</v>
      </c>
    </row>
    <row r="131" spans="1:8" s="75" customFormat="1" x14ac:dyDescent="0.25">
      <c r="A131" s="75" t="s">
        <v>209</v>
      </c>
      <c r="B131" s="78">
        <v>1.20098E-4</v>
      </c>
      <c r="C131" s="75" t="s">
        <v>211</v>
      </c>
      <c r="E131" s="81">
        <f t="shared" si="32"/>
        <v>1.0099133237254234E-4</v>
      </c>
      <c r="F131" s="81">
        <f t="shared" si="33"/>
        <v>1.3512303328038833E-4</v>
      </c>
      <c r="G131" s="81">
        <f t="shared" si="34"/>
        <v>1.5223463776711893E-4</v>
      </c>
      <c r="H131" s="75" t="s">
        <v>527</v>
      </c>
    </row>
    <row r="132" spans="1:8" x14ac:dyDescent="0.25">
      <c r="A132" t="s">
        <v>209</v>
      </c>
      <c r="B132">
        <v>3.6465690000000001E-3</v>
      </c>
      <c r="C132" t="s">
        <v>211</v>
      </c>
      <c r="D132" t="s">
        <v>407</v>
      </c>
      <c r="E132" s="44">
        <f>$B132/$D$133*N$26</f>
        <v>3.7703480746561755E-3</v>
      </c>
      <c r="F132" s="44">
        <f t="shared" ref="F132:G132" si="35">$B132/$D$133*O$26</f>
        <v>6.263280929430147E-3</v>
      </c>
      <c r="G132" s="44">
        <f t="shared" si="35"/>
        <v>1.0077780982215734E-2</v>
      </c>
      <c r="H132" t="s">
        <v>528</v>
      </c>
    </row>
    <row r="133" spans="1:8" x14ac:dyDescent="0.25">
      <c r="A133" t="s">
        <v>209</v>
      </c>
      <c r="B133">
        <v>5.6869119999999997E-3</v>
      </c>
      <c r="C133" t="s">
        <v>211</v>
      </c>
      <c r="D133">
        <f>SUM(B132:B134)</f>
        <v>1.7017323000000001E-2</v>
      </c>
      <c r="E133" s="44">
        <f t="shared" ref="E133:E134" si="36">$B133/$D$133*N$26</f>
        <v>5.8799484419296884E-3</v>
      </c>
      <c r="F133" s="44">
        <f t="shared" ref="F133:F134" si="37">$B133/$D$133*O$26</f>
        <v>9.7677371460535792E-3</v>
      </c>
      <c r="G133" s="44">
        <f t="shared" ref="G133:G134" si="38">$B133/$D$133*P$26</f>
        <v>1.5716541659059363E-2</v>
      </c>
      <c r="H133" t="s">
        <v>529</v>
      </c>
    </row>
    <row r="134" spans="1:8" s="75" customFormat="1" x14ac:dyDescent="0.25">
      <c r="A134" s="75" t="s">
        <v>209</v>
      </c>
      <c r="B134" s="75">
        <v>7.6838419999999998E-3</v>
      </c>
      <c r="C134" s="75" t="s">
        <v>211</v>
      </c>
      <c r="E134" s="81">
        <f t="shared" si="36"/>
        <v>7.9446621990869378E-3</v>
      </c>
      <c r="F134" s="81">
        <f t="shared" si="37"/>
        <v>1.3197627979438863E-2</v>
      </c>
      <c r="G134" s="81">
        <f t="shared" si="38"/>
        <v>2.1235324706032028E-2</v>
      </c>
      <c r="H134" s="75" t="s">
        <v>530</v>
      </c>
    </row>
    <row r="135" spans="1:8" x14ac:dyDescent="0.25">
      <c r="A135" t="s">
        <v>209</v>
      </c>
      <c r="B135" s="63">
        <v>1.49E-5</v>
      </c>
      <c r="C135" t="s">
        <v>211</v>
      </c>
      <c r="D135" t="s">
        <v>775</v>
      </c>
      <c r="E135" s="44">
        <f>$B135/$D$136*N$21</f>
        <v>1.8850763933677368E-4</v>
      </c>
      <c r="F135" s="44">
        <f t="shared" ref="F135:G135" si="39">$B135/$D$136*O$21</f>
        <v>8.8256152604711992E-5</v>
      </c>
      <c r="G135" s="44">
        <f t="shared" si="39"/>
        <v>7.3883402262951855E-5</v>
      </c>
      <c r="H135" t="s">
        <v>531</v>
      </c>
    </row>
    <row r="136" spans="1:8" x14ac:dyDescent="0.25">
      <c r="A136" t="s">
        <v>209</v>
      </c>
      <c r="B136" s="63">
        <v>2.7199999999999998E-6</v>
      </c>
      <c r="C136" t="s">
        <v>211</v>
      </c>
      <c r="D136" s="63">
        <f>SUM(B135:B160)</f>
        <v>2.7965370000000001E-4</v>
      </c>
      <c r="E136" s="44">
        <f t="shared" ref="E136:E160" si="40">$B136/$D$136*N$21</f>
        <v>3.4412132818525128E-5</v>
      </c>
      <c r="F136" s="44">
        <f t="shared" ref="F136:F160" si="41">$B136/$D$136*O$21</f>
        <v>1.6111190274148764E-5</v>
      </c>
      <c r="G136" s="44">
        <f t="shared" ref="G136:G160" si="42">$B136/$D$136*P$21</f>
        <v>1.3487439876189867E-5</v>
      </c>
      <c r="H136" t="s">
        <v>532</v>
      </c>
    </row>
    <row r="137" spans="1:8" x14ac:dyDescent="0.25">
      <c r="A137" t="s">
        <v>209</v>
      </c>
      <c r="B137" s="63">
        <v>3.2600000000000001E-6</v>
      </c>
      <c r="C137" t="s">
        <v>211</v>
      </c>
      <c r="E137" s="44">
        <f t="shared" si="40"/>
        <v>4.1243953304555858E-5</v>
      </c>
      <c r="F137" s="44">
        <f t="shared" si="41"/>
        <v>1.9309735402104773E-5</v>
      </c>
      <c r="G137" s="44">
        <f t="shared" si="42"/>
        <v>1.6165093381021681E-5</v>
      </c>
      <c r="H137" t="s">
        <v>533</v>
      </c>
    </row>
    <row r="138" spans="1:8" x14ac:dyDescent="0.25">
      <c r="A138" t="s">
        <v>209</v>
      </c>
      <c r="B138" s="63">
        <v>9.6600000000000007E-6</v>
      </c>
      <c r="C138" t="s">
        <v>211</v>
      </c>
      <c r="E138" s="44">
        <f t="shared" si="40"/>
        <v>1.2221367758343853E-4</v>
      </c>
      <c r="F138" s="44">
        <f t="shared" si="41"/>
        <v>5.7218418400101871E-5</v>
      </c>
      <c r="G138" s="44">
        <f t="shared" si="42"/>
        <v>4.7900246030880197E-5</v>
      </c>
      <c r="H138" t="s">
        <v>534</v>
      </c>
    </row>
    <row r="139" spans="1:8" x14ac:dyDescent="0.25">
      <c r="A139" t="s">
        <v>209</v>
      </c>
      <c r="B139" s="63">
        <v>5.5300000000000004E-6</v>
      </c>
      <c r="C139" t="s">
        <v>211</v>
      </c>
      <c r="E139" s="44">
        <f t="shared" si="40"/>
        <v>6.9962902384722046E-5</v>
      </c>
      <c r="F139" s="44">
        <f t="shared" si="41"/>
        <v>3.2755471402956865E-5</v>
      </c>
      <c r="G139" s="44">
        <f t="shared" si="42"/>
        <v>2.7421155336518375E-5</v>
      </c>
      <c r="H139" t="s">
        <v>535</v>
      </c>
    </row>
    <row r="140" spans="1:8" x14ac:dyDescent="0.25">
      <c r="A140" t="s">
        <v>209</v>
      </c>
      <c r="B140" s="63">
        <v>1.6699999999999999E-5</v>
      </c>
      <c r="C140" t="s">
        <v>211</v>
      </c>
      <c r="E140" s="44">
        <f t="shared" si="40"/>
        <v>2.1128037429020942E-4</v>
      </c>
      <c r="F140" s="44">
        <f t="shared" si="41"/>
        <v>9.8917969697898667E-5</v>
      </c>
      <c r="G140" s="44">
        <f t="shared" si="42"/>
        <v>8.2808913945724559E-5</v>
      </c>
      <c r="H140" t="s">
        <v>536</v>
      </c>
    </row>
    <row r="141" spans="1:8" x14ac:dyDescent="0.25">
      <c r="A141" t="s">
        <v>209</v>
      </c>
      <c r="B141" s="63">
        <v>1.95E-5</v>
      </c>
      <c r="C141" t="s">
        <v>211</v>
      </c>
      <c r="E141" s="44">
        <f t="shared" si="40"/>
        <v>2.4670462866222058E-4</v>
      </c>
      <c r="F141" s="44">
        <f t="shared" si="41"/>
        <v>1.1550301850952239E-4</v>
      </c>
      <c r="G141" s="44">
        <f t="shared" si="42"/>
        <v>9.669304323003765E-5</v>
      </c>
      <c r="H141" t="s">
        <v>537</v>
      </c>
    </row>
    <row r="142" spans="1:8" x14ac:dyDescent="0.25">
      <c r="A142" t="s">
        <v>209</v>
      </c>
      <c r="B142" s="63">
        <v>6.0599999999999996E-6</v>
      </c>
      <c r="C142" t="s">
        <v>211</v>
      </c>
      <c r="E142" s="44">
        <f t="shared" si="40"/>
        <v>7.6668207676567016E-5</v>
      </c>
      <c r="F142" s="44">
        <f t="shared" si="41"/>
        <v>3.58947842137285E-5</v>
      </c>
      <c r="G142" s="44">
        <f t="shared" si="42"/>
        <v>3.0049222665334779E-5</v>
      </c>
      <c r="H142" t="s">
        <v>538</v>
      </c>
    </row>
    <row r="143" spans="1:8" x14ac:dyDescent="0.25">
      <c r="A143" t="s">
        <v>209</v>
      </c>
      <c r="B143" s="63">
        <v>5.7899999999999996E-6</v>
      </c>
      <c r="C143" t="s">
        <v>211</v>
      </c>
      <c r="E143" s="44">
        <f t="shared" si="40"/>
        <v>7.3252297433551647E-5</v>
      </c>
      <c r="F143" s="44">
        <f t="shared" si="41"/>
        <v>3.4295511649750497E-5</v>
      </c>
      <c r="G143" s="44">
        <f t="shared" si="42"/>
        <v>2.8710395912918875E-5</v>
      </c>
      <c r="H143" t="s">
        <v>539</v>
      </c>
    </row>
    <row r="144" spans="1:8" x14ac:dyDescent="0.25">
      <c r="A144" t="s">
        <v>209</v>
      </c>
      <c r="B144" s="63">
        <v>7.5499999999999997E-6</v>
      </c>
      <c r="C144" t="s">
        <v>211</v>
      </c>
      <c r="E144" s="44">
        <f t="shared" si="40"/>
        <v>9.5518971610244384E-5</v>
      </c>
      <c r="F144" s="44">
        <f t="shared" si="41"/>
        <v>4.4720399474199703E-5</v>
      </c>
      <c r="G144" s="44">
        <f t="shared" si="42"/>
        <v>3.7437562891629969E-5</v>
      </c>
      <c r="H144" t="s">
        <v>540</v>
      </c>
    </row>
    <row r="145" spans="1:8" x14ac:dyDescent="0.25">
      <c r="A145" t="s">
        <v>209</v>
      </c>
      <c r="B145" s="63">
        <v>4.7700000000000001E-6</v>
      </c>
      <c r="C145" t="s">
        <v>211</v>
      </c>
      <c r="E145" s="44">
        <f t="shared" si="40"/>
        <v>6.0347747626604732E-5</v>
      </c>
      <c r="F145" s="44">
        <f t="shared" si="41"/>
        <v>2.8253815296944711E-5</v>
      </c>
      <c r="G145" s="44">
        <f t="shared" si="42"/>
        <v>2.3652605959347674E-5</v>
      </c>
      <c r="H145" t="s">
        <v>541</v>
      </c>
    </row>
    <row r="146" spans="1:8" x14ac:dyDescent="0.25">
      <c r="A146" t="s">
        <v>209</v>
      </c>
      <c r="B146" s="63">
        <v>3.1000000000000001E-5</v>
      </c>
      <c r="C146" t="s">
        <v>211</v>
      </c>
      <c r="E146" s="44">
        <f t="shared" si="40"/>
        <v>3.9219710197583788E-4</v>
      </c>
      <c r="F146" s="44">
        <f t="shared" si="41"/>
        <v>1.8362018327154844E-4</v>
      </c>
      <c r="G146" s="44">
        <f t="shared" si="42"/>
        <v>1.5371714564775218E-4</v>
      </c>
      <c r="H146" t="s">
        <v>542</v>
      </c>
    </row>
    <row r="147" spans="1:8" x14ac:dyDescent="0.25">
      <c r="A147" t="s">
        <v>209</v>
      </c>
      <c r="B147" s="63">
        <v>5.5799999999999999E-6</v>
      </c>
      <c r="C147" t="s">
        <v>211</v>
      </c>
      <c r="E147" s="44">
        <f t="shared" si="40"/>
        <v>7.0595478355650823E-5</v>
      </c>
      <c r="F147" s="44">
        <f t="shared" si="41"/>
        <v>3.3051632988878719E-5</v>
      </c>
      <c r="G147" s="44">
        <f t="shared" si="42"/>
        <v>2.7669086216595395E-5</v>
      </c>
      <c r="H147" t="s">
        <v>543</v>
      </c>
    </row>
    <row r="148" spans="1:8" x14ac:dyDescent="0.25">
      <c r="A148" t="s">
        <v>209</v>
      </c>
      <c r="B148" s="63">
        <v>1.0200000000000001E-5</v>
      </c>
      <c r="C148" t="s">
        <v>211</v>
      </c>
      <c r="E148" s="44">
        <f t="shared" si="40"/>
        <v>1.2904549806946926E-4</v>
      </c>
      <c r="F148" s="44">
        <f t="shared" si="41"/>
        <v>6.0416963528057876E-5</v>
      </c>
      <c r="G148" s="44">
        <f t="shared" si="42"/>
        <v>5.0577899535712011E-5</v>
      </c>
      <c r="H148" t="s">
        <v>544</v>
      </c>
    </row>
    <row r="149" spans="1:8" x14ac:dyDescent="0.25">
      <c r="A149" t="s">
        <v>209</v>
      </c>
      <c r="B149" s="63">
        <v>2.58E-5</v>
      </c>
      <c r="C149" t="s">
        <v>211</v>
      </c>
      <c r="E149" s="44">
        <f t="shared" si="40"/>
        <v>3.2640920099924573E-4</v>
      </c>
      <c r="F149" s="44">
        <f t="shared" si="41"/>
        <v>1.5281937833567581E-4</v>
      </c>
      <c r="G149" s="44">
        <f t="shared" si="42"/>
        <v>1.2793233411974214E-4</v>
      </c>
      <c r="H149" t="s">
        <v>545</v>
      </c>
    </row>
    <row r="150" spans="1:8" x14ac:dyDescent="0.25">
      <c r="A150" t="s">
        <v>209</v>
      </c>
      <c r="B150" s="63">
        <v>7.9699999999999999E-6</v>
      </c>
      <c r="C150" t="s">
        <v>211</v>
      </c>
      <c r="E150" s="44">
        <f t="shared" si="40"/>
        <v>1.0083260976604606E-4</v>
      </c>
      <c r="F150" s="44">
        <f t="shared" si="41"/>
        <v>4.720815679594326E-5</v>
      </c>
      <c r="G150" s="44">
        <f t="shared" si="42"/>
        <v>3.9520182284276928E-5</v>
      </c>
      <c r="H150" t="s">
        <v>546</v>
      </c>
    </row>
    <row r="151" spans="1:8" x14ac:dyDescent="0.25">
      <c r="A151" t="s">
        <v>209</v>
      </c>
      <c r="B151" s="63">
        <v>9.9099999999999991E-7</v>
      </c>
      <c r="C151" t="s">
        <v>211</v>
      </c>
      <c r="E151" s="44">
        <f t="shared" si="40"/>
        <v>1.2537655743808236E-5</v>
      </c>
      <c r="F151" s="44">
        <f t="shared" si="41"/>
        <v>5.8699226329711125E-6</v>
      </c>
      <c r="G151" s="44">
        <f t="shared" si="42"/>
        <v>4.9139900431265292E-6</v>
      </c>
      <c r="H151" t="s">
        <v>547</v>
      </c>
    </row>
    <row r="152" spans="1:8" x14ac:dyDescent="0.25">
      <c r="A152" t="s">
        <v>209</v>
      </c>
      <c r="B152" s="63">
        <v>9.38E-6</v>
      </c>
      <c r="C152" t="s">
        <v>211</v>
      </c>
      <c r="E152" s="44">
        <f t="shared" si="40"/>
        <v>1.1867125214623739E-4</v>
      </c>
      <c r="F152" s="44">
        <f t="shared" si="41"/>
        <v>5.5559913518939491E-5</v>
      </c>
      <c r="G152" s="44">
        <f t="shared" si="42"/>
        <v>4.651183310244888E-5</v>
      </c>
      <c r="H152" t="s">
        <v>548</v>
      </c>
    </row>
    <row r="153" spans="1:8" x14ac:dyDescent="0.25">
      <c r="A153" t="s">
        <v>209</v>
      </c>
      <c r="B153" s="63">
        <v>4.1400000000000002E-6</v>
      </c>
      <c r="C153" t="s">
        <v>211</v>
      </c>
      <c r="E153" s="44">
        <f t="shared" si="40"/>
        <v>5.237729039290222E-5</v>
      </c>
      <c r="F153" s="44">
        <f t="shared" si="41"/>
        <v>2.4522179314329373E-5</v>
      </c>
      <c r="G153" s="44">
        <f t="shared" si="42"/>
        <v>2.0528676870377229E-5</v>
      </c>
      <c r="H153" t="s">
        <v>549</v>
      </c>
    </row>
    <row r="154" spans="1:8" x14ac:dyDescent="0.25">
      <c r="A154" t="s">
        <v>209</v>
      </c>
      <c r="B154" s="63">
        <v>2.7399999999999999E-5</v>
      </c>
      <c r="C154" t="s">
        <v>211</v>
      </c>
      <c r="E154" s="44">
        <f t="shared" si="40"/>
        <v>3.4665163206896635E-4</v>
      </c>
      <c r="F154" s="44">
        <f t="shared" si="41"/>
        <v>1.6229654908517507E-4</v>
      </c>
      <c r="G154" s="44">
        <f t="shared" si="42"/>
        <v>1.3586612228220677E-4</v>
      </c>
      <c r="H154" t="s">
        <v>550</v>
      </c>
    </row>
    <row r="155" spans="1:8" x14ac:dyDescent="0.25">
      <c r="A155" t="s">
        <v>209</v>
      </c>
      <c r="B155" s="63">
        <v>6.0499999999999997E-6</v>
      </c>
      <c r="C155" t="s">
        <v>211</v>
      </c>
      <c r="E155" s="44">
        <f t="shared" si="40"/>
        <v>7.6541692482381249E-5</v>
      </c>
      <c r="F155" s="44">
        <f t="shared" si="41"/>
        <v>3.5835551896544129E-5</v>
      </c>
      <c r="G155" s="44">
        <f t="shared" si="42"/>
        <v>2.9999636489319375E-5</v>
      </c>
      <c r="H155" t="s">
        <v>551</v>
      </c>
    </row>
    <row r="156" spans="1:8" x14ac:dyDescent="0.25">
      <c r="A156" t="s">
        <v>209</v>
      </c>
      <c r="B156" s="63">
        <v>1.91E-5</v>
      </c>
      <c r="C156" t="s">
        <v>211</v>
      </c>
      <c r="E156" s="44">
        <f t="shared" si="40"/>
        <v>2.4164402089479046E-4</v>
      </c>
      <c r="F156" s="44">
        <f t="shared" si="41"/>
        <v>1.131337258221476E-4</v>
      </c>
      <c r="G156" s="44">
        <f t="shared" si="42"/>
        <v>9.4709596189421512E-5</v>
      </c>
      <c r="H156" t="s">
        <v>552</v>
      </c>
    </row>
    <row r="157" spans="1:8" x14ac:dyDescent="0.25">
      <c r="A157" t="s">
        <v>209</v>
      </c>
      <c r="B157" s="63">
        <v>4.5800000000000002E-6</v>
      </c>
      <c r="C157" t="s">
        <v>211</v>
      </c>
      <c r="E157" s="44">
        <f t="shared" si="40"/>
        <v>5.7943958937075407E-5</v>
      </c>
      <c r="F157" s="44">
        <f t="shared" si="41"/>
        <v>2.7128401270441674E-5</v>
      </c>
      <c r="G157" s="44">
        <f t="shared" si="42"/>
        <v>2.2710468615055002E-5</v>
      </c>
      <c r="H157" t="s">
        <v>553</v>
      </c>
    </row>
    <row r="158" spans="1:8" x14ac:dyDescent="0.25">
      <c r="A158" t="s">
        <v>209</v>
      </c>
      <c r="B158" s="63">
        <v>1.33E-5</v>
      </c>
      <c r="C158" t="s">
        <v>211</v>
      </c>
      <c r="E158" s="44">
        <f t="shared" si="40"/>
        <v>1.6826520826705303E-4</v>
      </c>
      <c r="F158" s="44">
        <f t="shared" si="41"/>
        <v>7.8778981855212718E-5</v>
      </c>
      <c r="G158" s="44">
        <f t="shared" si="42"/>
        <v>6.5949614100487233E-5</v>
      </c>
      <c r="H158" t="s">
        <v>554</v>
      </c>
    </row>
    <row r="159" spans="1:8" x14ac:dyDescent="0.25">
      <c r="A159" t="s">
        <v>209</v>
      </c>
      <c r="B159" s="63">
        <v>2.2700000000000001E-8</v>
      </c>
      <c r="C159" t="s">
        <v>211</v>
      </c>
      <c r="E159" s="44">
        <f t="shared" si="40"/>
        <v>2.8718949080166197E-7</v>
      </c>
      <c r="F159" s="44">
        <f t="shared" si="41"/>
        <v>1.3445736000852095E-7</v>
      </c>
      <c r="G159" s="44">
        <f t="shared" si="42"/>
        <v>1.1256061955496693E-7</v>
      </c>
      <c r="H159" t="s">
        <v>555</v>
      </c>
    </row>
    <row r="160" spans="1:8" s="75" customFormat="1" x14ac:dyDescent="0.25">
      <c r="A160" s="75" t="s">
        <v>209</v>
      </c>
      <c r="B160" s="78">
        <v>1.77E-5</v>
      </c>
      <c r="C160" s="75" t="s">
        <v>211</v>
      </c>
      <c r="E160" s="81">
        <f t="shared" si="40"/>
        <v>2.2393189370878484E-4</v>
      </c>
      <c r="F160" s="81">
        <f t="shared" si="41"/>
        <v>1.0484120141633571E-4</v>
      </c>
      <c r="G160" s="81">
        <f t="shared" si="42"/>
        <v>8.7767531547264946E-5</v>
      </c>
      <c r="H160" s="75" t="s">
        <v>556</v>
      </c>
    </row>
    <row r="161" spans="1:8" x14ac:dyDescent="0.25">
      <c r="A161" t="s">
        <v>209</v>
      </c>
      <c r="B161" s="63">
        <v>3.48375E-4</v>
      </c>
      <c r="C161" t="s">
        <v>211</v>
      </c>
      <c r="D161" t="s">
        <v>404</v>
      </c>
      <c r="E161" s="44">
        <f>$B161/$D$162*N$25</f>
        <v>1.1566688251821228E-4</v>
      </c>
      <c r="F161" s="44">
        <f t="shared" ref="F161:G161" si="43">$B161/$D$162*O$25</f>
        <v>3.460299305387663E-4</v>
      </c>
      <c r="G161" s="44">
        <f t="shared" si="43"/>
        <v>6.5853447958134144E-4</v>
      </c>
      <c r="H161" t="s">
        <v>557</v>
      </c>
    </row>
    <row r="162" spans="1:8" x14ac:dyDescent="0.25">
      <c r="A162" t="s">
        <v>209</v>
      </c>
      <c r="B162" s="63">
        <v>3.4799999999999999E-5</v>
      </c>
      <c r="C162" t="s">
        <v>211</v>
      </c>
      <c r="D162" s="63">
        <f>SUM(B161:B239)</f>
        <v>3.2007248999999995E-2</v>
      </c>
      <c r="E162" s="44">
        <f t="shared" ref="E162:E225" si="44">$B162/$D$162*N$25</f>
        <v>1.1554237564790204E-5</v>
      </c>
      <c r="F162" s="44">
        <f t="shared" ref="F162:F225" si="45">$B162/$D$162*O$25</f>
        <v>3.4565745483312714E-5</v>
      </c>
      <c r="G162" s="44">
        <f t="shared" ref="G162:G225" si="46">$B162/$D$162*P$25</f>
        <v>6.5782561577124309E-5</v>
      </c>
      <c r="H162" t="s">
        <v>558</v>
      </c>
    </row>
    <row r="163" spans="1:8" x14ac:dyDescent="0.25">
      <c r="A163" t="s">
        <v>209</v>
      </c>
      <c r="B163" s="63">
        <v>8.8200000000000003E-5</v>
      </c>
      <c r="C163" t="s">
        <v>211</v>
      </c>
      <c r="E163" s="44">
        <f t="shared" si="44"/>
        <v>2.9284015896968278E-5</v>
      </c>
      <c r="F163" s="44">
        <f t="shared" si="45"/>
        <v>8.7606285966327063E-5</v>
      </c>
      <c r="G163" s="44">
        <f t="shared" si="46"/>
        <v>1.6672476813512542E-4</v>
      </c>
      <c r="H163" t="s">
        <v>559</v>
      </c>
    </row>
    <row r="164" spans="1:8" x14ac:dyDescent="0.25">
      <c r="A164" t="s">
        <v>209</v>
      </c>
      <c r="B164" s="63">
        <v>1.6062300000000001E-4</v>
      </c>
      <c r="C164" t="s">
        <v>211</v>
      </c>
      <c r="E164" s="44">
        <f t="shared" si="44"/>
        <v>5.332977874624417E-5</v>
      </c>
      <c r="F164" s="44">
        <f t="shared" si="45"/>
        <v>1.5954177404500401E-4</v>
      </c>
      <c r="G164" s="44">
        <f t="shared" si="46"/>
        <v>3.0362621805179427E-4</v>
      </c>
      <c r="H164" t="s">
        <v>560</v>
      </c>
    </row>
    <row r="165" spans="1:8" x14ac:dyDescent="0.25">
      <c r="A165" t="s">
        <v>209</v>
      </c>
      <c r="B165" s="63">
        <v>1.29023E-4</v>
      </c>
      <c r="C165" t="s">
        <v>211</v>
      </c>
      <c r="E165" s="44">
        <f t="shared" si="44"/>
        <v>4.2837999808101344E-5</v>
      </c>
      <c r="F165" s="44">
        <f t="shared" si="45"/>
        <v>1.2815448791647866E-4</v>
      </c>
      <c r="G165" s="44">
        <f t="shared" si="46"/>
        <v>2.4389262765417562E-4</v>
      </c>
      <c r="H165" t="s">
        <v>561</v>
      </c>
    </row>
    <row r="166" spans="1:8" x14ac:dyDescent="0.25">
      <c r="A166" t="s">
        <v>209</v>
      </c>
      <c r="B166" s="63">
        <v>2.8799999999999999E-5</v>
      </c>
      <c r="C166" t="s">
        <v>211</v>
      </c>
      <c r="E166" s="44">
        <f t="shared" si="44"/>
        <v>9.5621276398263758E-6</v>
      </c>
      <c r="F166" s="44">
        <f t="shared" si="45"/>
        <v>2.8606134193086385E-5</v>
      </c>
      <c r="G166" s="44">
        <f t="shared" si="46"/>
        <v>5.4440740615551153E-5</v>
      </c>
      <c r="H166" t="s">
        <v>562</v>
      </c>
    </row>
    <row r="167" spans="1:8" x14ac:dyDescent="0.25">
      <c r="A167" t="s">
        <v>209</v>
      </c>
      <c r="B167" s="63">
        <v>1.7900000000000001E-5</v>
      </c>
      <c r="C167" t="s">
        <v>211</v>
      </c>
      <c r="E167" s="44">
        <f t="shared" si="44"/>
        <v>5.9431279428087545E-6</v>
      </c>
      <c r="F167" s="44">
        <f t="shared" si="45"/>
        <v>1.7779507015841885E-5</v>
      </c>
      <c r="G167" s="44">
        <f t="shared" si="46"/>
        <v>3.3836432535359918E-5</v>
      </c>
      <c r="H167" t="s">
        <v>563</v>
      </c>
    </row>
    <row r="168" spans="1:8" x14ac:dyDescent="0.25">
      <c r="A168" t="s">
        <v>209</v>
      </c>
      <c r="B168" s="63">
        <v>3.7615100000000002E-4</v>
      </c>
      <c r="C168" t="s">
        <v>211</v>
      </c>
      <c r="E168" s="44">
        <f t="shared" si="44"/>
        <v>1.2488902339751151E-4</v>
      </c>
      <c r="F168" s="44">
        <f t="shared" si="45"/>
        <v>3.7361895773832082E-4</v>
      </c>
      <c r="G168" s="44">
        <f t="shared" si="46"/>
        <v>7.1103954941945091E-4</v>
      </c>
      <c r="H168" t="s">
        <v>564</v>
      </c>
    </row>
    <row r="169" spans="1:8" x14ac:dyDescent="0.25">
      <c r="A169" t="s">
        <v>209</v>
      </c>
      <c r="B169">
        <v>1.139372E-3</v>
      </c>
      <c r="C169" t="s">
        <v>211</v>
      </c>
      <c r="E169" s="44">
        <f t="shared" si="44"/>
        <v>3.7829237823764782E-4</v>
      </c>
      <c r="F169" s="44">
        <f t="shared" si="45"/>
        <v>1.1317023724946257E-3</v>
      </c>
      <c r="G169" s="44">
        <f t="shared" si="46"/>
        <v>2.1537588721049221E-3</v>
      </c>
      <c r="H169" t="s">
        <v>565</v>
      </c>
    </row>
    <row r="170" spans="1:8" x14ac:dyDescent="0.25">
      <c r="A170" t="s">
        <v>209</v>
      </c>
      <c r="B170">
        <v>1.625689E-3</v>
      </c>
      <c r="C170" t="s">
        <v>211</v>
      </c>
      <c r="E170" s="44">
        <f t="shared" si="44"/>
        <v>5.3975853196742019E-4</v>
      </c>
      <c r="F170" s="44">
        <f t="shared" si="45"/>
        <v>1.6147457531327924E-3</v>
      </c>
      <c r="G170" s="44">
        <f t="shared" si="46"/>
        <v>3.0730455961998178E-3</v>
      </c>
      <c r="H170" t="s">
        <v>566</v>
      </c>
    </row>
    <row r="171" spans="1:8" x14ac:dyDescent="0.25">
      <c r="A171" t="s">
        <v>209</v>
      </c>
      <c r="B171" s="63">
        <v>6.9499999999999995E-5</v>
      </c>
      <c r="C171" t="s">
        <v>211</v>
      </c>
      <c r="E171" s="44">
        <f t="shared" si="44"/>
        <v>2.3075273297497675E-5</v>
      </c>
      <c r="F171" s="44">
        <f t="shared" si="45"/>
        <v>6.9032164111788326E-5</v>
      </c>
      <c r="G171" s="44">
        <f t="shared" si="46"/>
        <v>1.3137609280488907E-4</v>
      </c>
      <c r="H171" t="s">
        <v>567</v>
      </c>
    </row>
    <row r="172" spans="1:8" x14ac:dyDescent="0.25">
      <c r="A172" t="s">
        <v>209</v>
      </c>
      <c r="B172" s="63">
        <v>7.1061799999999999E-4</v>
      </c>
      <c r="C172" t="s">
        <v>211</v>
      </c>
      <c r="E172" s="44">
        <f t="shared" si="44"/>
        <v>2.3593819510965761E-4</v>
      </c>
      <c r="F172" s="44">
        <f t="shared" si="45"/>
        <v>7.0583450930634245E-4</v>
      </c>
      <c r="G172" s="44">
        <f t="shared" si="46"/>
        <v>1.3432836880118656E-3</v>
      </c>
      <c r="H172" t="s">
        <v>568</v>
      </c>
    </row>
    <row r="173" spans="1:8" x14ac:dyDescent="0.25">
      <c r="A173" t="s">
        <v>209</v>
      </c>
      <c r="B173" s="63">
        <v>7.8399999999999995E-5</v>
      </c>
      <c r="C173" t="s">
        <v>211</v>
      </c>
      <c r="E173" s="44">
        <f t="shared" si="44"/>
        <v>2.603023635286069E-5</v>
      </c>
      <c r="F173" s="44">
        <f t="shared" si="45"/>
        <v>7.7872254192290727E-5</v>
      </c>
      <c r="G173" s="44">
        <f t="shared" si="46"/>
        <v>1.4819979389788928E-4</v>
      </c>
      <c r="H173" t="s">
        <v>569</v>
      </c>
    </row>
    <row r="174" spans="1:8" x14ac:dyDescent="0.25">
      <c r="A174" t="s">
        <v>209</v>
      </c>
      <c r="B174" s="63">
        <v>1.2803000000000001E-4</v>
      </c>
      <c r="C174" t="s">
        <v>211</v>
      </c>
      <c r="E174" s="44">
        <f t="shared" si="44"/>
        <v>4.250830561551983E-5</v>
      </c>
      <c r="F174" s="44">
        <f t="shared" si="45"/>
        <v>1.271681722479462E-4</v>
      </c>
      <c r="G174" s="44">
        <f t="shared" si="46"/>
        <v>2.4201555628503525E-4</v>
      </c>
      <c r="H174" t="s">
        <v>570</v>
      </c>
    </row>
    <row r="175" spans="1:8" x14ac:dyDescent="0.25">
      <c r="A175" t="s">
        <v>209</v>
      </c>
      <c r="B175" s="63">
        <v>5.7961099999999995E-4</v>
      </c>
      <c r="C175" t="s">
        <v>211</v>
      </c>
      <c r="E175" s="44">
        <f t="shared" si="44"/>
        <v>1.9244147095303491E-4</v>
      </c>
      <c r="F175" s="44">
        <f t="shared" si="45"/>
        <v>5.7570937658989554E-4</v>
      </c>
      <c r="G175" s="44">
        <f t="shared" si="46"/>
        <v>1.0956406982263966E-3</v>
      </c>
      <c r="H175" t="s">
        <v>571</v>
      </c>
    </row>
    <row r="176" spans="1:8" x14ac:dyDescent="0.25">
      <c r="A176" t="s">
        <v>209</v>
      </c>
      <c r="B176" s="63">
        <v>4.0344600000000001E-4</v>
      </c>
      <c r="C176" t="s">
        <v>211</v>
      </c>
      <c r="E176" s="44">
        <f t="shared" si="44"/>
        <v>1.3395146346449277E-4</v>
      </c>
      <c r="F176" s="44">
        <f t="shared" si="45"/>
        <v>4.0073022276610869E-4</v>
      </c>
      <c r="G176" s="44">
        <f t="shared" si="46"/>
        <v>7.6263538327714072E-4</v>
      </c>
      <c r="H176" t="s">
        <v>572</v>
      </c>
    </row>
    <row r="177" spans="1:8" x14ac:dyDescent="0.25">
      <c r="A177" t="s">
        <v>209</v>
      </c>
      <c r="B177" s="63">
        <v>5.66E-5</v>
      </c>
      <c r="C177" t="s">
        <v>211</v>
      </c>
      <c r="E177" s="44">
        <f t="shared" si="44"/>
        <v>1.8792236958825448E-5</v>
      </c>
      <c r="F177" s="44">
        <f t="shared" si="45"/>
        <v>5.621899983780172E-5</v>
      </c>
      <c r="G177" s="44">
        <f t="shared" si="46"/>
        <v>1.0699117773750679E-4</v>
      </c>
      <c r="H177" t="s">
        <v>573</v>
      </c>
    </row>
    <row r="178" spans="1:8" x14ac:dyDescent="0.25">
      <c r="A178" t="s">
        <v>209</v>
      </c>
      <c r="B178">
        <v>1.0123109999999999E-3</v>
      </c>
      <c r="C178" t="s">
        <v>211</v>
      </c>
      <c r="E178" s="44">
        <f t="shared" si="44"/>
        <v>3.3610579837500961E-4</v>
      </c>
      <c r="F178" s="44">
        <f t="shared" si="45"/>
        <v>1.005496677470051E-3</v>
      </c>
      <c r="G178" s="44">
        <f t="shared" si="46"/>
        <v>1.9135750199051806E-3</v>
      </c>
      <c r="H178" t="s">
        <v>574</v>
      </c>
    </row>
    <row r="179" spans="1:8" x14ac:dyDescent="0.25">
      <c r="A179" t="s">
        <v>209</v>
      </c>
      <c r="B179">
        <v>3.8329729999999999E-3</v>
      </c>
      <c r="C179" t="s">
        <v>211</v>
      </c>
      <c r="E179" s="44">
        <f t="shared" si="44"/>
        <v>1.2726172592363966E-3</v>
      </c>
      <c r="F179" s="44">
        <f t="shared" si="45"/>
        <v>3.8071715276554482E-3</v>
      </c>
      <c r="G179" s="44">
        <f t="shared" si="46"/>
        <v>7.2454822527573256E-3</v>
      </c>
      <c r="H179" t="s">
        <v>575</v>
      </c>
    </row>
    <row r="180" spans="1:8" x14ac:dyDescent="0.25">
      <c r="A180" t="s">
        <v>209</v>
      </c>
      <c r="B180" s="63">
        <v>7.02679E-4</v>
      </c>
      <c r="C180" t="s">
        <v>211</v>
      </c>
      <c r="E180" s="44">
        <f t="shared" si="44"/>
        <v>2.3330230166060967E-4</v>
      </c>
      <c r="F180" s="44">
        <f t="shared" si="45"/>
        <v>6.9794895030082468E-4</v>
      </c>
      <c r="G180" s="44">
        <f t="shared" si="46"/>
        <v>1.3282765685762108E-3</v>
      </c>
      <c r="H180" t="s">
        <v>576</v>
      </c>
    </row>
    <row r="181" spans="1:8" x14ac:dyDescent="0.25">
      <c r="A181" t="s">
        <v>209</v>
      </c>
      <c r="B181" s="63">
        <v>4.2700000000000001E-5</v>
      </c>
      <c r="C181" t="s">
        <v>211</v>
      </c>
      <c r="E181" s="44">
        <f t="shared" si="44"/>
        <v>1.4177182299325914E-5</v>
      </c>
      <c r="F181" s="44">
        <f t="shared" si="45"/>
        <v>4.2412567015444058E-5</v>
      </c>
      <c r="G181" s="44">
        <f t="shared" si="46"/>
        <v>8.0715959176528977E-5</v>
      </c>
      <c r="H181" t="s">
        <v>577</v>
      </c>
    </row>
    <row r="182" spans="1:8" x14ac:dyDescent="0.25">
      <c r="A182" t="s">
        <v>209</v>
      </c>
      <c r="B182" s="63">
        <v>1.3398500000000001E-4</v>
      </c>
      <c r="C182" t="s">
        <v>211</v>
      </c>
      <c r="E182" s="44">
        <f t="shared" si="44"/>
        <v>4.4485474716046426E-5</v>
      </c>
      <c r="F182" s="44">
        <f t="shared" si="45"/>
        <v>1.3308308645349582E-4</v>
      </c>
      <c r="G182" s="44">
        <f t="shared" si="46"/>
        <v>2.5327231358939661E-4</v>
      </c>
      <c r="H182" t="s">
        <v>578</v>
      </c>
    </row>
    <row r="183" spans="1:8" x14ac:dyDescent="0.25">
      <c r="A183" t="s">
        <v>209</v>
      </c>
      <c r="B183" s="63">
        <v>3.57E-5</v>
      </c>
      <c r="C183" t="s">
        <v>211</v>
      </c>
      <c r="E183" s="44">
        <f t="shared" si="44"/>
        <v>1.185305405353478E-5</v>
      </c>
      <c r="F183" s="44">
        <f t="shared" si="45"/>
        <v>3.5459687176846669E-5</v>
      </c>
      <c r="G183" s="44">
        <f t="shared" si="46"/>
        <v>6.7483834721360301E-5</v>
      </c>
      <c r="H183" t="s">
        <v>579</v>
      </c>
    </row>
    <row r="184" spans="1:8" x14ac:dyDescent="0.25">
      <c r="A184" t="s">
        <v>209</v>
      </c>
      <c r="B184" s="63">
        <v>9.6110599999999998E-4</v>
      </c>
      <c r="C184" t="s">
        <v>211</v>
      </c>
      <c r="E184" s="44">
        <f t="shared" si="44"/>
        <v>3.1910480025704754E-4</v>
      </c>
      <c r="F184" s="44">
        <f t="shared" si="45"/>
        <v>9.5463636145071129E-4</v>
      </c>
      <c r="G184" s="44">
        <f t="shared" si="46"/>
        <v>1.816782029515622E-3</v>
      </c>
      <c r="H184" t="s">
        <v>580</v>
      </c>
    </row>
    <row r="185" spans="1:8" x14ac:dyDescent="0.25">
      <c r="A185" t="s">
        <v>209</v>
      </c>
      <c r="B185" s="63">
        <v>7.5627300000000001E-4</v>
      </c>
      <c r="C185" t="s">
        <v>211</v>
      </c>
      <c r="E185" s="44">
        <f t="shared" si="44"/>
        <v>2.5109649154702826E-4</v>
      </c>
      <c r="F185" s="44">
        <f t="shared" si="45"/>
        <v>7.5118218488222301E-4</v>
      </c>
      <c r="G185" s="44">
        <f t="shared" si="46"/>
        <v>1.4295854940119697E-3</v>
      </c>
      <c r="H185" t="s">
        <v>581</v>
      </c>
    </row>
    <row r="186" spans="1:8" x14ac:dyDescent="0.25">
      <c r="A186" t="s">
        <v>209</v>
      </c>
      <c r="B186" s="63">
        <v>5.7599999999999997E-5</v>
      </c>
      <c r="C186" t="s">
        <v>211</v>
      </c>
      <c r="E186" s="44">
        <f t="shared" si="44"/>
        <v>1.9124255279652752E-5</v>
      </c>
      <c r="F186" s="44">
        <f t="shared" si="45"/>
        <v>5.721226838617277E-5</v>
      </c>
      <c r="G186" s="44">
        <f t="shared" si="46"/>
        <v>1.0888148123110231E-4</v>
      </c>
      <c r="H186" t="s">
        <v>582</v>
      </c>
    </row>
    <row r="187" spans="1:8" x14ac:dyDescent="0.25">
      <c r="A187" t="s">
        <v>209</v>
      </c>
      <c r="B187">
        <v>1.338861E-3</v>
      </c>
      <c r="C187" t="s">
        <v>211</v>
      </c>
      <c r="E187" s="44">
        <f t="shared" si="44"/>
        <v>4.4452638104116601E-4</v>
      </c>
      <c r="F187" s="44">
        <f t="shared" si="45"/>
        <v>1.3298485219406192E-3</v>
      </c>
      <c r="G187" s="44">
        <f t="shared" si="46"/>
        <v>2.5308536257387998E-3</v>
      </c>
      <c r="H187" t="s">
        <v>583</v>
      </c>
    </row>
    <row r="188" spans="1:8" x14ac:dyDescent="0.25">
      <c r="A188" t="s">
        <v>209</v>
      </c>
      <c r="B188" s="63">
        <v>9.9199999999999999E-7</v>
      </c>
      <c r="C188" t="s">
        <v>211</v>
      </c>
      <c r="E188" s="44">
        <f t="shared" si="44"/>
        <v>3.2936217426068628E-7</v>
      </c>
      <c r="F188" s="44">
        <f t="shared" si="45"/>
        <v>9.8532239998408664E-7</v>
      </c>
      <c r="G188" s="44">
        <f t="shared" si="46"/>
        <v>1.8751810656467621E-6</v>
      </c>
      <c r="H188" t="s">
        <v>584</v>
      </c>
    </row>
    <row r="189" spans="1:8" x14ac:dyDescent="0.25">
      <c r="A189" t="s">
        <v>209</v>
      </c>
      <c r="B189" s="63">
        <v>1.2803000000000001E-4</v>
      </c>
      <c r="C189" t="s">
        <v>211</v>
      </c>
      <c r="E189" s="44">
        <f t="shared" si="44"/>
        <v>4.250830561551983E-5</v>
      </c>
      <c r="F189" s="44">
        <f t="shared" si="45"/>
        <v>1.271681722479462E-4</v>
      </c>
      <c r="G189" s="44">
        <f t="shared" si="46"/>
        <v>2.4201555628503525E-4</v>
      </c>
      <c r="H189" t="s">
        <v>585</v>
      </c>
    </row>
    <row r="190" spans="1:8" x14ac:dyDescent="0.25">
      <c r="A190" t="s">
        <v>209</v>
      </c>
      <c r="B190" s="63">
        <v>4.4499999999999997E-5</v>
      </c>
      <c r="C190" t="s">
        <v>211</v>
      </c>
      <c r="E190" s="44">
        <f t="shared" si="44"/>
        <v>1.477481527681506E-5</v>
      </c>
      <c r="F190" s="44">
        <f t="shared" si="45"/>
        <v>4.4200450402511955E-5</v>
      </c>
      <c r="G190" s="44">
        <f t="shared" si="46"/>
        <v>8.411850546500092E-5</v>
      </c>
      <c r="H190" t="s">
        <v>586</v>
      </c>
    </row>
    <row r="191" spans="1:8" x14ac:dyDescent="0.25">
      <c r="A191" t="s">
        <v>209</v>
      </c>
      <c r="B191" s="63">
        <v>9.9199999999999999E-6</v>
      </c>
      <c r="C191" t="s">
        <v>211</v>
      </c>
      <c r="E191" s="44">
        <f t="shared" si="44"/>
        <v>3.2936217426068631E-6</v>
      </c>
      <c r="F191" s="44">
        <f t="shared" si="45"/>
        <v>9.8532239998408677E-6</v>
      </c>
      <c r="G191" s="44">
        <f t="shared" si="46"/>
        <v>1.8751810656467623E-5</v>
      </c>
      <c r="H191" t="s">
        <v>587</v>
      </c>
    </row>
    <row r="192" spans="1:8" x14ac:dyDescent="0.25">
      <c r="A192" t="s">
        <v>209</v>
      </c>
      <c r="B192" s="63">
        <v>6.1600000000000003E-6</v>
      </c>
      <c r="C192" t="s">
        <v>211</v>
      </c>
      <c r="E192" s="44">
        <f t="shared" si="44"/>
        <v>2.0452328562961974E-6</v>
      </c>
      <c r="F192" s="44">
        <f t="shared" si="45"/>
        <v>6.1185342579656997E-6</v>
      </c>
      <c r="G192" s="44">
        <f t="shared" si="46"/>
        <v>1.1644269520548443E-5</v>
      </c>
      <c r="H192" t="s">
        <v>588</v>
      </c>
    </row>
    <row r="193" spans="1:8" x14ac:dyDescent="0.25">
      <c r="A193" t="s">
        <v>209</v>
      </c>
      <c r="B193" s="63">
        <v>1.2964199999999999E-4</v>
      </c>
      <c r="C193" t="s">
        <v>211</v>
      </c>
      <c r="E193" s="44">
        <f t="shared" si="44"/>
        <v>4.304351914869343E-5</v>
      </c>
      <c r="F193" s="44">
        <f t="shared" si="45"/>
        <v>1.2876932114792031E-4</v>
      </c>
      <c r="G193" s="44">
        <f t="shared" si="46"/>
        <v>2.4506272551671121E-4</v>
      </c>
      <c r="H193" t="s">
        <v>589</v>
      </c>
    </row>
    <row r="194" spans="1:8" x14ac:dyDescent="0.25">
      <c r="A194" t="s">
        <v>209</v>
      </c>
      <c r="B194" s="63">
        <v>3.9268799999999998E-4</v>
      </c>
      <c r="C194" t="s">
        <v>211</v>
      </c>
      <c r="E194" s="44">
        <f t="shared" si="44"/>
        <v>1.3037961036903263E-4</v>
      </c>
      <c r="F194" s="44">
        <f t="shared" si="45"/>
        <v>3.9004463972273288E-4</v>
      </c>
      <c r="G194" s="44">
        <f t="shared" si="46"/>
        <v>7.4229949829304005E-4</v>
      </c>
      <c r="H194" t="s">
        <v>590</v>
      </c>
    </row>
    <row r="195" spans="1:8" x14ac:dyDescent="0.25">
      <c r="A195" t="s">
        <v>209</v>
      </c>
      <c r="B195" s="63">
        <v>5.60299E-4</v>
      </c>
      <c r="C195" t="s">
        <v>211</v>
      </c>
      <c r="E195" s="44">
        <f t="shared" si="44"/>
        <v>1.8602953314121801E-4</v>
      </c>
      <c r="F195" s="44">
        <f t="shared" si="45"/>
        <v>5.5652737438375384E-4</v>
      </c>
      <c r="G195" s="44">
        <f t="shared" si="46"/>
        <v>1.0591351571580798E-3</v>
      </c>
      <c r="H195" t="s">
        <v>591</v>
      </c>
    </row>
    <row r="196" spans="1:8" x14ac:dyDescent="0.25">
      <c r="A196" t="s">
        <v>209</v>
      </c>
      <c r="B196" s="63">
        <v>2.3900000000000002E-5</v>
      </c>
      <c r="C196" t="s">
        <v>211</v>
      </c>
      <c r="E196" s="44">
        <f t="shared" si="44"/>
        <v>7.9352378677725839E-6</v>
      </c>
      <c r="F196" s="44">
        <f t="shared" si="45"/>
        <v>2.373911830606822E-5</v>
      </c>
      <c r="G196" s="44">
        <f t="shared" si="46"/>
        <v>4.5178253496933087E-5</v>
      </c>
      <c r="H196" t="s">
        <v>592</v>
      </c>
    </row>
    <row r="197" spans="1:8" x14ac:dyDescent="0.25">
      <c r="A197" t="s">
        <v>209</v>
      </c>
      <c r="B197" s="63">
        <v>2.4491699999999999E-4</v>
      </c>
      <c r="C197" t="s">
        <v>211</v>
      </c>
      <c r="E197" s="44">
        <f t="shared" si="44"/>
        <v>8.1316931082060984E-5</v>
      </c>
      <c r="F197" s="44">
        <f t="shared" si="45"/>
        <v>2.4326835306139369E-4</v>
      </c>
      <c r="G197" s="44">
        <f t="shared" si="46"/>
        <v>4.6296746074093553E-4</v>
      </c>
      <c r="H197" t="s">
        <v>593</v>
      </c>
    </row>
    <row r="198" spans="1:8" x14ac:dyDescent="0.25">
      <c r="A198" t="s">
        <v>209</v>
      </c>
      <c r="B198" s="63">
        <v>2.6999999999999999E-5</v>
      </c>
      <c r="C198" t="s">
        <v>211</v>
      </c>
      <c r="E198" s="44">
        <f t="shared" si="44"/>
        <v>8.9644946623372273E-6</v>
      </c>
      <c r="F198" s="44">
        <f t="shared" si="45"/>
        <v>2.6818250806018487E-5</v>
      </c>
      <c r="G198" s="44">
        <f t="shared" si="46"/>
        <v>5.103819432707921E-5</v>
      </c>
      <c r="H198" t="s">
        <v>594</v>
      </c>
    </row>
    <row r="199" spans="1:8" x14ac:dyDescent="0.25">
      <c r="A199" t="s">
        <v>209</v>
      </c>
      <c r="B199" s="63">
        <v>4.4100000000000001E-5</v>
      </c>
      <c r="C199" t="s">
        <v>211</v>
      </c>
      <c r="E199" s="44">
        <f t="shared" si="44"/>
        <v>1.4642007948484139E-5</v>
      </c>
      <c r="F199" s="44">
        <f t="shared" si="45"/>
        <v>4.3803142983163531E-5</v>
      </c>
      <c r="G199" s="44">
        <f t="shared" si="46"/>
        <v>8.3362384067562712E-5</v>
      </c>
      <c r="H199" t="s">
        <v>595</v>
      </c>
    </row>
    <row r="200" spans="1:8" x14ac:dyDescent="0.25">
      <c r="A200" t="s">
        <v>209</v>
      </c>
      <c r="B200" s="63">
        <v>1.99765E-4</v>
      </c>
      <c r="C200" t="s">
        <v>211</v>
      </c>
      <c r="E200" s="44">
        <f t="shared" si="44"/>
        <v>6.6325639860066529E-5</v>
      </c>
      <c r="F200" s="44">
        <f t="shared" si="45"/>
        <v>1.9842029156534382E-4</v>
      </c>
      <c r="G200" s="44">
        <f t="shared" si="46"/>
        <v>3.776164773981103E-4</v>
      </c>
      <c r="H200" t="s">
        <v>596</v>
      </c>
    </row>
    <row r="201" spans="1:8" x14ac:dyDescent="0.25">
      <c r="A201" t="s">
        <v>209</v>
      </c>
      <c r="B201" s="63">
        <v>1.39049E-4</v>
      </c>
      <c r="C201" t="s">
        <v>211</v>
      </c>
      <c r="E201" s="44">
        <f t="shared" si="44"/>
        <v>4.6166815492715895E-5</v>
      </c>
      <c r="F201" s="44">
        <f t="shared" si="45"/>
        <v>1.3811299838244686E-4</v>
      </c>
      <c r="G201" s="44">
        <f t="shared" si="46"/>
        <v>2.6284481048096433E-4</v>
      </c>
      <c r="H201" t="s">
        <v>597</v>
      </c>
    </row>
    <row r="202" spans="1:8" x14ac:dyDescent="0.25">
      <c r="A202" t="s">
        <v>209</v>
      </c>
      <c r="B202" s="63">
        <v>1.95E-5</v>
      </c>
      <c r="C202" t="s">
        <v>211</v>
      </c>
      <c r="E202" s="44">
        <f t="shared" si="44"/>
        <v>6.4743572561324422E-6</v>
      </c>
      <c r="F202" s="44">
        <f t="shared" si="45"/>
        <v>1.9368736693235577E-5</v>
      </c>
      <c r="G202" s="44">
        <f t="shared" si="46"/>
        <v>3.6860918125112764E-5</v>
      </c>
      <c r="H202" t="s">
        <v>598</v>
      </c>
    </row>
    <row r="203" spans="1:8" x14ac:dyDescent="0.25">
      <c r="A203" t="s">
        <v>209</v>
      </c>
      <c r="B203" s="63">
        <v>3.4889699999999998E-4</v>
      </c>
      <c r="C203" t="s">
        <v>211</v>
      </c>
      <c r="E203" s="44">
        <f t="shared" si="44"/>
        <v>1.1584019608168412E-4</v>
      </c>
      <c r="F203" s="44">
        <f t="shared" si="45"/>
        <v>3.46548416721016E-4</v>
      </c>
      <c r="G203" s="44">
        <f t="shared" si="46"/>
        <v>6.5952121800499832E-4</v>
      </c>
      <c r="H203" t="s">
        <v>599</v>
      </c>
    </row>
    <row r="204" spans="1:8" x14ac:dyDescent="0.25">
      <c r="A204" t="s">
        <v>209</v>
      </c>
      <c r="B204">
        <v>1.3210470000000001E-3</v>
      </c>
      <c r="C204" t="s">
        <v>211</v>
      </c>
      <c r="E204" s="44">
        <f t="shared" si="44"/>
        <v>4.3861180667394844E-4</v>
      </c>
      <c r="F204" s="44">
        <f t="shared" si="45"/>
        <v>1.3121544360199374E-3</v>
      </c>
      <c r="G204" s="44">
        <f t="shared" si="46"/>
        <v>2.4971797593038893E-3</v>
      </c>
      <c r="H204" t="s">
        <v>600</v>
      </c>
    </row>
    <row r="205" spans="1:8" x14ac:dyDescent="0.25">
      <c r="A205" t="s">
        <v>209</v>
      </c>
      <c r="B205" s="63">
        <v>2.42181E-4</v>
      </c>
      <c r="C205" t="s">
        <v>211</v>
      </c>
      <c r="E205" s="44">
        <f t="shared" si="44"/>
        <v>8.0408528956277481E-5</v>
      </c>
      <c r="F205" s="44">
        <f t="shared" si="45"/>
        <v>2.4055077031305048E-4</v>
      </c>
      <c r="G205" s="44">
        <f t="shared" si="46"/>
        <v>4.5779559038245813E-4</v>
      </c>
      <c r="H205" t="s">
        <v>601</v>
      </c>
    </row>
    <row r="206" spans="1:8" x14ac:dyDescent="0.25">
      <c r="A206" t="s">
        <v>209</v>
      </c>
      <c r="B206" s="63">
        <v>1.47E-5</v>
      </c>
      <c r="C206" t="s">
        <v>211</v>
      </c>
      <c r="E206" s="44">
        <f t="shared" si="44"/>
        <v>4.880669316161379E-6</v>
      </c>
      <c r="F206" s="44">
        <f t="shared" si="45"/>
        <v>1.460104766105451E-5</v>
      </c>
      <c r="G206" s="44">
        <f t="shared" si="46"/>
        <v>2.7787461355854236E-5</v>
      </c>
      <c r="H206" t="s">
        <v>602</v>
      </c>
    </row>
    <row r="207" spans="1:8" x14ac:dyDescent="0.25">
      <c r="A207" t="s">
        <v>209</v>
      </c>
      <c r="B207" s="63">
        <v>4.6199999999999998E-5</v>
      </c>
      <c r="C207" t="s">
        <v>211</v>
      </c>
      <c r="E207" s="44">
        <f t="shared" si="44"/>
        <v>1.5339246422221478E-5</v>
      </c>
      <c r="F207" s="44">
        <f t="shared" si="45"/>
        <v>4.5889006934742745E-5</v>
      </c>
      <c r="G207" s="44">
        <f t="shared" si="46"/>
        <v>8.7332021404113315E-5</v>
      </c>
      <c r="H207" t="s">
        <v>603</v>
      </c>
    </row>
    <row r="208" spans="1:8" x14ac:dyDescent="0.25">
      <c r="A208" t="s">
        <v>209</v>
      </c>
      <c r="B208" s="63">
        <v>1.2300000000000001E-5</v>
      </c>
      <c r="C208" t="s">
        <v>211</v>
      </c>
      <c r="E208" s="44">
        <f t="shared" si="44"/>
        <v>4.0838253461758483E-6</v>
      </c>
      <c r="F208" s="44">
        <f t="shared" si="45"/>
        <v>1.2217203144963979E-5</v>
      </c>
      <c r="G208" s="44">
        <f t="shared" si="46"/>
        <v>2.3250732971224977E-5</v>
      </c>
      <c r="H208" t="s">
        <v>604</v>
      </c>
    </row>
    <row r="209" spans="1:8" x14ac:dyDescent="0.25">
      <c r="A209" t="s">
        <v>209</v>
      </c>
      <c r="B209" s="63">
        <v>3.3124899999999999E-4</v>
      </c>
      <c r="C209" t="s">
        <v>211</v>
      </c>
      <c r="E209" s="44">
        <f t="shared" si="44"/>
        <v>1.0998073675572387E-4</v>
      </c>
      <c r="F209" s="44">
        <f t="shared" si="45"/>
        <v>3.2901921337936366E-4</v>
      </c>
      <c r="G209" s="44">
        <f t="shared" si="46"/>
        <v>6.2616114195002451E-4</v>
      </c>
      <c r="H209" t="s">
        <v>605</v>
      </c>
    </row>
    <row r="210" spans="1:8" x14ac:dyDescent="0.25">
      <c r="A210" t="s">
        <v>209</v>
      </c>
      <c r="B210" s="63">
        <v>2.60652E-4</v>
      </c>
      <c r="C210" t="s">
        <v>211</v>
      </c>
      <c r="E210" s="44">
        <f t="shared" si="44"/>
        <v>8.6541239360278624E-5</v>
      </c>
      <c r="F210" s="44">
        <f t="shared" si="45"/>
        <v>2.5889743367001224E-4</v>
      </c>
      <c r="G210" s="44">
        <f t="shared" si="46"/>
        <v>4.9271138621266109E-4</v>
      </c>
      <c r="H210" t="s">
        <v>606</v>
      </c>
    </row>
    <row r="211" spans="1:8" x14ac:dyDescent="0.25">
      <c r="A211" t="s">
        <v>209</v>
      </c>
      <c r="B211" s="63">
        <v>1.98E-5</v>
      </c>
      <c r="C211" t="s">
        <v>211</v>
      </c>
      <c r="E211" s="44">
        <f t="shared" si="44"/>
        <v>6.5739627523806334E-6</v>
      </c>
      <c r="F211" s="44">
        <f t="shared" si="45"/>
        <v>1.966671725774689E-5</v>
      </c>
      <c r="G211" s="44">
        <f t="shared" si="46"/>
        <v>3.7428009173191417E-5</v>
      </c>
      <c r="H211" t="s">
        <v>607</v>
      </c>
    </row>
    <row r="212" spans="1:8" x14ac:dyDescent="0.25">
      <c r="A212" t="s">
        <v>209</v>
      </c>
      <c r="B212" s="63">
        <v>4.6144300000000002E-4</v>
      </c>
      <c r="C212" t="s">
        <v>211</v>
      </c>
      <c r="E212" s="44">
        <f t="shared" si="44"/>
        <v>1.5320753001751399E-4</v>
      </c>
      <c r="F212" s="44">
        <f t="shared" si="45"/>
        <v>4.583368187659848E-4</v>
      </c>
      <c r="G212" s="44">
        <f t="shared" si="46"/>
        <v>8.7226731499520053E-4</v>
      </c>
      <c r="H212" t="s">
        <v>608</v>
      </c>
    </row>
    <row r="213" spans="1:8" x14ac:dyDescent="0.25">
      <c r="A213" t="s">
        <v>209</v>
      </c>
      <c r="B213" s="63">
        <v>3.4200000000000002E-7</v>
      </c>
      <c r="C213" t="s">
        <v>211</v>
      </c>
      <c r="E213" s="44">
        <f t="shared" si="44"/>
        <v>1.1355026572293822E-7</v>
      </c>
      <c r="F213" s="44">
        <f t="shared" si="45"/>
        <v>3.3969784354290086E-7</v>
      </c>
      <c r="G213" s="44">
        <f t="shared" si="46"/>
        <v>6.4648379480967006E-7</v>
      </c>
      <c r="H213" t="s">
        <v>609</v>
      </c>
    </row>
    <row r="214" spans="1:8" x14ac:dyDescent="0.25">
      <c r="A214" t="s">
        <v>209</v>
      </c>
      <c r="B214" s="63">
        <v>4.4100000000000001E-5</v>
      </c>
      <c r="C214" t="s">
        <v>211</v>
      </c>
      <c r="E214" s="44">
        <f t="shared" si="44"/>
        <v>1.4642007948484139E-5</v>
      </c>
      <c r="F214" s="44">
        <f t="shared" si="45"/>
        <v>4.3803142983163531E-5</v>
      </c>
      <c r="G214" s="44">
        <f t="shared" si="46"/>
        <v>8.3362384067562712E-5</v>
      </c>
      <c r="H214" t="s">
        <v>610</v>
      </c>
    </row>
    <row r="215" spans="1:8" x14ac:dyDescent="0.25">
      <c r="A215" t="s">
        <v>209</v>
      </c>
      <c r="B215" s="63">
        <v>1.08684E-4</v>
      </c>
      <c r="C215" t="s">
        <v>211</v>
      </c>
      <c r="E215" s="44">
        <f t="shared" si="44"/>
        <v>3.6085079180794792E-5</v>
      </c>
      <c r="F215" s="44">
        <f t="shared" si="45"/>
        <v>1.0795239891115976E-4</v>
      </c>
      <c r="G215" s="44">
        <f t="shared" si="46"/>
        <v>2.054457448979362E-4</v>
      </c>
      <c r="H215" t="s">
        <v>611</v>
      </c>
    </row>
    <row r="216" spans="1:8" x14ac:dyDescent="0.25">
      <c r="A216" t="s">
        <v>209</v>
      </c>
      <c r="B216" s="63">
        <v>2.4199999999999999E-5</v>
      </c>
      <c r="C216" t="s">
        <v>211</v>
      </c>
      <c r="E216" s="44">
        <f t="shared" si="44"/>
        <v>8.0348433640207734E-6</v>
      </c>
      <c r="F216" s="44">
        <f t="shared" si="45"/>
        <v>2.4037098870579533E-5</v>
      </c>
      <c r="G216" s="44">
        <f t="shared" si="46"/>
        <v>4.5745344545011733E-5</v>
      </c>
      <c r="H216" t="s">
        <v>612</v>
      </c>
    </row>
    <row r="217" spans="1:8" x14ac:dyDescent="0.25">
      <c r="A217" t="s">
        <v>209</v>
      </c>
      <c r="B217" s="63">
        <v>1.5E-5</v>
      </c>
      <c r="C217" t="s">
        <v>211</v>
      </c>
      <c r="E217" s="44">
        <f t="shared" si="44"/>
        <v>4.980274812409571E-6</v>
      </c>
      <c r="F217" s="44">
        <f t="shared" si="45"/>
        <v>1.4899028225565828E-5</v>
      </c>
      <c r="G217" s="44">
        <f t="shared" si="46"/>
        <v>2.8354552403932896E-5</v>
      </c>
      <c r="H217" t="s">
        <v>613</v>
      </c>
    </row>
    <row r="218" spans="1:8" x14ac:dyDescent="0.25">
      <c r="A218" t="s">
        <v>209</v>
      </c>
      <c r="B218" s="63">
        <v>3.16855E-4</v>
      </c>
      <c r="C218" t="s">
        <v>211</v>
      </c>
      <c r="E218" s="44">
        <f t="shared" si="44"/>
        <v>1.0520166504573563E-4</v>
      </c>
      <c r="F218" s="44">
        <f t="shared" si="45"/>
        <v>3.1472210589411067E-4</v>
      </c>
      <c r="G218" s="44">
        <f t="shared" si="46"/>
        <v>5.9895211346321043E-4</v>
      </c>
      <c r="H218" t="s">
        <v>614</v>
      </c>
    </row>
    <row r="219" spans="1:8" x14ac:dyDescent="0.25">
      <c r="A219" t="s">
        <v>209</v>
      </c>
      <c r="B219" s="63">
        <v>9.5976299999999998E-4</v>
      </c>
      <c r="C219" t="s">
        <v>211</v>
      </c>
      <c r="E219" s="44">
        <f t="shared" si="44"/>
        <v>3.1865889965217647E-4</v>
      </c>
      <c r="F219" s="44">
        <f t="shared" si="45"/>
        <v>9.5330240179024891E-4</v>
      </c>
      <c r="G219" s="44">
        <f t="shared" si="46"/>
        <v>1.8142433519237231E-3</v>
      </c>
      <c r="H219" t="s">
        <v>615</v>
      </c>
    </row>
    <row r="220" spans="1:8" x14ac:dyDescent="0.25">
      <c r="A220" t="s">
        <v>209</v>
      </c>
      <c r="B220">
        <v>1.3694169999999999E-3</v>
      </c>
      <c r="C220" t="s">
        <v>211</v>
      </c>
      <c r="E220" s="44">
        <f t="shared" si="44"/>
        <v>4.5467153285236512E-4</v>
      </c>
      <c r="F220" s="44">
        <f t="shared" si="45"/>
        <v>1.360198835704645E-3</v>
      </c>
      <c r="G220" s="44">
        <f t="shared" si="46"/>
        <v>2.5886137392891048E-3</v>
      </c>
      <c r="H220" t="s">
        <v>616</v>
      </c>
    </row>
    <row r="221" spans="1:8" x14ac:dyDescent="0.25">
      <c r="A221" t="s">
        <v>209</v>
      </c>
      <c r="B221" s="63">
        <v>5.8499999999999999E-5</v>
      </c>
      <c r="C221" t="s">
        <v>211</v>
      </c>
      <c r="E221" s="44">
        <f t="shared" si="44"/>
        <v>1.9423071768397323E-5</v>
      </c>
      <c r="F221" s="44">
        <f t="shared" si="45"/>
        <v>5.8106210079706719E-5</v>
      </c>
      <c r="G221" s="44">
        <f t="shared" si="46"/>
        <v>1.1058275437533829E-4</v>
      </c>
      <c r="H221" t="s">
        <v>617</v>
      </c>
    </row>
    <row r="222" spans="1:8" x14ac:dyDescent="0.25">
      <c r="A222" t="s">
        <v>209</v>
      </c>
      <c r="B222" s="63">
        <v>5.9859799999999999E-4</v>
      </c>
      <c r="C222" t="s">
        <v>211</v>
      </c>
      <c r="E222" s="44">
        <f t="shared" si="44"/>
        <v>1.9874550281058295E-4</v>
      </c>
      <c r="F222" s="44">
        <f t="shared" si="45"/>
        <v>5.9456856651781678E-4</v>
      </c>
      <c r="G222" s="44">
        <f t="shared" si="46"/>
        <v>1.1315318906592949E-3</v>
      </c>
      <c r="H222" t="s">
        <v>618</v>
      </c>
    </row>
    <row r="223" spans="1:8" x14ac:dyDescent="0.25">
      <c r="A223" t="s">
        <v>209</v>
      </c>
      <c r="B223" s="63">
        <v>6.6000000000000005E-5</v>
      </c>
      <c r="C223" t="s">
        <v>211</v>
      </c>
      <c r="E223" s="44">
        <f t="shared" si="44"/>
        <v>2.1913209174602114E-5</v>
      </c>
      <c r="F223" s="44">
        <f t="shared" si="45"/>
        <v>6.5555724192489646E-5</v>
      </c>
      <c r="G223" s="44">
        <f t="shared" si="46"/>
        <v>1.2476003057730476E-4</v>
      </c>
      <c r="H223" t="s">
        <v>619</v>
      </c>
    </row>
    <row r="224" spans="1:8" x14ac:dyDescent="0.25">
      <c r="A224" t="s">
        <v>209</v>
      </c>
      <c r="B224" s="63">
        <v>1.07848E-4</v>
      </c>
      <c r="C224" t="s">
        <v>211</v>
      </c>
      <c r="E224" s="44">
        <f t="shared" si="44"/>
        <v>3.5807511864583161E-5</v>
      </c>
      <c r="F224" s="44">
        <f t="shared" si="45"/>
        <v>1.0712202640472156E-4</v>
      </c>
      <c r="G224" s="44">
        <f t="shared" si="46"/>
        <v>2.0386545117729034E-4</v>
      </c>
      <c r="H224" t="s">
        <v>620</v>
      </c>
    </row>
    <row r="225" spans="1:8" x14ac:dyDescent="0.25">
      <c r="A225" t="s">
        <v>209</v>
      </c>
      <c r="B225" s="63">
        <v>4.8824200000000001E-4</v>
      </c>
      <c r="C225" t="s">
        <v>211</v>
      </c>
      <c r="E225" s="44">
        <f t="shared" si="44"/>
        <v>1.6210528899736492E-4</v>
      </c>
      <c r="F225" s="44">
        <f t="shared" si="45"/>
        <v>4.8495542259378068E-4</v>
      </c>
      <c r="G225" s="44">
        <f t="shared" si="46"/>
        <v>9.2292555832006694E-4</v>
      </c>
      <c r="H225" t="s">
        <v>621</v>
      </c>
    </row>
    <row r="226" spans="1:8" x14ac:dyDescent="0.25">
      <c r="A226" t="s">
        <v>209</v>
      </c>
      <c r="B226" s="63">
        <v>3.39847E-4</v>
      </c>
      <c r="C226" t="s">
        <v>211</v>
      </c>
      <c r="E226" s="44">
        <f t="shared" ref="E226:E239" si="47">$B226/$D$162*N$25</f>
        <v>1.1283543027819704E-4</v>
      </c>
      <c r="F226" s="44">
        <f t="shared" ref="F226:F239" si="48">$B226/$D$162*O$25</f>
        <v>3.37559336358258E-4</v>
      </c>
      <c r="G226" s="44">
        <f t="shared" ref="G226:G239" si="49">$B226/$D$162*P$25</f>
        <v>6.4241397138795888E-4</v>
      </c>
      <c r="H226" t="s">
        <v>622</v>
      </c>
    </row>
    <row r="227" spans="1:8" x14ac:dyDescent="0.25">
      <c r="A227" t="s">
        <v>209</v>
      </c>
      <c r="B227" s="63">
        <v>4.7700000000000001E-5</v>
      </c>
      <c r="C227" t="s">
        <v>211</v>
      </c>
      <c r="E227" s="44">
        <f t="shared" si="47"/>
        <v>1.5837273903462436E-5</v>
      </c>
      <c r="F227" s="44">
        <f t="shared" si="48"/>
        <v>4.7378909757299333E-5</v>
      </c>
      <c r="G227" s="44">
        <f t="shared" si="49"/>
        <v>9.0167476644506612E-5</v>
      </c>
      <c r="H227" t="s">
        <v>623</v>
      </c>
    </row>
    <row r="228" spans="1:8" x14ac:dyDescent="0.25">
      <c r="A228" t="s">
        <v>209</v>
      </c>
      <c r="B228" s="63">
        <v>8.5273200000000003E-4</v>
      </c>
      <c r="C228" t="s">
        <v>211</v>
      </c>
      <c r="E228" s="44">
        <f t="shared" si="47"/>
        <v>2.8312264675570923E-4</v>
      </c>
      <c r="F228" s="44">
        <f t="shared" si="48"/>
        <v>8.4699187578954663E-4</v>
      </c>
      <c r="G228" s="44">
        <f t="shared" si="49"/>
        <v>1.6119222787007005E-3</v>
      </c>
      <c r="H228" t="s">
        <v>624</v>
      </c>
    </row>
    <row r="229" spans="1:8" x14ac:dyDescent="0.25">
      <c r="A229" t="s">
        <v>209</v>
      </c>
      <c r="B229">
        <v>3.228748E-3</v>
      </c>
      <c r="C229" t="s">
        <v>211</v>
      </c>
      <c r="E229" s="44">
        <f t="shared" si="47"/>
        <v>1.0720034893345184E-3</v>
      </c>
      <c r="F229" s="44">
        <f t="shared" si="48"/>
        <v>3.2070138390159473E-3</v>
      </c>
      <c r="G229" s="44">
        <f t="shared" si="49"/>
        <v>6.1033136243395679E-3</v>
      </c>
      <c r="H229" t="s">
        <v>625</v>
      </c>
    </row>
    <row r="230" spans="1:8" x14ac:dyDescent="0.25">
      <c r="A230" t="s">
        <v>209</v>
      </c>
      <c r="B230" s="63">
        <v>5.9190899999999995E-4</v>
      </c>
      <c r="C230" t="s">
        <v>211</v>
      </c>
      <c r="E230" s="44">
        <f t="shared" si="47"/>
        <v>1.965246322625691E-4</v>
      </c>
      <c r="F230" s="44">
        <f t="shared" si="48"/>
        <v>5.8792459319776281E-4</v>
      </c>
      <c r="G230" s="44">
        <f t="shared" si="49"/>
        <v>1.1188876505906344E-3</v>
      </c>
      <c r="H230" t="s">
        <v>626</v>
      </c>
    </row>
    <row r="231" spans="1:8" x14ac:dyDescent="0.25">
      <c r="A231" t="s">
        <v>209</v>
      </c>
      <c r="B231" s="63">
        <v>3.5899999999999998E-5</v>
      </c>
      <c r="C231" t="s">
        <v>211</v>
      </c>
      <c r="E231" s="44">
        <f t="shared" si="47"/>
        <v>1.1919457717700238E-5</v>
      </c>
      <c r="F231" s="44">
        <f t="shared" si="48"/>
        <v>3.5658340886520878E-5</v>
      </c>
      <c r="G231" s="44">
        <f t="shared" si="49"/>
        <v>6.7861895420079385E-5</v>
      </c>
      <c r="H231" t="s">
        <v>627</v>
      </c>
    </row>
    <row r="232" spans="1:8" x14ac:dyDescent="0.25">
      <c r="A232" t="s">
        <v>209</v>
      </c>
      <c r="B232" s="63">
        <v>1.12864E-4</v>
      </c>
      <c r="C232" t="s">
        <v>211</v>
      </c>
      <c r="E232" s="44">
        <f t="shared" si="47"/>
        <v>3.7472915761852921E-5</v>
      </c>
      <c r="F232" s="44">
        <f t="shared" si="48"/>
        <v>1.1210426144335077E-4</v>
      </c>
      <c r="G232" s="44">
        <f t="shared" si="49"/>
        <v>2.1334721350116549E-4</v>
      </c>
      <c r="H232" t="s">
        <v>628</v>
      </c>
    </row>
    <row r="233" spans="1:8" x14ac:dyDescent="0.25">
      <c r="A233" t="s">
        <v>209</v>
      </c>
      <c r="B233" s="63">
        <v>3.01E-5</v>
      </c>
      <c r="C233" t="s">
        <v>211</v>
      </c>
      <c r="E233" s="44">
        <f t="shared" si="47"/>
        <v>9.9937514569018724E-6</v>
      </c>
      <c r="F233" s="44">
        <f t="shared" si="48"/>
        <v>2.9897383305968761E-5</v>
      </c>
      <c r="G233" s="44">
        <f t="shared" si="49"/>
        <v>5.6898135157225347E-5</v>
      </c>
      <c r="H233" t="s">
        <v>629</v>
      </c>
    </row>
    <row r="234" spans="1:8" x14ac:dyDescent="0.25">
      <c r="A234" t="s">
        <v>209</v>
      </c>
      <c r="B234" s="63">
        <v>8.0959900000000004E-4</v>
      </c>
      <c r="C234" t="s">
        <v>211</v>
      </c>
      <c r="E234" s="44">
        <f t="shared" si="47"/>
        <v>2.6880170052346507E-4</v>
      </c>
      <c r="F234" s="44">
        <f t="shared" si="48"/>
        <v>8.0414922349265785E-4</v>
      </c>
      <c r="G234" s="44">
        <f t="shared" si="49"/>
        <v>1.5303878181114445E-3</v>
      </c>
      <c r="H234" t="s">
        <v>630</v>
      </c>
    </row>
    <row r="235" spans="1:8" x14ac:dyDescent="0.25">
      <c r="A235" t="s">
        <v>209</v>
      </c>
      <c r="B235" s="63">
        <v>6.3705499999999998E-4</v>
      </c>
      <c r="C235" t="s">
        <v>211</v>
      </c>
      <c r="E235" s="44">
        <f t="shared" si="47"/>
        <v>2.1151393137463861E-4</v>
      </c>
      <c r="F235" s="44">
        <f t="shared" si="48"/>
        <v>6.3276669508252256E-4</v>
      </c>
      <c r="G235" s="44">
        <f t="shared" si="49"/>
        <v>1.204227292112498E-3</v>
      </c>
      <c r="H235" t="s">
        <v>631</v>
      </c>
    </row>
    <row r="236" spans="1:8" x14ac:dyDescent="0.25">
      <c r="A236" t="s">
        <v>209</v>
      </c>
      <c r="B236" s="63">
        <v>4.85E-5</v>
      </c>
      <c r="C236" t="s">
        <v>211</v>
      </c>
      <c r="E236" s="44">
        <f t="shared" si="47"/>
        <v>1.6102888560124279E-5</v>
      </c>
      <c r="F236" s="44">
        <f t="shared" si="48"/>
        <v>4.8173524595996174E-5</v>
      </c>
      <c r="G236" s="44">
        <f t="shared" si="49"/>
        <v>9.1679719439383028E-5</v>
      </c>
      <c r="H236" t="s">
        <v>632</v>
      </c>
    </row>
    <row r="237" spans="1:8" x14ac:dyDescent="0.25">
      <c r="A237" t="s">
        <v>209</v>
      </c>
      <c r="B237">
        <v>1.127805E-3</v>
      </c>
      <c r="C237" t="s">
        <v>211</v>
      </c>
      <c r="E237" s="44">
        <f t="shared" si="47"/>
        <v>3.7445192232063836E-4</v>
      </c>
      <c r="F237" s="44">
        <f t="shared" si="48"/>
        <v>1.1202132351956177E-3</v>
      </c>
      <c r="G237" s="44">
        <f t="shared" si="49"/>
        <v>2.1318937315945026E-3</v>
      </c>
      <c r="H237" t="s">
        <v>633</v>
      </c>
    </row>
    <row r="238" spans="1:8" x14ac:dyDescent="0.25">
      <c r="A238" t="s">
        <v>209</v>
      </c>
      <c r="B238" s="63">
        <v>8.3600000000000002E-7</v>
      </c>
      <c r="C238" t="s">
        <v>211</v>
      </c>
      <c r="E238" s="44">
        <f t="shared" si="47"/>
        <v>2.7756731621162676E-7</v>
      </c>
      <c r="F238" s="44">
        <f t="shared" si="48"/>
        <v>8.3037250643820204E-7</v>
      </c>
      <c r="G238" s="44">
        <f t="shared" si="49"/>
        <v>1.5802937206458599E-6</v>
      </c>
      <c r="H238" t="s">
        <v>634</v>
      </c>
    </row>
    <row r="239" spans="1:8" s="75" customFormat="1" x14ac:dyDescent="0.25">
      <c r="A239" s="75" t="s">
        <v>209</v>
      </c>
      <c r="B239" s="78">
        <v>1.07848E-4</v>
      </c>
      <c r="C239" s="75" t="s">
        <v>211</v>
      </c>
      <c r="E239" s="81">
        <f t="shared" si="47"/>
        <v>3.5807511864583161E-5</v>
      </c>
      <c r="F239" s="81">
        <f t="shared" si="48"/>
        <v>1.0712202640472156E-4</v>
      </c>
      <c r="G239" s="81">
        <f t="shared" si="49"/>
        <v>2.0386545117729034E-4</v>
      </c>
      <c r="H239" s="75" t="s">
        <v>635</v>
      </c>
    </row>
    <row r="240" spans="1:8" x14ac:dyDescent="0.25">
      <c r="A240" t="s">
        <v>209</v>
      </c>
      <c r="B240">
        <v>2.3E-2</v>
      </c>
      <c r="C240" t="s">
        <v>211</v>
      </c>
      <c r="D240" t="s">
        <v>386</v>
      </c>
      <c r="E240" s="44"/>
      <c r="F240" s="44"/>
      <c r="G240" s="44"/>
      <c r="H240" t="s">
        <v>636</v>
      </c>
    </row>
    <row r="241" spans="1:29" x14ac:dyDescent="0.25">
      <c r="D241" t="s">
        <v>776</v>
      </c>
      <c r="E241" s="44">
        <f>N24</f>
        <v>1.6647098189300608E-4</v>
      </c>
      <c r="F241" s="44">
        <f t="shared" ref="F241:G241" si="50">O24</f>
        <v>6.7599875821595197E-3</v>
      </c>
      <c r="G241" s="44">
        <f t="shared" si="50"/>
        <v>3.4634392700065762E-2</v>
      </c>
    </row>
    <row r="242" spans="1:29" x14ac:dyDescent="0.25">
      <c r="D242" t="s">
        <v>777</v>
      </c>
      <c r="E242" s="44">
        <f>N29</f>
        <v>4.7528596173995536E-7</v>
      </c>
      <c r="F242" s="44">
        <f t="shared" ref="F242:G242" si="51">O29</f>
        <v>4.9630288577880021E-6</v>
      </c>
      <c r="G242" s="44">
        <f t="shared" si="51"/>
        <v>1.6911550280658541E-4</v>
      </c>
    </row>
    <row r="243" spans="1:29" x14ac:dyDescent="0.25">
      <c r="D243" t="s">
        <v>778</v>
      </c>
      <c r="E243" s="44">
        <f>N27</f>
        <v>5.9062665964900573E-3</v>
      </c>
      <c r="F243" s="44">
        <f t="shared" ref="F243:G243" si="52">O27</f>
        <v>9.0190214070837143E-3</v>
      </c>
      <c r="G243" s="44">
        <f t="shared" si="52"/>
        <v>1.4633691583402641E-2</v>
      </c>
    </row>
    <row r="244" spans="1:29" x14ac:dyDescent="0.25">
      <c r="D244" t="s">
        <v>144</v>
      </c>
      <c r="E244" s="44">
        <f>SUM(E19:E243)</f>
        <v>0.99996856239386778</v>
      </c>
      <c r="F244" s="44">
        <f t="shared" ref="F244:G244" si="53">SUM(F19:F243)</f>
        <v>0.99997723852282427</v>
      </c>
      <c r="G244" s="44">
        <f t="shared" si="53"/>
        <v>0.99998240787859982</v>
      </c>
    </row>
    <row r="245" spans="1:29" x14ac:dyDescent="0.25">
      <c r="A245" t="s">
        <v>233</v>
      </c>
      <c r="B245" s="63">
        <v>6.5820984882502598E-9</v>
      </c>
      <c r="C245" t="s">
        <v>235</v>
      </c>
      <c r="H245" t="s">
        <v>236</v>
      </c>
    </row>
    <row r="246" spans="1:29" x14ac:dyDescent="0.25">
      <c r="A246" t="s">
        <v>239</v>
      </c>
      <c r="B246" s="63">
        <v>3.1699999999999999E-10</v>
      </c>
      <c r="C246" t="s">
        <v>235</v>
      </c>
      <c r="H246" t="s">
        <v>240</v>
      </c>
    </row>
    <row r="249" spans="1:29" x14ac:dyDescent="0.25">
      <c r="A249" t="s">
        <v>637</v>
      </c>
      <c r="E249">
        <v>2010</v>
      </c>
    </row>
    <row r="250" spans="1:29" x14ac:dyDescent="0.25">
      <c r="A250" t="s">
        <v>202</v>
      </c>
      <c r="B250" t="s">
        <v>204</v>
      </c>
      <c r="C250" t="s">
        <v>205</v>
      </c>
      <c r="H250" t="s">
        <v>206</v>
      </c>
    </row>
    <row r="251" spans="1:29" x14ac:dyDescent="0.25">
      <c r="A251" t="s">
        <v>209</v>
      </c>
      <c r="B251" s="63">
        <v>2.7303206903803601E-4</v>
      </c>
      <c r="C251" t="s">
        <v>211</v>
      </c>
      <c r="E251">
        <f>R274</f>
        <v>4.5014557386326188E-5</v>
      </c>
      <c r="H251" t="s">
        <v>638</v>
      </c>
      <c r="Q251" t="s">
        <v>22</v>
      </c>
      <c r="S251" t="s">
        <v>41</v>
      </c>
      <c r="T251" t="s">
        <v>42</v>
      </c>
      <c r="U251" t="s">
        <v>43</v>
      </c>
      <c r="V251" t="s">
        <v>44</v>
      </c>
      <c r="W251" t="s">
        <v>45</v>
      </c>
      <c r="X251" t="s">
        <v>46</v>
      </c>
      <c r="Y251" t="s">
        <v>47</v>
      </c>
      <c r="Z251" t="s">
        <v>49</v>
      </c>
      <c r="AA251" t="s">
        <v>50</v>
      </c>
      <c r="AB251" t="s">
        <v>51</v>
      </c>
      <c r="AC251" t="s">
        <v>55</v>
      </c>
    </row>
    <row r="252" spans="1:29" s="75" customFormat="1" x14ac:dyDescent="0.25">
      <c r="A252" s="75" t="s">
        <v>209</v>
      </c>
      <c r="B252" s="75">
        <v>0.12874686616207701</v>
      </c>
      <c r="C252" s="75" t="s">
        <v>211</v>
      </c>
      <c r="D252" s="75" t="s">
        <v>405</v>
      </c>
      <c r="E252" s="75">
        <f>B252/D253*R270</f>
        <v>0.14099250258904214</v>
      </c>
      <c r="H252" s="75" t="s">
        <v>639</v>
      </c>
      <c r="Q252" s="75">
        <v>2010</v>
      </c>
      <c r="R252" s="75" t="s">
        <v>22</v>
      </c>
      <c r="S252" s="75">
        <v>0.43191969926712154</v>
      </c>
      <c r="T252" s="75">
        <v>1.3806229466767753E-2</v>
      </c>
      <c r="U252" s="75">
        <v>0.14270912307303513</v>
      </c>
      <c r="V252" s="75">
        <v>4.3203500126358353E-2</v>
      </c>
      <c r="W252" s="75">
        <v>4.4225423300480162E-5</v>
      </c>
      <c r="X252" s="75">
        <v>1.8525713924690421E-2</v>
      </c>
      <c r="Y252" s="75">
        <v>6.0884192570128885E-2</v>
      </c>
      <c r="Z252" s="75">
        <v>0.22200530705079605</v>
      </c>
      <c r="AA252" s="75">
        <v>4.6082891079100331E-2</v>
      </c>
      <c r="AB252" s="75">
        <v>1.7530641900429619E-2</v>
      </c>
      <c r="AC252" s="75">
        <v>3.2884761182714176E-3</v>
      </c>
    </row>
    <row r="253" spans="1:29" x14ac:dyDescent="0.25">
      <c r="A253" t="s">
        <v>209</v>
      </c>
      <c r="B253">
        <v>1.0942911068749899E-2</v>
      </c>
      <c r="C253" t="s">
        <v>211</v>
      </c>
      <c r="D253">
        <f>B252+B256+B276+B277</f>
        <v>0.40144369862571566</v>
      </c>
      <c r="E253">
        <f>B253/D255*R273</f>
        <v>1.0163040044136035E-2</v>
      </c>
      <c r="H253" t="s">
        <v>640</v>
      </c>
    </row>
    <row r="254" spans="1:29" x14ac:dyDescent="0.25">
      <c r="A254" t="s">
        <v>209</v>
      </c>
      <c r="B254">
        <v>5.8250209987327998E-3</v>
      </c>
      <c r="C254" t="s">
        <v>211</v>
      </c>
      <c r="D254" t="s">
        <v>401</v>
      </c>
      <c r="E254">
        <f>B254/D255*R273</f>
        <v>5.4098878530699441E-3</v>
      </c>
      <c r="H254" t="s">
        <v>641</v>
      </c>
      <c r="Q254" s="79" t="s">
        <v>22</v>
      </c>
      <c r="R254" s="79">
        <v>2010</v>
      </c>
    </row>
    <row r="255" spans="1:29" s="75" customFormat="1" x14ac:dyDescent="0.25">
      <c r="A255" s="75" t="s">
        <v>209</v>
      </c>
      <c r="B255" s="75">
        <v>3.0580886966543701E-2</v>
      </c>
      <c r="C255" s="75" t="s">
        <v>211</v>
      </c>
      <c r="D255" s="75">
        <f>SUM(B253:B255)</f>
        <v>4.73488190340264E-2</v>
      </c>
      <c r="E255" s="75">
        <f>B255/D255*R273</f>
        <v>2.8401471680943313E-2</v>
      </c>
      <c r="H255" s="75" t="s">
        <v>642</v>
      </c>
      <c r="Q255" s="79"/>
      <c r="R255" s="79" t="s">
        <v>22</v>
      </c>
    </row>
    <row r="256" spans="1:29" s="90" customFormat="1" x14ac:dyDescent="0.25">
      <c r="A256" s="90" t="s">
        <v>209</v>
      </c>
      <c r="B256" s="90">
        <v>0.24137789819341501</v>
      </c>
      <c r="C256" s="90" t="s">
        <v>211</v>
      </c>
      <c r="E256" s="90">
        <f>B256/D253*R270</f>
        <v>0.26433632872375917</v>
      </c>
      <c r="H256" s="90" t="s">
        <v>643</v>
      </c>
      <c r="Q256" s="79" t="s">
        <v>41</v>
      </c>
      <c r="R256" s="79">
        <v>0.43191969926712154</v>
      </c>
    </row>
    <row r="257" spans="1:18" x14ac:dyDescent="0.25">
      <c r="A257" t="s">
        <v>209</v>
      </c>
      <c r="B257">
        <v>2.0515731923576599E-2</v>
      </c>
      <c r="C257" t="s">
        <v>211</v>
      </c>
      <c r="D257" t="s">
        <v>382</v>
      </c>
      <c r="E257">
        <f>B257/D258*R272</f>
        <v>2.9003571019691143E-2</v>
      </c>
      <c r="H257" t="s">
        <v>644</v>
      </c>
      <c r="Q257" s="79" t="s">
        <v>42</v>
      </c>
      <c r="R257" s="79">
        <v>1.3806229466767753E-2</v>
      </c>
    </row>
    <row r="258" spans="1:18" s="75" customFormat="1" x14ac:dyDescent="0.25">
      <c r="A258" s="75" t="s">
        <v>209</v>
      </c>
      <c r="B258" s="75">
        <v>1.267148149197E-2</v>
      </c>
      <c r="C258" s="75" t="s">
        <v>211</v>
      </c>
      <c r="D258" s="75" cm="1">
        <f t="array" ref="D258">SUM(B257:B258+B278:B279)</f>
        <v>0.10274679076020639</v>
      </c>
      <c r="E258" s="75">
        <f>B258/D258*R272</f>
        <v>1.7913970349490833E-2</v>
      </c>
      <c r="H258" s="75" t="s">
        <v>645</v>
      </c>
      <c r="Q258" s="79" t="s">
        <v>43</v>
      </c>
      <c r="R258" s="79">
        <v>0.14270912307303513</v>
      </c>
    </row>
    <row r="259" spans="1:18" x14ac:dyDescent="0.25">
      <c r="A259" t="s">
        <v>209</v>
      </c>
      <c r="B259">
        <v>2.81458174271269E-2</v>
      </c>
      <c r="C259" t="s">
        <v>211</v>
      </c>
      <c r="D259" t="s">
        <v>407</v>
      </c>
      <c r="E259">
        <f>B259/D260*R277</f>
        <v>4.8159788223735157E-2</v>
      </c>
      <c r="H259" t="s">
        <v>646</v>
      </c>
      <c r="Q259" s="79" t="s">
        <v>44</v>
      </c>
      <c r="R259" s="79">
        <v>4.3203500126358353E-2</v>
      </c>
    </row>
    <row r="260" spans="1:18" s="75" customFormat="1" x14ac:dyDescent="0.25">
      <c r="A260" s="75" t="s">
        <v>209</v>
      </c>
      <c r="B260" s="75">
        <v>0.10391489624524899</v>
      </c>
      <c r="C260" s="75" t="s">
        <v>211</v>
      </c>
      <c r="D260" s="75">
        <f>SUM(B259:B260)</f>
        <v>0.1320607136723759</v>
      </c>
      <c r="E260" s="75">
        <f>B260/D260*R277</f>
        <v>0.17780685920456707</v>
      </c>
      <c r="H260" s="75" t="s">
        <v>647</v>
      </c>
      <c r="Q260" s="79" t="s">
        <v>45</v>
      </c>
      <c r="R260" s="79">
        <v>4.4225423300480162E-5</v>
      </c>
    </row>
    <row r="261" spans="1:18" x14ac:dyDescent="0.25">
      <c r="A261" t="s">
        <v>209</v>
      </c>
      <c r="B261">
        <v>1.80834351737963E-3</v>
      </c>
      <c r="C261" t="s">
        <v>211</v>
      </c>
      <c r="D261" t="s">
        <v>775</v>
      </c>
      <c r="E261" s="63">
        <f>B261/D262*R271</f>
        <v>1.1099120950321995E-2</v>
      </c>
      <c r="H261" t="s">
        <v>648</v>
      </c>
      <c r="Q261" s="79" t="s">
        <v>46</v>
      </c>
      <c r="R261" s="79">
        <v>1.8525713924690421E-2</v>
      </c>
    </row>
    <row r="262" spans="1:18" x14ac:dyDescent="0.25">
      <c r="A262" t="s">
        <v>209</v>
      </c>
      <c r="B262">
        <v>5.5085052983294197E-3</v>
      </c>
      <c r="C262" t="s">
        <v>211</v>
      </c>
      <c r="D262" s="63">
        <f>SUM(B261+B280)</f>
        <v>2.2895409874399298E-3</v>
      </c>
      <c r="E262">
        <f>B262/$D$264*$R$276</f>
        <v>1.772365244297218E-3</v>
      </c>
      <c r="H262" t="s">
        <v>649</v>
      </c>
      <c r="Q262" s="79" t="s">
        <v>47</v>
      </c>
      <c r="R262" s="79">
        <v>6.0884192570128885E-2</v>
      </c>
    </row>
    <row r="263" spans="1:18" x14ac:dyDescent="0.25">
      <c r="A263" t="s">
        <v>209</v>
      </c>
      <c r="B263">
        <v>0.14483570070039201</v>
      </c>
      <c r="C263" t="s">
        <v>211</v>
      </c>
      <c r="D263" t="s">
        <v>404</v>
      </c>
      <c r="E263">
        <f t="shared" ref="E263:E264" si="54">B263/$D$264*$R$276</f>
        <v>4.6600983052999825E-2</v>
      </c>
      <c r="H263" t="s">
        <v>650</v>
      </c>
      <c r="Q263" s="79" t="s">
        <v>49</v>
      </c>
      <c r="R263" s="79">
        <v>0.22200530705079605</v>
      </c>
    </row>
    <row r="264" spans="1:18" x14ac:dyDescent="0.25">
      <c r="A264" t="s">
        <v>209</v>
      </c>
      <c r="B264">
        <v>2.6399443964447E-2</v>
      </c>
      <c r="C264" t="s">
        <v>211</v>
      </c>
      <c r="D264">
        <f>SUM(B262:B265)</f>
        <v>0.19260434630963891</v>
      </c>
      <c r="E264">
        <f t="shared" si="54"/>
        <v>8.4940386579182917E-3</v>
      </c>
      <c r="H264" t="s">
        <v>651</v>
      </c>
      <c r="Q264" s="79" t="s">
        <v>50</v>
      </c>
      <c r="R264" s="79">
        <v>4.6082891079100331E-2</v>
      </c>
    </row>
    <row r="265" spans="1:18" s="75" customFormat="1" x14ac:dyDescent="0.25">
      <c r="A265" s="75" t="s">
        <v>209</v>
      </c>
      <c r="B265" s="75">
        <v>1.5860696346470499E-2</v>
      </c>
      <c r="C265" s="75" t="s">
        <v>211</v>
      </c>
      <c r="E265" s="75">
        <f>B265/$D$264*$R$276</f>
        <v>5.1031896008816528E-3</v>
      </c>
      <c r="H265" s="75" t="s">
        <v>652</v>
      </c>
      <c r="Q265" s="79" t="s">
        <v>51</v>
      </c>
      <c r="R265" s="79">
        <v>1.7530641900429619E-2</v>
      </c>
    </row>
    <row r="266" spans="1:18" x14ac:dyDescent="0.25">
      <c r="A266" t="s">
        <v>209</v>
      </c>
      <c r="B266">
        <v>7.0710759334565798E-3</v>
      </c>
      <c r="C266" t="s">
        <v>211</v>
      </c>
      <c r="D266" t="s">
        <v>411</v>
      </c>
      <c r="E266" s="94">
        <f>B266/$D$267*$R$280</f>
        <v>4.5789293856485246E-4</v>
      </c>
      <c r="H266" t="s">
        <v>653</v>
      </c>
      <c r="Q266" s="79" t="s">
        <v>55</v>
      </c>
      <c r="R266" s="79">
        <v>3.2884761182714176E-3</v>
      </c>
    </row>
    <row r="267" spans="1:18" ht="15.75" thickBot="1" x14ac:dyDescent="0.3">
      <c r="A267" t="s">
        <v>209</v>
      </c>
      <c r="B267">
        <v>2.8669011496443098E-3</v>
      </c>
      <c r="C267" t="s">
        <v>211</v>
      </c>
      <c r="D267">
        <f>SUM(B266:B274)</f>
        <v>5.1688893215513211E-2</v>
      </c>
      <c r="E267" s="94">
        <f>B267/$D$267*$R$280</f>
        <v>1.8564838001165098E-4</v>
      </c>
      <c r="H267" t="s">
        <v>654</v>
      </c>
    </row>
    <row r="268" spans="1:18" x14ac:dyDescent="0.25">
      <c r="A268" t="s">
        <v>209</v>
      </c>
      <c r="B268">
        <v>1.0217764546822199E-2</v>
      </c>
      <c r="C268" t="s">
        <v>211</v>
      </c>
      <c r="E268" s="94">
        <f t="shared" ref="E267:E273" si="55">B268/$D$267*$R$280</f>
        <v>6.6165917010894081E-4</v>
      </c>
      <c r="H268" t="s">
        <v>655</v>
      </c>
      <c r="Q268" s="82" t="s">
        <v>22</v>
      </c>
      <c r="R268" s="83">
        <v>2010</v>
      </c>
    </row>
    <row r="269" spans="1:18" x14ac:dyDescent="0.25">
      <c r="A269" t="s">
        <v>209</v>
      </c>
      <c r="B269">
        <v>9.7060480013319104E-3</v>
      </c>
      <c r="C269" t="s">
        <v>211</v>
      </c>
      <c r="E269" s="94">
        <f t="shared" si="55"/>
        <v>6.2852257322724623E-4</v>
      </c>
      <c r="H269" t="s">
        <v>656</v>
      </c>
      <c r="Q269" s="84"/>
      <c r="R269" s="85" t="s">
        <v>22</v>
      </c>
    </row>
    <row r="270" spans="1:18" x14ac:dyDescent="0.25">
      <c r="A270" t="s">
        <v>209</v>
      </c>
      <c r="B270">
        <v>1.28683826241819E-2</v>
      </c>
      <c r="C270" t="s">
        <v>211</v>
      </c>
      <c r="E270" s="94">
        <f t="shared" si="55"/>
        <v>8.3330197410044814E-4</v>
      </c>
      <c r="H270" t="s">
        <v>657</v>
      </c>
      <c r="Q270" s="84" t="s">
        <v>41</v>
      </c>
      <c r="R270" s="85">
        <f>R256/(1-$R$265)</f>
        <v>0.4396266363997357</v>
      </c>
    </row>
    <row r="271" spans="1:18" x14ac:dyDescent="0.25">
      <c r="A271" t="s">
        <v>209</v>
      </c>
      <c r="B271">
        <v>2.46470667054493E-3</v>
      </c>
      <c r="C271" t="s">
        <v>211</v>
      </c>
      <c r="E271" s="94">
        <f t="shared" si="55"/>
        <v>1.5960396843377241E-4</v>
      </c>
      <c r="H271" t="s">
        <v>658</v>
      </c>
      <c r="Q271" s="84" t="s">
        <v>42</v>
      </c>
      <c r="R271" s="85">
        <f t="shared" ref="R271:R280" si="56">R257/(1-$R$265)</f>
        <v>1.4052580218352756E-2</v>
      </c>
    </row>
    <row r="272" spans="1:18" x14ac:dyDescent="0.25">
      <c r="A272" t="s">
        <v>209</v>
      </c>
      <c r="B272">
        <v>2.50704293150276E-3</v>
      </c>
      <c r="C272" t="s">
        <v>211</v>
      </c>
      <c r="E272" s="94">
        <f t="shared" si="55"/>
        <v>1.6234548544197017E-4</v>
      </c>
      <c r="H272" t="s">
        <v>659</v>
      </c>
      <c r="Q272" s="84" t="s">
        <v>43</v>
      </c>
      <c r="R272" s="85">
        <f t="shared" si="56"/>
        <v>0.1452555460346194</v>
      </c>
    </row>
    <row r="273" spans="1:21" x14ac:dyDescent="0.25">
      <c r="A273" t="s">
        <v>209</v>
      </c>
      <c r="B273" s="63">
        <v>3.49734329651633E-5</v>
      </c>
      <c r="C273" t="s">
        <v>211</v>
      </c>
      <c r="E273" s="94">
        <f t="shared" si="55"/>
        <v>2.2647314415546487E-6</v>
      </c>
      <c r="H273" t="s">
        <v>660</v>
      </c>
      <c r="Q273" s="84" t="s">
        <v>44</v>
      </c>
      <c r="R273" s="85">
        <f t="shared" si="56"/>
        <v>4.397439957814929E-2</v>
      </c>
    </row>
    <row r="274" spans="1:21" s="75" customFormat="1" x14ac:dyDescent="0.25">
      <c r="A274" s="75" t="s">
        <v>209</v>
      </c>
      <c r="B274" s="75">
        <v>3.9519979250634604E-3</v>
      </c>
      <c r="C274" s="75" t="s">
        <v>211</v>
      </c>
      <c r="E274" s="94">
        <f>B274/$D$267*$R$280</f>
        <v>2.5591465289567583E-4</v>
      </c>
      <c r="H274" s="75" t="s">
        <v>661</v>
      </c>
      <c r="Q274" s="88" t="s">
        <v>45</v>
      </c>
      <c r="R274" s="85">
        <f t="shared" si="56"/>
        <v>4.5014557386326188E-5</v>
      </c>
    </row>
    <row r="275" spans="1:21" s="90" customFormat="1" x14ac:dyDescent="0.25">
      <c r="A275" s="90" t="s">
        <v>209</v>
      </c>
      <c r="B275" s="90">
        <v>5.8346477579695903E-2</v>
      </c>
      <c r="C275" s="90" t="s">
        <v>211</v>
      </c>
      <c r="D275" s="90" t="s">
        <v>779</v>
      </c>
      <c r="E275" s="90">
        <f>B275/D276*R278</f>
        <v>3.9550408613049801E-2</v>
      </c>
      <c r="H275" s="90" t="s">
        <v>662</v>
      </c>
      <c r="Q275" s="91" t="s">
        <v>46</v>
      </c>
      <c r="R275" s="85">
        <f t="shared" si="56"/>
        <v>1.8856276556579277E-2</v>
      </c>
    </row>
    <row r="276" spans="1:21" x14ac:dyDescent="0.25">
      <c r="A276" t="s">
        <v>209</v>
      </c>
      <c r="B276">
        <v>2.4462298433492499E-2</v>
      </c>
      <c r="C276" t="s">
        <v>211</v>
      </c>
      <c r="D276">
        <f>SUM(B275+B281)</f>
        <v>6.9196538683973699E-2</v>
      </c>
      <c r="E276" s="94">
        <f>B276/$D$253*$R$270</f>
        <v>2.6789006816493929E-2</v>
      </c>
      <c r="H276" t="s">
        <v>663</v>
      </c>
      <c r="Q276" s="84" t="s">
        <v>47</v>
      </c>
      <c r="R276" s="85">
        <f t="shared" si="56"/>
        <v>6.197057655609698E-2</v>
      </c>
    </row>
    <row r="277" spans="1:21" s="75" customFormat="1" x14ac:dyDescent="0.25">
      <c r="A277" s="75" t="s">
        <v>209</v>
      </c>
      <c r="B277" s="75">
        <v>6.8566358367311104E-3</v>
      </c>
      <c r="C277" s="75" t="s">
        <v>211</v>
      </c>
      <c r="E277" s="95">
        <f>B277/$D$253*$R$270</f>
        <v>7.5087982704404362E-3</v>
      </c>
      <c r="H277" s="75" t="s">
        <v>664</v>
      </c>
      <c r="Q277" s="88" t="s">
        <v>49</v>
      </c>
      <c r="R277" s="85">
        <f t="shared" si="56"/>
        <v>0.22596664742830225</v>
      </c>
    </row>
    <row r="278" spans="1:21" x14ac:dyDescent="0.25">
      <c r="A278" t="s">
        <v>209</v>
      </c>
      <c r="B278">
        <v>1.1350448723621801E-3</v>
      </c>
      <c r="C278" t="s">
        <v>211</v>
      </c>
      <c r="E278" s="94">
        <f>B278/$D$258*$R$272</f>
        <v>1.6046395365627104E-3</v>
      </c>
      <c r="H278" t="s">
        <v>665</v>
      </c>
      <c r="Q278" s="84" t="s">
        <v>50</v>
      </c>
      <c r="R278" s="85">
        <f t="shared" si="56"/>
        <v>4.6905168796551891E-2</v>
      </c>
    </row>
    <row r="279" spans="1:21" s="75" customFormat="1" x14ac:dyDescent="0.25">
      <c r="A279" s="75" t="s">
        <v>209</v>
      </c>
      <c r="B279" s="75">
        <v>6.84245324722976E-2</v>
      </c>
      <c r="C279" s="75" t="s">
        <v>211</v>
      </c>
      <c r="E279" s="94">
        <f>B279/$D$258*$R$272</f>
        <v>9.6733365128874704E-2</v>
      </c>
      <c r="H279" s="75" t="s">
        <v>666</v>
      </c>
      <c r="Q279" s="88"/>
      <c r="R279" s="85"/>
      <c r="T279" s="88"/>
      <c r="U279" s="89"/>
    </row>
    <row r="280" spans="1:21" s="90" customFormat="1" x14ac:dyDescent="0.25">
      <c r="A280" s="90" t="s">
        <v>209</v>
      </c>
      <c r="B280" s="93">
        <v>4.8119747006029998E-4</v>
      </c>
      <c r="C280" s="90" t="s">
        <v>211</v>
      </c>
      <c r="E280" s="93">
        <f>B280/D262*R271</f>
        <v>2.9534592680307624E-3</v>
      </c>
      <c r="H280" s="90" t="s">
        <v>667</v>
      </c>
      <c r="Q280" s="91" t="s">
        <v>55</v>
      </c>
      <c r="R280" s="85">
        <f t="shared" si="56"/>
        <v>3.3471538742261115E-3</v>
      </c>
    </row>
    <row r="281" spans="1:21" s="90" customFormat="1" ht="15.75" thickBot="1" x14ac:dyDescent="0.3">
      <c r="A281" s="90" t="s">
        <v>209</v>
      </c>
      <c r="B281" s="90">
        <v>1.0850061104277799E-2</v>
      </c>
      <c r="C281" s="90" t="s">
        <v>211</v>
      </c>
      <c r="E281" s="90">
        <f>B281/D276*R278</f>
        <v>7.3547601835020973E-3</v>
      </c>
      <c r="H281" s="90" t="s">
        <v>668</v>
      </c>
      <c r="Q281" s="105" t="s">
        <v>144</v>
      </c>
      <c r="R281" s="108">
        <f>SUM(R270:R280)</f>
        <v>1</v>
      </c>
    </row>
    <row r="282" spans="1:21" x14ac:dyDescent="0.25">
      <c r="A282" t="s">
        <v>209</v>
      </c>
      <c r="B282">
        <v>2.0229702315589099E-2</v>
      </c>
      <c r="C282" t="s">
        <v>211</v>
      </c>
      <c r="D282" t="s">
        <v>386</v>
      </c>
      <c r="H282" t="s">
        <v>669</v>
      </c>
    </row>
    <row r="283" spans="1:21" x14ac:dyDescent="0.25">
      <c r="A283" t="s">
        <v>233</v>
      </c>
      <c r="B283" s="63">
        <v>6.5820984882502598E-9</v>
      </c>
      <c r="C283" t="s">
        <v>235</v>
      </c>
      <c r="H283" t="s">
        <v>236</v>
      </c>
    </row>
    <row r="284" spans="1:21" x14ac:dyDescent="0.25">
      <c r="A284" t="s">
        <v>239</v>
      </c>
      <c r="B284" s="63">
        <v>3.1699999999999999E-10</v>
      </c>
      <c r="C284" t="s">
        <v>235</v>
      </c>
      <c r="H284" t="s">
        <v>670</v>
      </c>
    </row>
    <row r="285" spans="1:21" x14ac:dyDescent="0.25">
      <c r="A285" t="s">
        <v>209</v>
      </c>
      <c r="B285" s="63">
        <v>1.7124465126701101E-6</v>
      </c>
      <c r="C285" t="s">
        <v>211</v>
      </c>
      <c r="H285" t="s">
        <v>671</v>
      </c>
    </row>
    <row r="286" spans="1:21" x14ac:dyDescent="0.25">
      <c r="A286" t="s">
        <v>209</v>
      </c>
      <c r="B286" s="63">
        <v>3.4591419555936201E-4</v>
      </c>
      <c r="C286" t="s">
        <v>211</v>
      </c>
      <c r="H286" t="s">
        <v>672</v>
      </c>
    </row>
    <row r="287" spans="1:21" x14ac:dyDescent="0.25">
      <c r="D287" t="s">
        <v>780</v>
      </c>
      <c r="E287">
        <f>R275</f>
        <v>1.8856276556579277E-2</v>
      </c>
    </row>
    <row r="288" spans="1:21" x14ac:dyDescent="0.25">
      <c r="D288" t="s">
        <v>144</v>
      </c>
      <c r="E288">
        <f>SUM(E251:E287)</f>
        <v>1</v>
      </c>
    </row>
    <row r="290" spans="1:30" x14ac:dyDescent="0.25">
      <c r="E290">
        <v>2010</v>
      </c>
      <c r="F290">
        <v>2015</v>
      </c>
    </row>
    <row r="291" spans="1:30" x14ac:dyDescent="0.25">
      <c r="A291" s="23" t="s">
        <v>673</v>
      </c>
    </row>
    <row r="292" spans="1:30" x14ac:dyDescent="0.25">
      <c r="A292" t="s">
        <v>202</v>
      </c>
      <c r="B292" t="s">
        <v>204</v>
      </c>
      <c r="C292" t="s">
        <v>205</v>
      </c>
      <c r="H292" t="s">
        <v>206</v>
      </c>
    </row>
    <row r="293" spans="1:30" ht="15.75" thickBot="1" x14ac:dyDescent="0.3">
      <c r="A293" t="s">
        <v>209</v>
      </c>
      <c r="B293">
        <v>2.450628272261E-3</v>
      </c>
      <c r="C293" t="s">
        <v>211</v>
      </c>
      <c r="D293" t="s">
        <v>392</v>
      </c>
      <c r="E293" s="44">
        <f>R304</f>
        <v>2.2690750587959418E-3</v>
      </c>
      <c r="F293" s="44">
        <f>S304</f>
        <v>2.4799643726120188E-3</v>
      </c>
      <c r="H293" t="s">
        <v>674</v>
      </c>
    </row>
    <row r="294" spans="1:30" s="75" customFormat="1" x14ac:dyDescent="0.25">
      <c r="A294" s="75" t="s">
        <v>209</v>
      </c>
      <c r="B294" s="75">
        <v>0.339214410211992</v>
      </c>
      <c r="C294" s="75" t="s">
        <v>211</v>
      </c>
      <c r="D294" s="75" t="s">
        <v>385</v>
      </c>
      <c r="E294" s="81">
        <f>R300</f>
        <v>0.27349854820577546</v>
      </c>
      <c r="F294" s="81">
        <f>S300</f>
        <v>0.33749591450955957</v>
      </c>
      <c r="H294" s="75" t="s">
        <v>675</v>
      </c>
      <c r="Q294" s="5" t="s">
        <v>23</v>
      </c>
      <c r="R294" s="6"/>
      <c r="S294" s="6" t="s">
        <v>41</v>
      </c>
      <c r="T294" s="6" t="s">
        <v>42</v>
      </c>
      <c r="U294" s="6" t="s">
        <v>43</v>
      </c>
      <c r="V294" s="6" t="s">
        <v>44</v>
      </c>
      <c r="W294" s="6" t="s">
        <v>45</v>
      </c>
      <c r="X294" s="6" t="s">
        <v>46</v>
      </c>
      <c r="Y294" s="6" t="s">
        <v>47</v>
      </c>
      <c r="Z294" s="6" t="s">
        <v>49</v>
      </c>
      <c r="AA294" s="6" t="s">
        <v>50</v>
      </c>
      <c r="AB294" s="6" t="s">
        <v>51</v>
      </c>
      <c r="AC294" s="6" t="s">
        <v>55</v>
      </c>
      <c r="AD294" s="6"/>
    </row>
    <row r="295" spans="1:30" x14ac:dyDescent="0.25">
      <c r="A295" t="s">
        <v>209</v>
      </c>
      <c r="B295">
        <v>8.3540574826739492E-3</v>
      </c>
      <c r="C295" t="s">
        <v>211</v>
      </c>
      <c r="D295" t="s">
        <v>401</v>
      </c>
      <c r="E295">
        <f>B295/$D$296*R$303</f>
        <v>6.4993909445585502E-3</v>
      </c>
      <c r="F295">
        <f>B295/$D$296*S$303</f>
        <v>7.2515277477785941E-3</v>
      </c>
      <c r="H295" t="s">
        <v>676</v>
      </c>
      <c r="Q295" s="8">
        <v>2010</v>
      </c>
      <c r="R295" s="3" t="s">
        <v>23</v>
      </c>
      <c r="S295" s="13">
        <v>0.27094014247196807</v>
      </c>
      <c r="T295" s="13">
        <v>7.7549946750226542E-2</v>
      </c>
      <c r="U295" s="13">
        <v>0.28378841179027703</v>
      </c>
      <c r="V295" s="13">
        <v>7.7445753127730277E-2</v>
      </c>
      <c r="W295" s="13">
        <v>2.2478492984438427E-3</v>
      </c>
      <c r="X295" s="13">
        <v>3.0258852828216314E-3</v>
      </c>
      <c r="Y295" s="13">
        <v>3.4298490815161367E-3</v>
      </c>
      <c r="Z295" s="13">
        <v>0.24616170337783769</v>
      </c>
      <c r="AA295" s="13">
        <v>8.2466690067529418E-3</v>
      </c>
      <c r="AB295" s="13">
        <v>9.3543667803402016E-3</v>
      </c>
      <c r="AC295" s="13">
        <v>1.7809423032085658E-2</v>
      </c>
      <c r="AD295" s="13"/>
    </row>
    <row r="296" spans="1:30" x14ac:dyDescent="0.25">
      <c r="A296" t="s">
        <v>209</v>
      </c>
      <c r="B296">
        <v>1.8426891664430501E-2</v>
      </c>
      <c r="C296" t="s">
        <v>211</v>
      </c>
      <c r="D296">
        <f>SUM(B295:B297)</f>
        <v>0.10048565696129455</v>
      </c>
      <c r="E296">
        <f t="shared" ref="E296:E297" si="57">B296/$D$296*R$303</f>
        <v>1.4335976627949578E-2</v>
      </c>
      <c r="F296">
        <f t="shared" ref="F296" si="58">B296/$D$296*S$303</f>
        <v>1.599499602283776E-2</v>
      </c>
      <c r="H296" t="s">
        <v>677</v>
      </c>
      <c r="Q296" s="8">
        <v>2015</v>
      </c>
      <c r="R296" s="3" t="s">
        <v>23</v>
      </c>
      <c r="S296" s="13">
        <v>0.33358396534477175</v>
      </c>
      <c r="T296" s="13">
        <v>8.6393421098618348E-2</v>
      </c>
      <c r="U296" s="13">
        <v>0.40078986867323413</v>
      </c>
      <c r="V296" s="13">
        <v>8.6213003834103019E-2</v>
      </c>
      <c r="W296" s="13">
        <v>2.4512188555877871E-3</v>
      </c>
      <c r="X296" s="13">
        <v>3.2874670455114358E-2</v>
      </c>
      <c r="Y296" s="13">
        <v>5.2708289842696926E-3</v>
      </c>
      <c r="Z296" s="13">
        <v>8.914124215869729E-3</v>
      </c>
      <c r="AA296" s="13">
        <v>1.216635794218524E-2</v>
      </c>
      <c r="AB296" s="13">
        <v>1.1591100800353655E-2</v>
      </c>
      <c r="AC296" s="13">
        <v>1.9751439795892344E-2</v>
      </c>
      <c r="AD296" s="13"/>
    </row>
    <row r="297" spans="1:30" s="75" customFormat="1" ht="15.75" thickBot="1" x14ac:dyDescent="0.3">
      <c r="A297" s="75" t="s">
        <v>209</v>
      </c>
      <c r="B297" s="75">
        <v>7.3704707814190099E-2</v>
      </c>
      <c r="C297" s="75" t="s">
        <v>211</v>
      </c>
      <c r="E297" s="75">
        <f t="shared" si="57"/>
        <v>5.7341682354040038E-2</v>
      </c>
      <c r="F297" s="75">
        <f>B297/$D$296*S$303</f>
        <v>6.3977502544720413E-2</v>
      </c>
      <c r="H297" s="75" t="s">
        <v>678</v>
      </c>
      <c r="Q297" s="79"/>
      <c r="R297" s="79"/>
      <c r="S297" s="79"/>
    </row>
    <row r="298" spans="1:30" x14ac:dyDescent="0.25">
      <c r="A298" t="s">
        <v>209</v>
      </c>
      <c r="B298">
        <v>0.19746078537308501</v>
      </c>
      <c r="C298" t="s">
        <v>211</v>
      </c>
      <c r="D298" t="s">
        <v>402</v>
      </c>
      <c r="E298">
        <f>B298/$D$299*R$302</f>
        <v>0.13229524045762214</v>
      </c>
      <c r="F298">
        <f>B298/$D$299*S$302</f>
        <v>0.18726127661451136</v>
      </c>
      <c r="H298" t="s">
        <v>679</v>
      </c>
      <c r="Q298" s="5" t="s">
        <v>23</v>
      </c>
      <c r="R298" s="6">
        <v>2010</v>
      </c>
      <c r="S298" s="7">
        <v>2015</v>
      </c>
      <c r="U298" s="3" t="s">
        <v>23</v>
      </c>
      <c r="V298" s="3">
        <v>2010</v>
      </c>
      <c r="W298" s="3">
        <v>2015</v>
      </c>
    </row>
    <row r="299" spans="1:30" s="75" customFormat="1" x14ac:dyDescent="0.25">
      <c r="A299" s="75" t="s">
        <v>209</v>
      </c>
      <c r="B299" s="75">
        <v>0.23011486800453201</v>
      </c>
      <c r="C299" s="75" t="s">
        <v>211</v>
      </c>
      <c r="D299" s="75">
        <f>SUM(B298:B299)</f>
        <v>0.42757565337761705</v>
      </c>
      <c r="E299" s="75">
        <f>B299/$D$299*R$302</f>
        <v>0.15417289938361153</v>
      </c>
      <c r="F299" s="75">
        <f>B299/$D$299*S$302</f>
        <v>0.21822866686714834</v>
      </c>
      <c r="H299" s="75" t="s">
        <v>680</v>
      </c>
      <c r="Q299" s="96"/>
      <c r="R299" s="4" t="s">
        <v>23</v>
      </c>
      <c r="S299" s="97" t="s">
        <v>23</v>
      </c>
      <c r="U299" s="4"/>
      <c r="V299" s="4" t="s">
        <v>23</v>
      </c>
      <c r="W299" s="4" t="s">
        <v>23</v>
      </c>
    </row>
    <row r="300" spans="1:30" x14ac:dyDescent="0.25">
      <c r="A300" t="s">
        <v>209</v>
      </c>
      <c r="B300">
        <v>2.0426296674983E-2</v>
      </c>
      <c r="C300" t="s">
        <v>211</v>
      </c>
      <c r="D300" t="s">
        <v>407</v>
      </c>
      <c r="E300">
        <f>B300/$D$301*R$307</f>
        <v>0.14209138707197944</v>
      </c>
      <c r="F300">
        <f>B300/$D$301*S$307</f>
        <v>5.1571246597890297E-3</v>
      </c>
      <c r="H300" t="s">
        <v>681</v>
      </c>
      <c r="Q300" s="8" t="s">
        <v>41</v>
      </c>
      <c r="R300" s="13">
        <f t="shared" ref="R300:R308" si="59">V300/(1-V$309)</f>
        <v>0.27349854820577546</v>
      </c>
      <c r="S300" s="80">
        <f t="shared" ref="S300:S308" si="60">W300/(1-W$309)</f>
        <v>0.33749591450955957</v>
      </c>
      <c r="U300" s="3" t="s">
        <v>41</v>
      </c>
      <c r="V300" s="13">
        <v>0.27094014247196807</v>
      </c>
      <c r="W300" s="13">
        <v>0.33358396534477175</v>
      </c>
    </row>
    <row r="301" spans="1:30" x14ac:dyDescent="0.25">
      <c r="A301" t="s">
        <v>209</v>
      </c>
      <c r="B301">
        <v>1.5294738874624E-2</v>
      </c>
      <c r="C301" t="s">
        <v>211</v>
      </c>
      <c r="D301">
        <f>SUM(B300:B301)</f>
        <v>3.5721035549606997E-2</v>
      </c>
      <c r="E301">
        <f t="shared" ref="E301" si="61">B301/$D$301*R$307</f>
        <v>0.10639474674137712</v>
      </c>
      <c r="F301">
        <f t="shared" ref="F301" si="62">B301/$D$301*S$307</f>
        <v>3.8615357580682446E-3</v>
      </c>
      <c r="H301" t="s">
        <v>682</v>
      </c>
      <c r="Q301" s="8" t="s">
        <v>42</v>
      </c>
      <c r="R301" s="13">
        <f t="shared" si="59"/>
        <v>7.8282227417875355E-2</v>
      </c>
      <c r="S301" s="80">
        <f t="shared" si="60"/>
        <v>8.740655933852326E-2</v>
      </c>
      <c r="U301" s="3" t="s">
        <v>42</v>
      </c>
      <c r="V301" s="13">
        <v>7.7549946750226542E-2</v>
      </c>
      <c r="W301" s="13">
        <v>8.6393421098618348E-2</v>
      </c>
    </row>
    <row r="302" spans="1:30" s="75" customFormat="1" x14ac:dyDescent="0.25">
      <c r="A302" s="75" t="s">
        <v>209</v>
      </c>
      <c r="B302" s="75">
        <v>4.9888941714740002E-2</v>
      </c>
      <c r="C302" s="75" t="s">
        <v>211</v>
      </c>
      <c r="D302" s="75" t="s">
        <v>782</v>
      </c>
      <c r="E302" s="81">
        <f>R301</f>
        <v>7.8282227417875355E-2</v>
      </c>
      <c r="F302" s="81">
        <f>S301</f>
        <v>8.740655933852326E-2</v>
      </c>
      <c r="H302" s="75" t="s">
        <v>683</v>
      </c>
      <c r="Q302" s="96" t="s">
        <v>43</v>
      </c>
      <c r="R302" s="98">
        <f t="shared" si="59"/>
        <v>0.2864681398412337</v>
      </c>
      <c r="S302" s="101">
        <f t="shared" si="60"/>
        <v>0.40548994348165973</v>
      </c>
      <c r="U302" s="4" t="s">
        <v>43</v>
      </c>
      <c r="V302" s="98">
        <v>0.28378841179027703</v>
      </c>
      <c r="W302" s="98">
        <v>0.40078986867323413</v>
      </c>
    </row>
    <row r="303" spans="1:30" x14ac:dyDescent="0.25">
      <c r="A303" t="s">
        <v>209</v>
      </c>
      <c r="B303" s="63">
        <v>1.9240954905895701E-4</v>
      </c>
      <c r="C303" t="s">
        <v>211</v>
      </c>
      <c r="D303" t="s">
        <v>404</v>
      </c>
      <c r="E303" s="63">
        <f>B303/$D$304*R$306</f>
        <v>1.0183047467971041E-4</v>
      </c>
      <c r="F303" s="63">
        <f>B303/$D$304*S$306</f>
        <v>1.5684235887701277E-4</v>
      </c>
      <c r="H303" t="s">
        <v>684</v>
      </c>
      <c r="Q303" s="8" t="s">
        <v>44</v>
      </c>
      <c r="R303" s="13">
        <f t="shared" si="59"/>
        <v>7.817704992654817E-2</v>
      </c>
      <c r="S303" s="80">
        <f t="shared" si="60"/>
        <v>8.7224026315336781E-2</v>
      </c>
      <c r="U303" s="3" t="s">
        <v>44</v>
      </c>
      <c r="V303" s="13">
        <v>7.7445753127730277E-2</v>
      </c>
      <c r="W303" s="13">
        <v>8.6213003834103019E-2</v>
      </c>
    </row>
    <row r="304" spans="1:30" x14ac:dyDescent="0.25">
      <c r="A304" t="s">
        <v>209</v>
      </c>
      <c r="B304">
        <v>4.6178291316215101E-3</v>
      </c>
      <c r="C304" t="s">
        <v>211</v>
      </c>
      <c r="D304" s="63">
        <f>SUM(B303:B306)</f>
        <v>6.5419246091272358E-3</v>
      </c>
      <c r="E304" s="63">
        <f t="shared" ref="E304:E306" si="63">B304/$D$304*R$306</f>
        <v>2.4439313680774044E-3</v>
      </c>
      <c r="F304" s="63">
        <f t="shared" ref="F304:F306" si="64">B304/$D$304*S$306</f>
        <v>3.7642165757198367E-3</v>
      </c>
      <c r="H304" t="s">
        <v>685</v>
      </c>
      <c r="Q304" s="8" t="s">
        <v>45</v>
      </c>
      <c r="R304" s="13">
        <f t="shared" si="59"/>
        <v>2.2690750587959418E-3</v>
      </c>
      <c r="S304" s="80">
        <f t="shared" si="60"/>
        <v>2.4799643726120188E-3</v>
      </c>
      <c r="U304" s="3" t="s">
        <v>45</v>
      </c>
      <c r="V304" s="13">
        <v>2.2478492984438427E-3</v>
      </c>
      <c r="W304" s="13">
        <v>2.4512188555877871E-3</v>
      </c>
    </row>
    <row r="305" spans="1:23" x14ac:dyDescent="0.25">
      <c r="A305" t="s">
        <v>209</v>
      </c>
      <c r="B305" s="63">
        <v>9.6204773875286297E-4</v>
      </c>
      <c r="C305" t="s">
        <v>211</v>
      </c>
      <c r="E305" s="63">
        <f t="shared" si="63"/>
        <v>5.0915236993631728E-4</v>
      </c>
      <c r="F305" s="63">
        <f t="shared" si="64"/>
        <v>7.8421178905242576E-4</v>
      </c>
      <c r="H305" t="s">
        <v>686</v>
      </c>
      <c r="Q305" s="8" t="s">
        <v>46</v>
      </c>
      <c r="R305" s="13">
        <f t="shared" si="59"/>
        <v>3.0544578014111024E-3</v>
      </c>
      <c r="S305" s="80">
        <f t="shared" si="60"/>
        <v>3.3260192701354947E-2</v>
      </c>
      <c r="U305" s="3" t="s">
        <v>46</v>
      </c>
      <c r="V305" s="13">
        <v>3.0258852828216314E-3</v>
      </c>
      <c r="W305" s="13">
        <v>3.2874670455114358E-2</v>
      </c>
    </row>
    <row r="306" spans="1:23" s="75" customFormat="1" x14ac:dyDescent="0.25">
      <c r="A306" s="75" t="s">
        <v>209</v>
      </c>
      <c r="B306" s="78">
        <v>7.6963818969390501E-4</v>
      </c>
      <c r="C306" s="75" t="s">
        <v>211</v>
      </c>
      <c r="E306" s="78">
        <f t="shared" si="63"/>
        <v>4.0732189525660635E-4</v>
      </c>
      <c r="F306" s="78">
        <f t="shared" si="64"/>
        <v>6.2736943017541213E-4</v>
      </c>
      <c r="H306" s="75" t="s">
        <v>687</v>
      </c>
      <c r="Q306" s="96" t="s">
        <v>47</v>
      </c>
      <c r="R306" s="98">
        <f t="shared" si="59"/>
        <v>3.4622361079500387E-3</v>
      </c>
      <c r="S306" s="101">
        <f t="shared" si="60"/>
        <v>5.3326401538246878E-3</v>
      </c>
      <c r="U306" s="4" t="s">
        <v>47</v>
      </c>
      <c r="V306" s="98">
        <v>3.4298490815161367E-3</v>
      </c>
      <c r="W306" s="98">
        <v>5.2708289842696926E-3</v>
      </c>
    </row>
    <row r="307" spans="1:23" x14ac:dyDescent="0.25">
      <c r="A307" t="s">
        <v>209</v>
      </c>
      <c r="B307" s="63">
        <v>1.56837076394202E-4</v>
      </c>
      <c r="C307" t="s">
        <v>211</v>
      </c>
      <c r="D307" t="s">
        <v>781</v>
      </c>
      <c r="E307" s="63">
        <f>B307/$D$308*R$308</f>
        <v>1.2619386862900247E-4</v>
      </c>
      <c r="F307" s="63">
        <f>B307/$D$308*S$308</f>
        <v>1.8659584231894681E-4</v>
      </c>
      <c r="H307" t="s">
        <v>688</v>
      </c>
      <c r="Q307" s="8" t="s">
        <v>49</v>
      </c>
      <c r="R307" s="13">
        <f t="shared" si="59"/>
        <v>0.24848613381335652</v>
      </c>
      <c r="S307" s="80">
        <f t="shared" si="60"/>
        <v>9.0186604178572726E-3</v>
      </c>
      <c r="U307" s="3" t="s">
        <v>49</v>
      </c>
      <c r="V307" s="13">
        <v>0.24616170337783769</v>
      </c>
      <c r="W307" s="13">
        <v>8.914124215869729E-3</v>
      </c>
    </row>
    <row r="308" spans="1:23" s="75" customFormat="1" x14ac:dyDescent="0.25">
      <c r="A308" s="75" t="s">
        <v>209</v>
      </c>
      <c r="B308" s="75">
        <v>1.01891210877041E-2</v>
      </c>
      <c r="C308" s="75" t="s">
        <v>211</v>
      </c>
      <c r="D308" s="78">
        <f>SUM(B307:B308)</f>
        <v>1.0345958164098302E-2</v>
      </c>
      <c r="E308" s="78">
        <f>B308/$D$308*R$308</f>
        <v>8.1983459367409115E-3</v>
      </c>
      <c r="F308" s="78">
        <f>B308/$D$308*S$308</f>
        <v>1.2122437344287144E-2</v>
      </c>
      <c r="H308" s="75" t="s">
        <v>689</v>
      </c>
      <c r="Q308" s="96" t="s">
        <v>50</v>
      </c>
      <c r="R308" s="98">
        <f t="shared" si="59"/>
        <v>8.3245398053699137E-3</v>
      </c>
      <c r="S308" s="101">
        <f t="shared" si="60"/>
        <v>1.230903318660609E-2</v>
      </c>
      <c r="U308" s="4" t="s">
        <v>50</v>
      </c>
      <c r="V308" s="98">
        <v>8.2466690067529418E-3</v>
      </c>
      <c r="W308" s="98">
        <v>1.216635794218524E-2</v>
      </c>
    </row>
    <row r="309" spans="1:23" x14ac:dyDescent="0.25">
      <c r="A309" t="s">
        <v>209</v>
      </c>
      <c r="B309">
        <v>1.6368485459531502E-2</v>
      </c>
      <c r="C309" t="s">
        <v>211</v>
      </c>
      <c r="D309" t="s">
        <v>386</v>
      </c>
      <c r="H309" t="s">
        <v>690</v>
      </c>
      <c r="Q309" s="8" t="s">
        <v>51</v>
      </c>
      <c r="R309" s="13"/>
      <c r="S309" s="80"/>
      <c r="U309" s="3" t="s">
        <v>51</v>
      </c>
      <c r="V309" s="13">
        <v>9.3543667803402016E-3</v>
      </c>
      <c r="W309" s="13">
        <v>1.1591100800353655E-2</v>
      </c>
    </row>
    <row r="310" spans="1:23" ht="15.75" thickBot="1" x14ac:dyDescent="0.3">
      <c r="A310" t="s">
        <v>233</v>
      </c>
      <c r="B310" s="63">
        <v>6.5820984882502598E-9</v>
      </c>
      <c r="C310" t="s">
        <v>235</v>
      </c>
      <c r="H310" t="s">
        <v>236</v>
      </c>
      <c r="Q310" s="10" t="s">
        <v>55</v>
      </c>
      <c r="R310" s="13">
        <f>V310/(1-V$309)</f>
        <v>1.7977592021683805E-2</v>
      </c>
      <c r="S310" s="80">
        <f>W310/(1-W$309)</f>
        <v>1.9983065522665634E-2</v>
      </c>
      <c r="U310" s="3" t="s">
        <v>55</v>
      </c>
      <c r="V310" s="13">
        <v>1.7809423032085658E-2</v>
      </c>
      <c r="W310" s="13">
        <v>1.9751439795892344E-2</v>
      </c>
    </row>
    <row r="311" spans="1:23" ht="15.75" thickBot="1" x14ac:dyDescent="0.3">
      <c r="A311" t="s">
        <v>239</v>
      </c>
      <c r="B311" s="63">
        <v>3.1699999999999999E-10</v>
      </c>
      <c r="C311" t="s">
        <v>235</v>
      </c>
      <c r="H311" t="s">
        <v>240</v>
      </c>
      <c r="Q311" s="102" t="s">
        <v>144</v>
      </c>
      <c r="R311" s="103">
        <f>SUM(R300:R310)</f>
        <v>1</v>
      </c>
      <c r="S311" s="104">
        <f>SUM(S300:S310)</f>
        <v>1</v>
      </c>
    </row>
    <row r="312" spans="1:23" x14ac:dyDescent="0.25">
      <c r="A312" t="s">
        <v>209</v>
      </c>
      <c r="B312">
        <v>2.1286215013377401E-2</v>
      </c>
      <c r="C312" t="s">
        <v>211</v>
      </c>
      <c r="H312" t="s">
        <v>691</v>
      </c>
    </row>
    <row r="313" spans="1:23" x14ac:dyDescent="0.25">
      <c r="A313" t="s">
        <v>209</v>
      </c>
      <c r="B313">
        <v>6.48957612588547E-3</v>
      </c>
      <c r="C313" t="s">
        <v>211</v>
      </c>
      <c r="H313" t="s">
        <v>692</v>
      </c>
    </row>
    <row r="314" spans="1:23" x14ac:dyDescent="0.25">
      <c r="D314" t="s">
        <v>776</v>
      </c>
      <c r="E314" s="44">
        <f>R305</f>
        <v>3.0544578014111024E-3</v>
      </c>
      <c r="F314" s="44">
        <f>S305</f>
        <v>3.3260192701354947E-2</v>
      </c>
    </row>
    <row r="315" spans="1:23" x14ac:dyDescent="0.25">
      <c r="D315" t="s">
        <v>394</v>
      </c>
      <c r="E315" s="44">
        <f>R310</f>
        <v>1.7977592021683805E-2</v>
      </c>
      <c r="F315" s="44">
        <f>S310</f>
        <v>1.9983065522665634E-2</v>
      </c>
    </row>
    <row r="316" spans="1:23" x14ac:dyDescent="0.25">
      <c r="D316" t="s">
        <v>144</v>
      </c>
      <c r="E316" s="44">
        <f>SUM(E293:E315)</f>
        <v>1</v>
      </c>
      <c r="F316" s="44">
        <f>SUM(F293:F315)</f>
        <v>0.99999999999999989</v>
      </c>
    </row>
    <row r="317" spans="1:23" x14ac:dyDescent="0.25">
      <c r="E317" s="44"/>
      <c r="F317" s="44"/>
    </row>
    <row r="318" spans="1:23" x14ac:dyDescent="0.25">
      <c r="E318" s="44"/>
      <c r="F318" s="99">
        <v>2015</v>
      </c>
      <c r="G318" s="99">
        <v>2020</v>
      </c>
    </row>
    <row r="319" spans="1:23" x14ac:dyDescent="0.25">
      <c r="A319" s="23" t="s">
        <v>693</v>
      </c>
    </row>
    <row r="320" spans="1:23" ht="15.75" thickBot="1" x14ac:dyDescent="0.3">
      <c r="A320" t="s">
        <v>202</v>
      </c>
      <c r="B320" t="s">
        <v>204</v>
      </c>
      <c r="C320" t="s">
        <v>205</v>
      </c>
      <c r="H320" t="s">
        <v>206</v>
      </c>
    </row>
    <row r="321" spans="1:30" s="75" customFormat="1" x14ac:dyDescent="0.25">
      <c r="A321" s="75" t="s">
        <v>209</v>
      </c>
      <c r="B321" s="75">
        <v>0.39910487839215297</v>
      </c>
      <c r="C321" s="75" t="s">
        <v>211</v>
      </c>
      <c r="D321" s="75" t="s">
        <v>405</v>
      </c>
      <c r="F321" s="75">
        <f>B321/$D$322*S328</f>
        <v>0.38835763170840626</v>
      </c>
      <c r="G321" s="75">
        <f>B321/$D$322*T328</f>
        <v>0.35098214639815939</v>
      </c>
      <c r="H321" s="75" t="s">
        <v>694</v>
      </c>
      <c r="Q321" s="5" t="s">
        <v>56</v>
      </c>
      <c r="R321" s="6"/>
      <c r="S321" s="6" t="s">
        <v>41</v>
      </c>
      <c r="T321" s="6" t="s">
        <v>42</v>
      </c>
      <c r="U321" s="6" t="s">
        <v>43</v>
      </c>
      <c r="V321" s="6" t="s">
        <v>44</v>
      </c>
      <c r="W321" s="6" t="s">
        <v>46</v>
      </c>
      <c r="X321" s="6" t="s">
        <v>47</v>
      </c>
      <c r="Y321" s="6" t="s">
        <v>48</v>
      </c>
      <c r="Z321" s="6" t="s">
        <v>49</v>
      </c>
      <c r="AA321" s="6" t="s">
        <v>50</v>
      </c>
      <c r="AB321" s="6" t="s">
        <v>51</v>
      </c>
      <c r="AC321" s="6" t="s">
        <v>55</v>
      </c>
      <c r="AD321" s="6"/>
    </row>
    <row r="322" spans="1:30" x14ac:dyDescent="0.25">
      <c r="A322" t="s">
        <v>209</v>
      </c>
      <c r="B322">
        <v>8.2352473344795094E-3</v>
      </c>
      <c r="C322" t="s">
        <v>211</v>
      </c>
      <c r="D322">
        <f>B321+B325</f>
        <v>0.44043153505163596</v>
      </c>
      <c r="F322">
        <f>B322/$D$324*S$331</f>
        <v>6.2735547963286703E-3</v>
      </c>
      <c r="G322">
        <f>B322/$D$324*T$331</f>
        <v>7.299011151079015E-3</v>
      </c>
      <c r="H322" t="s">
        <v>695</v>
      </c>
      <c r="Q322" s="8">
        <v>2015</v>
      </c>
      <c r="R322" s="3" t="s">
        <v>56</v>
      </c>
      <c r="S322" s="13">
        <v>0.4280573261660548</v>
      </c>
      <c r="T322" s="13">
        <v>2.2648937844786565E-2</v>
      </c>
      <c r="U322" s="13">
        <v>0.22228454288697061</v>
      </c>
      <c r="V322" s="13">
        <v>1.0486758567533387E-2</v>
      </c>
      <c r="W322" s="13">
        <v>7.192005746367359E-3</v>
      </c>
      <c r="X322" s="13">
        <v>2.4280935123584895E-3</v>
      </c>
      <c r="Y322" s="13">
        <v>8.9741757237690809E-4</v>
      </c>
      <c r="Z322" s="13">
        <v>0.29810547189508901</v>
      </c>
      <c r="AA322" s="13">
        <v>4.4997530292366344E-3</v>
      </c>
      <c r="AB322" s="13">
        <v>1.1995722792054236E-3</v>
      </c>
      <c r="AC322" s="13">
        <v>2.2001205000208072E-3</v>
      </c>
      <c r="AD322" s="13"/>
    </row>
    <row r="323" spans="1:30" x14ac:dyDescent="0.25">
      <c r="A323" t="s">
        <v>209</v>
      </c>
      <c r="B323">
        <v>1.10943466659628E-3</v>
      </c>
      <c r="C323" t="s">
        <v>211</v>
      </c>
      <c r="D323" t="s">
        <v>401</v>
      </c>
      <c r="F323">
        <f t="shared" ref="F323:F324" si="65">B323/$D$324*S$331</f>
        <v>8.4515970087476302E-4</v>
      </c>
      <c r="G323">
        <f t="shared" ref="G323" si="66">B323/$D$324*T$331</f>
        <v>9.8330695776141855E-4</v>
      </c>
      <c r="H323" t="s">
        <v>696</v>
      </c>
      <c r="Q323" s="8">
        <v>2020</v>
      </c>
      <c r="R323" s="3" t="s">
        <v>56</v>
      </c>
      <c r="S323" s="13">
        <v>0.38655023621510071</v>
      </c>
      <c r="T323" s="13">
        <v>1.0807906810158103E-2</v>
      </c>
      <c r="U323" s="13">
        <v>0.2582044241297563</v>
      </c>
      <c r="V323" s="13">
        <v>1.2191086930568111E-2</v>
      </c>
      <c r="W323" s="13">
        <v>3.1122405471321609E-2</v>
      </c>
      <c r="X323" s="13">
        <v>5.3775177800897108E-3</v>
      </c>
      <c r="Y323" s="13">
        <v>7.7942455613732881E-4</v>
      </c>
      <c r="Z323" s="13">
        <v>0.27319768730919447</v>
      </c>
      <c r="AA323" s="13">
        <v>1.3564033905820954E-2</v>
      </c>
      <c r="AB323" s="13">
        <v>2.0022854024184331E-3</v>
      </c>
      <c r="AC323" s="13">
        <v>6.2029914894342775E-3</v>
      </c>
      <c r="AD323" s="13"/>
    </row>
    <row r="324" spans="1:30" s="75" customFormat="1" x14ac:dyDescent="0.25">
      <c r="A324" s="75" t="s">
        <v>209</v>
      </c>
      <c r="B324" s="75">
        <v>4.4377386663851303E-3</v>
      </c>
      <c r="C324" s="75" t="s">
        <v>211</v>
      </c>
      <c r="D324" s="75">
        <f>SUM(B322:B324)</f>
        <v>1.378242066746092E-2</v>
      </c>
      <c r="F324" s="75">
        <f t="shared" si="65"/>
        <v>3.3806388034990599E-3</v>
      </c>
      <c r="G324" s="75">
        <f>B324/$D$324*T$331</f>
        <v>3.9332278310456829E-3</v>
      </c>
      <c r="H324" s="75" t="s">
        <v>697</v>
      </c>
    </row>
    <row r="325" spans="1:30" s="90" customFormat="1" ht="15.75" thickBot="1" x14ac:dyDescent="0.3">
      <c r="A325" s="90" t="s">
        <v>209</v>
      </c>
      <c r="B325" s="90">
        <v>4.1326656659482999E-2</v>
      </c>
      <c r="C325" s="90" t="s">
        <v>211</v>
      </c>
      <c r="F325" s="75">
        <f>B325/$D$322*S328</f>
        <v>4.0213796863022296E-2</v>
      </c>
      <c r="G325" s="75">
        <f>B325/$D$322*T328</f>
        <v>3.6343626558112054E-2</v>
      </c>
      <c r="H325" s="90" t="s">
        <v>698</v>
      </c>
      <c r="W325" s="100"/>
      <c r="X325" s="100"/>
      <c r="Y325" s="100"/>
    </row>
    <row r="326" spans="1:30" x14ac:dyDescent="0.25">
      <c r="A326" t="s">
        <v>209</v>
      </c>
      <c r="B326">
        <v>5.7796733456012703E-2</v>
      </c>
      <c r="C326" t="s">
        <v>211</v>
      </c>
      <c r="D326" t="s">
        <v>402</v>
      </c>
      <c r="F326">
        <f>B326/$D$327*S$330</f>
        <v>5.6481747007605533E-2</v>
      </c>
      <c r="G326">
        <f>B326/$D$327*T$330</f>
        <v>6.5661637533359241E-2</v>
      </c>
      <c r="H326" t="s">
        <v>699</v>
      </c>
      <c r="R326" s="5" t="s">
        <v>56</v>
      </c>
      <c r="S326" s="6">
        <v>2015</v>
      </c>
      <c r="T326" s="7">
        <v>2020</v>
      </c>
      <c r="W326" s="3" t="s">
        <v>56</v>
      </c>
      <c r="X326" s="3">
        <v>2015</v>
      </c>
      <c r="Y326" s="3">
        <v>2020</v>
      </c>
    </row>
    <row r="327" spans="1:30" s="75" customFormat="1" x14ac:dyDescent="0.25">
      <c r="A327" s="75" t="s">
        <v>209</v>
      </c>
      <c r="B327" s="75">
        <v>0.104350102050472</v>
      </c>
      <c r="C327" s="75" t="s">
        <v>211</v>
      </c>
      <c r="D327" s="75" cm="1">
        <f t="array" ref="D327">SUM(B326:B327+B336:B337)</f>
        <v>0.22773286870114728</v>
      </c>
      <c r="F327" s="75">
        <f>B327/$D$327*S$330</f>
        <v>0.10197593725116359</v>
      </c>
      <c r="G327" s="75">
        <f>B327/$D$327*T$330</f>
        <v>0.11854992778479136</v>
      </c>
      <c r="H327" s="75" t="s">
        <v>700</v>
      </c>
      <c r="R327" s="96"/>
      <c r="S327" s="4" t="s">
        <v>56</v>
      </c>
      <c r="T327" s="97" t="s">
        <v>56</v>
      </c>
      <c r="W327" s="4"/>
      <c r="X327" s="4" t="s">
        <v>56</v>
      </c>
      <c r="Y327" s="4" t="s">
        <v>56</v>
      </c>
    </row>
    <row r="328" spans="1:30" x14ac:dyDescent="0.25">
      <c r="A328" t="s">
        <v>209</v>
      </c>
      <c r="B328">
        <v>0.241323156415018</v>
      </c>
      <c r="C328" t="s">
        <v>211</v>
      </c>
      <c r="D328" t="s">
        <v>407</v>
      </c>
      <c r="F328">
        <f>B328/$D$329*S$335</f>
        <v>0.25980329818353948</v>
      </c>
      <c r="G328">
        <f>B328/$D$329*T$335</f>
        <v>0.23828730407150234</v>
      </c>
      <c r="H328" t="s">
        <v>701</v>
      </c>
      <c r="R328" s="8" t="s">
        <v>41</v>
      </c>
      <c r="S328" s="13">
        <f>X328/(1-X$337)</f>
        <v>0.42857142857142855</v>
      </c>
      <c r="T328" s="80">
        <f>Y328/(1-Y$337)</f>
        <v>0.38732577295627146</v>
      </c>
      <c r="W328" s="3" t="s">
        <v>41</v>
      </c>
      <c r="X328" s="13">
        <v>0.4280573261660548</v>
      </c>
      <c r="Y328" s="13">
        <v>0.38655023621510071</v>
      </c>
    </row>
    <row r="329" spans="1:30" s="75" customFormat="1" x14ac:dyDescent="0.25">
      <c r="A329" s="75" t="s">
        <v>209</v>
      </c>
      <c r="B329" s="75">
        <v>3.5910252489376501E-2</v>
      </c>
      <c r="C329" s="75" t="s">
        <v>211</v>
      </c>
      <c r="D329" s="75">
        <f>SUM(B328:B329)</f>
        <v>0.27723340890439452</v>
      </c>
      <c r="F329" s="75">
        <f>B329/$D$329*S$335</f>
        <v>3.866020225302786E-2</v>
      </c>
      <c r="G329" s="75">
        <f>B329/$D$329*T$335</f>
        <v>3.5458500466091065E-2</v>
      </c>
      <c r="H329" s="75" t="s">
        <v>702</v>
      </c>
      <c r="R329" s="96" t="s">
        <v>42</v>
      </c>
      <c r="S329" s="98">
        <f t="shared" ref="S329:S338" si="67">X329/(1-X$337)</f>
        <v>2.267613951314593E-2</v>
      </c>
      <c r="T329" s="101">
        <f t="shared" ref="T329:T336" si="68">Y329/(1-Y$337)</f>
        <v>1.0829590741614202E-2</v>
      </c>
      <c r="W329" s="4" t="s">
        <v>42</v>
      </c>
      <c r="X329" s="98">
        <v>2.2648937844786565E-2</v>
      </c>
      <c r="Y329" s="98">
        <v>1.0807906810158103E-2</v>
      </c>
    </row>
    <row r="330" spans="1:30" x14ac:dyDescent="0.25">
      <c r="A330" t="s">
        <v>209</v>
      </c>
      <c r="B330">
        <v>9.5947845880655792E-3</v>
      </c>
      <c r="C330" t="s">
        <v>211</v>
      </c>
      <c r="D330" t="s">
        <v>775</v>
      </c>
      <c r="F330" s="63">
        <f>B330/$D$331*S$329</f>
        <v>2.1159761305243555E-2</v>
      </c>
      <c r="G330" s="63">
        <f>B330/$D$331*T$329</f>
        <v>1.0105404184569738E-2</v>
      </c>
      <c r="H330" t="s">
        <v>703</v>
      </c>
      <c r="R330" s="8" t="s">
        <v>43</v>
      </c>
      <c r="S330" s="13">
        <f t="shared" si="67"/>
        <v>0.2225515095084723</v>
      </c>
      <c r="T330" s="80">
        <f t="shared" si="68"/>
        <v>0.25872246033536356</v>
      </c>
      <c r="W330" s="3" t="s">
        <v>43</v>
      </c>
      <c r="X330" s="13">
        <v>0.22228454288697061</v>
      </c>
      <c r="Y330" s="13">
        <v>0.2582044241297563</v>
      </c>
    </row>
    <row r="331" spans="1:30" x14ac:dyDescent="0.25">
      <c r="A331" t="s">
        <v>209</v>
      </c>
      <c r="B331" s="63">
        <v>6.80126006679239E-5</v>
      </c>
      <c r="C331" t="s">
        <v>211</v>
      </c>
      <c r="D331" s="63">
        <f>SUM(B330+B338)</f>
        <v>1.0282378462541601E-2</v>
      </c>
      <c r="F331" s="63">
        <f>B331/$D$333*S$333</f>
        <v>3.8930760369832326E-5</v>
      </c>
      <c r="G331" s="63">
        <f>B331/$D$333*T$333</f>
        <v>8.6289609873264642E-5</v>
      </c>
      <c r="H331" t="s">
        <v>704</v>
      </c>
      <c r="R331" s="8" t="s">
        <v>44</v>
      </c>
      <c r="S331" s="13">
        <f t="shared" si="67"/>
        <v>1.0499353300702494E-2</v>
      </c>
      <c r="T331" s="80">
        <f t="shared" si="68"/>
        <v>1.2215545939886116E-2</v>
      </c>
      <c r="W331" s="3" t="s">
        <v>44</v>
      </c>
      <c r="X331" s="13">
        <v>1.0486758567533387E-2</v>
      </c>
      <c r="Y331" s="13">
        <v>1.2191086930568111E-2</v>
      </c>
    </row>
    <row r="332" spans="1:30" x14ac:dyDescent="0.25">
      <c r="A332" t="s">
        <v>209</v>
      </c>
      <c r="B332">
        <v>3.4761995623242702E-3</v>
      </c>
      <c r="C332" t="s">
        <v>211</v>
      </c>
      <c r="D332" t="s">
        <v>404</v>
      </c>
      <c r="F332" s="63">
        <f t="shared" ref="F332:F334" si="69">B332/$D$333*S$333</f>
        <v>1.9897944032360323E-3</v>
      </c>
      <c r="G332" s="63">
        <f t="shared" ref="G332:G333" si="70">B332/$D$333*T$333</f>
        <v>4.4103578032422108E-3</v>
      </c>
      <c r="H332" t="s">
        <v>705</v>
      </c>
      <c r="R332" s="8" t="s">
        <v>46</v>
      </c>
      <c r="S332" s="13">
        <f t="shared" si="67"/>
        <v>7.2006434386287805E-3</v>
      </c>
      <c r="T332" s="80">
        <f t="shared" si="68"/>
        <v>3.1184846434113293E-2</v>
      </c>
      <c r="W332" s="3" t="s">
        <v>46</v>
      </c>
      <c r="X332" s="13">
        <v>7.192005746367359E-3</v>
      </c>
      <c r="Y332" s="13">
        <v>3.1122405471321609E-2</v>
      </c>
    </row>
    <row r="333" spans="1:30" x14ac:dyDescent="0.25">
      <c r="A333" t="s">
        <v>209</v>
      </c>
      <c r="B333" s="63">
        <v>3.0227822188754399E-4</v>
      </c>
      <c r="C333" t="s">
        <v>211</v>
      </c>
      <c r="D333" s="63">
        <f>SUM(B331:B334)</f>
        <v>4.2470090308980631E-3</v>
      </c>
      <c r="F333" s="63">
        <f t="shared" si="69"/>
        <v>1.7302559975291413E-4</v>
      </c>
      <c r="G333" s="63">
        <f t="shared" si="70"/>
        <v>3.8350937302360471E-4</v>
      </c>
      <c r="H333" t="s">
        <v>706</v>
      </c>
      <c r="R333" s="8" t="s">
        <v>47</v>
      </c>
      <c r="S333" s="13">
        <f t="shared" si="67"/>
        <v>2.4310096841861193E-3</v>
      </c>
      <c r="T333" s="80">
        <f t="shared" si="68"/>
        <v>5.3883067079548022E-3</v>
      </c>
      <c r="W333" s="3" t="s">
        <v>47</v>
      </c>
      <c r="X333" s="13">
        <v>2.4280935123584895E-3</v>
      </c>
      <c r="Y333" s="13">
        <v>5.3775177800897108E-3</v>
      </c>
    </row>
    <row r="334" spans="1:30" s="75" customFormat="1" x14ac:dyDescent="0.25">
      <c r="A334" s="75" t="s">
        <v>209</v>
      </c>
      <c r="B334" s="78">
        <v>4.0051864601832498E-4</v>
      </c>
      <c r="C334" s="75" t="s">
        <v>211</v>
      </c>
      <c r="D334" s="75" t="s">
        <v>779</v>
      </c>
      <c r="F334" s="63">
        <f t="shared" si="69"/>
        <v>2.2925892082734079E-4</v>
      </c>
      <c r="G334" s="63">
        <f>B334/$D$333*T$333</f>
        <v>5.081499218157219E-4</v>
      </c>
      <c r="H334" s="75" t="s">
        <v>707</v>
      </c>
      <c r="R334" s="8" t="s">
        <v>48</v>
      </c>
      <c r="S334" s="13">
        <f t="shared" si="67"/>
        <v>8.9849538253078604E-4</v>
      </c>
      <c r="T334" s="80">
        <f t="shared" si="68"/>
        <v>7.8098831764520911E-4</v>
      </c>
      <c r="W334" s="3" t="s">
        <v>48</v>
      </c>
      <c r="X334" s="13">
        <v>8.9741757237690809E-4</v>
      </c>
      <c r="Y334" s="13">
        <v>7.7942455613732881E-4</v>
      </c>
    </row>
    <row r="335" spans="1:30" s="90" customFormat="1" x14ac:dyDescent="0.25">
      <c r="A335" s="90" t="s">
        <v>209</v>
      </c>
      <c r="B335" s="90">
        <v>3.2468889254835599E-3</v>
      </c>
      <c r="C335" s="90" t="s">
        <v>211</v>
      </c>
      <c r="D335" s="90">
        <f>SUM(B335+B339)</f>
        <v>1.048510033300348E-2</v>
      </c>
      <c r="F335" s="90">
        <f>B335/D335*S336</f>
        <v>1.3950982681381287E-3</v>
      </c>
      <c r="G335" s="90">
        <f>B335/D335*T336</f>
        <v>4.2087599991455834E-3</v>
      </c>
      <c r="H335" s="90" t="s">
        <v>708</v>
      </c>
      <c r="R335" s="8" t="s">
        <v>49</v>
      </c>
      <c r="S335" s="13">
        <f t="shared" si="67"/>
        <v>0.29846350043656733</v>
      </c>
      <c r="T335" s="80">
        <f t="shared" si="68"/>
        <v>0.2737458045375934</v>
      </c>
      <c r="W335" s="3" t="s">
        <v>49</v>
      </c>
      <c r="X335" s="13">
        <v>0.29810547189508901</v>
      </c>
      <c r="Y335" s="13">
        <v>0.27319768730919447</v>
      </c>
    </row>
    <row r="336" spans="1:30" x14ac:dyDescent="0.25">
      <c r="A336" t="s">
        <v>209</v>
      </c>
      <c r="B336">
        <v>1.26214442406973E-2</v>
      </c>
      <c r="C336" t="s">
        <v>211</v>
      </c>
      <c r="F336">
        <f>B336/$D$327*S$330</f>
        <v>1.2334282196349671E-2</v>
      </c>
      <c r="G336">
        <f>B336/$D$327*T$330</f>
        <v>1.4338953904910606E-2</v>
      </c>
      <c r="H336" t="s">
        <v>709</v>
      </c>
      <c r="R336" s="8" t="s">
        <v>50</v>
      </c>
      <c r="S336" s="13">
        <f t="shared" si="67"/>
        <v>4.5051572910364216E-3</v>
      </c>
      <c r="T336" s="80">
        <f t="shared" si="68"/>
        <v>1.3591247462215204E-2</v>
      </c>
      <c r="W336" s="3" t="s">
        <v>50</v>
      </c>
      <c r="X336" s="13">
        <v>4.4997530292366344E-3</v>
      </c>
      <c r="Y336" s="13">
        <v>1.3564033905820954E-2</v>
      </c>
    </row>
    <row r="337" spans="1:30" s="75" customFormat="1" x14ac:dyDescent="0.25">
      <c r="A337" s="75" t="s">
        <v>209</v>
      </c>
      <c r="B337" s="75">
        <v>5.2964588953965303E-2</v>
      </c>
      <c r="C337" s="75" t="s">
        <v>211</v>
      </c>
      <c r="F337" s="75">
        <f>B337/$D$327*S$330</f>
        <v>5.1759543053353514E-2</v>
      </c>
      <c r="G337" s="75">
        <f>B337/$D$327*T$330</f>
        <v>6.0171941112302375E-2</v>
      </c>
      <c r="H337" s="75" t="s">
        <v>710</v>
      </c>
      <c r="R337" s="96" t="s">
        <v>51</v>
      </c>
      <c r="S337" s="98"/>
      <c r="T337" s="101"/>
      <c r="W337" s="4" t="s">
        <v>51</v>
      </c>
      <c r="X337" s="98">
        <v>1.1995722792054236E-3</v>
      </c>
      <c r="Y337" s="98">
        <v>2.0022854024184331E-3</v>
      </c>
    </row>
    <row r="338" spans="1:30" s="75" customFormat="1" ht="15.75" thickBot="1" x14ac:dyDescent="0.3">
      <c r="A338" s="75" t="s">
        <v>209</v>
      </c>
      <c r="B338" s="78">
        <v>6.8759387447602102E-4</v>
      </c>
      <c r="C338" s="75" t="s">
        <v>211</v>
      </c>
      <c r="F338" s="63">
        <f>B338/$D$331*S$329</f>
        <v>1.5163782079023742E-3</v>
      </c>
      <c r="G338" s="63">
        <f>B338/$D$331*T$329</f>
        <v>7.2418655704446441E-4</v>
      </c>
      <c r="H338" s="75" t="s">
        <v>711</v>
      </c>
      <c r="R338" s="10" t="s">
        <v>55</v>
      </c>
      <c r="S338" s="13">
        <f t="shared" si="67"/>
        <v>2.2027628733012825E-3</v>
      </c>
      <c r="T338" s="80">
        <f>Y338/(1-Y$337)</f>
        <v>6.2154365673427253E-3</v>
      </c>
      <c r="W338" s="3" t="s">
        <v>55</v>
      </c>
      <c r="X338" s="13">
        <v>2.2001205000208072E-3</v>
      </c>
      <c r="Y338" s="13">
        <v>6.2029914894342775E-3</v>
      </c>
    </row>
    <row r="339" spans="1:30" s="90" customFormat="1" ht="15.75" thickBot="1" x14ac:dyDescent="0.3">
      <c r="A339" s="90" t="s">
        <v>209</v>
      </c>
      <c r="B339" s="90">
        <v>7.2382114075199202E-3</v>
      </c>
      <c r="C339" s="90" t="s">
        <v>211</v>
      </c>
      <c r="F339" s="90">
        <f>B339/D335*S336</f>
        <v>3.1100590228982932E-3</v>
      </c>
      <c r="G339" s="90">
        <f>B339/D335*T336</f>
        <v>9.382487463069621E-3</v>
      </c>
      <c r="H339" s="90" t="s">
        <v>712</v>
      </c>
      <c r="R339" s="105"/>
      <c r="S339" s="106">
        <f>SUM(S328:S338)</f>
        <v>1</v>
      </c>
      <c r="T339" s="107">
        <f>SUM(T328:T338)</f>
        <v>1</v>
      </c>
      <c r="W339" s="75"/>
      <c r="X339" s="75"/>
      <c r="Y339" s="75"/>
    </row>
    <row r="340" spans="1:30" x14ac:dyDescent="0.25">
      <c r="A340" t="s">
        <v>209</v>
      </c>
      <c r="B340">
        <v>1.33732808716379E-2</v>
      </c>
      <c r="C340" t="s">
        <v>211</v>
      </c>
      <c r="D340" t="s">
        <v>386</v>
      </c>
      <c r="H340" t="s">
        <v>713</v>
      </c>
    </row>
    <row r="341" spans="1:30" x14ac:dyDescent="0.25">
      <c r="A341" t="s">
        <v>233</v>
      </c>
      <c r="B341" s="63">
        <v>6.5820984882502598E-9</v>
      </c>
      <c r="C341" t="s">
        <v>235</v>
      </c>
      <c r="H341" t="s">
        <v>236</v>
      </c>
    </row>
    <row r="342" spans="1:30" x14ac:dyDescent="0.25">
      <c r="A342" t="s">
        <v>239</v>
      </c>
      <c r="B342" s="63">
        <v>3.1699999999999999E-10</v>
      </c>
      <c r="C342" t="s">
        <v>235</v>
      </c>
      <c r="H342" t="s">
        <v>240</v>
      </c>
    </row>
    <row r="343" spans="1:30" x14ac:dyDescent="0.25">
      <c r="A343" t="s">
        <v>209</v>
      </c>
      <c r="B343">
        <v>1.17249733143027E-2</v>
      </c>
      <c r="C343" t="s">
        <v>211</v>
      </c>
      <c r="H343" t="s">
        <v>714</v>
      </c>
    </row>
    <row r="344" spans="1:30" x14ac:dyDescent="0.25">
      <c r="A344" t="s">
        <v>209</v>
      </c>
      <c r="B344">
        <v>4.0803055346164399E-3</v>
      </c>
      <c r="C344" t="s">
        <v>211</v>
      </c>
      <c r="H344" t="s">
        <v>715</v>
      </c>
    </row>
    <row r="345" spans="1:30" x14ac:dyDescent="0.25">
      <c r="D345" t="s">
        <v>776</v>
      </c>
      <c r="F345" s="44">
        <f>S332</f>
        <v>7.2006434386287805E-3</v>
      </c>
      <c r="G345" s="44">
        <f>T332</f>
        <v>3.1184846434113293E-2</v>
      </c>
    </row>
    <row r="346" spans="1:30" x14ac:dyDescent="0.25">
      <c r="D346" t="s">
        <v>783</v>
      </c>
      <c r="F346" s="44">
        <f>S334</f>
        <v>8.9849538253078604E-4</v>
      </c>
      <c r="G346" s="44">
        <f>T334</f>
        <v>7.8098831764520911E-4</v>
      </c>
    </row>
    <row r="347" spans="1:30" x14ac:dyDescent="0.25">
      <c r="D347" t="s">
        <v>394</v>
      </c>
      <c r="F347" s="44">
        <f>S338</f>
        <v>2.2027628733012825E-3</v>
      </c>
      <c r="G347" s="44">
        <f>T338</f>
        <v>6.2154365673427253E-3</v>
      </c>
    </row>
    <row r="348" spans="1:30" x14ac:dyDescent="0.25">
      <c r="D348" t="s">
        <v>144</v>
      </c>
      <c r="F348">
        <f>SUM(F321:F347)</f>
        <v>1.0000000000000002</v>
      </c>
      <c r="G348">
        <f>SUM(G321:G347)</f>
        <v>0.99999999999999978</v>
      </c>
    </row>
    <row r="351" spans="1:30" x14ac:dyDescent="0.25">
      <c r="A351" s="23" t="s">
        <v>716</v>
      </c>
      <c r="E351">
        <v>2010</v>
      </c>
      <c r="F351">
        <v>2015</v>
      </c>
    </row>
    <row r="352" spans="1:30" x14ac:dyDescent="0.25">
      <c r="A352" t="s">
        <v>202</v>
      </c>
      <c r="B352" t="s">
        <v>204</v>
      </c>
      <c r="C352" t="s">
        <v>205</v>
      </c>
      <c r="H352" t="s">
        <v>206</v>
      </c>
      <c r="R352" t="s">
        <v>24</v>
      </c>
      <c r="T352" t="s">
        <v>41</v>
      </c>
      <c r="U352" t="s">
        <v>42</v>
      </c>
      <c r="V352" t="s">
        <v>43</v>
      </c>
      <c r="W352" t="s">
        <v>44</v>
      </c>
      <c r="X352" t="s">
        <v>45</v>
      </c>
      <c r="Y352" t="s">
        <v>46</v>
      </c>
      <c r="Z352" t="s">
        <v>47</v>
      </c>
      <c r="AB352" t="s">
        <v>49</v>
      </c>
      <c r="AC352" t="s">
        <v>50</v>
      </c>
      <c r="AD352" t="s">
        <v>51</v>
      </c>
    </row>
    <row r="353" spans="1:30" s="75" customFormat="1" x14ac:dyDescent="0.25">
      <c r="A353" s="75" t="s">
        <v>209</v>
      </c>
      <c r="B353" s="75">
        <v>2.07527364693736E-2</v>
      </c>
      <c r="C353" s="75" t="s">
        <v>211</v>
      </c>
      <c r="D353" s="75" t="s">
        <v>392</v>
      </c>
      <c r="E353" s="75">
        <f>S362</f>
        <v>2.402273774996461E-2</v>
      </c>
      <c r="F353" s="75">
        <f>T362</f>
        <v>2.0377618416139869E-2</v>
      </c>
      <c r="H353" s="75" t="s">
        <v>717</v>
      </c>
      <c r="R353" s="75">
        <v>2010</v>
      </c>
      <c r="S353" s="75" t="s">
        <v>24</v>
      </c>
      <c r="T353" s="75">
        <v>0.11716030877885729</v>
      </c>
      <c r="U353" s="75">
        <v>0.16181855794321634</v>
      </c>
      <c r="V353" s="75">
        <v>0.5334818917241605</v>
      </c>
      <c r="W353" s="75">
        <v>0.13475867124923332</v>
      </c>
      <c r="X353" s="75">
        <v>2.401855286222903E-2</v>
      </c>
      <c r="Y353" s="75">
        <v>1.1250757611500452E-4</v>
      </c>
      <c r="Z353" s="75">
        <v>4.4966737679513098E-3</v>
      </c>
      <c r="AA353" s="75">
        <v>0</v>
      </c>
      <c r="AB353" s="75">
        <v>2.1336517418713275E-2</v>
      </c>
      <c r="AC353" s="75">
        <v>2.6421134003781705E-3</v>
      </c>
      <c r="AD353" s="75">
        <v>1.7420527914581346E-4</v>
      </c>
    </row>
    <row r="354" spans="1:30" s="90" customFormat="1" x14ac:dyDescent="0.25">
      <c r="A354" s="90" t="s">
        <v>209</v>
      </c>
      <c r="B354" s="90">
        <v>6.2678745015451898E-2</v>
      </c>
      <c r="C354" s="90" t="s">
        <v>211</v>
      </c>
      <c r="D354" s="90" t="s">
        <v>405</v>
      </c>
      <c r="E354" s="90">
        <f>$B$354/$D$355*S358</f>
        <v>6.352044223728498E-2</v>
      </c>
      <c r="F354" s="90">
        <f>$B$354/$D$355*T358</f>
        <v>5.8987220724182679E-2</v>
      </c>
      <c r="H354" s="90" t="s">
        <v>718</v>
      </c>
      <c r="R354" s="90">
        <v>2015</v>
      </c>
      <c r="S354" s="90" t="s">
        <v>24</v>
      </c>
      <c r="T354" s="90">
        <v>0.10880815674965885</v>
      </c>
      <c r="U354" s="90">
        <v>0.1016278740441309</v>
      </c>
      <c r="V354" s="90">
        <v>0.59943291536857279</v>
      </c>
      <c r="W354" s="90">
        <v>9.9175442210149595E-2</v>
      </c>
      <c r="X354" s="90">
        <v>2.0375782074718709E-2</v>
      </c>
      <c r="Y354" s="90">
        <v>7.6920106078941274E-4</v>
      </c>
      <c r="Z354" s="90">
        <v>2.8145034630139808E-2</v>
      </c>
      <c r="AA354" s="90">
        <v>0</v>
      </c>
      <c r="AB354" s="90">
        <v>3.7259584438322307E-2</v>
      </c>
      <c r="AC354" s="90">
        <v>4.3158938180694667E-3</v>
      </c>
      <c r="AD354" s="90">
        <v>9.0115605448132032E-5</v>
      </c>
    </row>
    <row r="355" spans="1:30" s="75" customFormat="1" x14ac:dyDescent="0.25">
      <c r="A355" s="75" t="s">
        <v>209</v>
      </c>
      <c r="B355" s="75">
        <v>0.12097168216564801</v>
      </c>
      <c r="C355" s="75" t="s">
        <v>211</v>
      </c>
      <c r="D355" s="75">
        <f>SUM(B354+B356)</f>
        <v>0.1156279829575725</v>
      </c>
      <c r="E355" s="75">
        <f>S361</f>
        <v>0.13478215101147414</v>
      </c>
      <c r="F355" s="75">
        <f>T361</f>
        <v>9.9184380270628675E-2</v>
      </c>
      <c r="H355" s="75" t="s">
        <v>719</v>
      </c>
    </row>
    <row r="356" spans="1:30" s="90" customFormat="1" x14ac:dyDescent="0.25">
      <c r="A356" s="90" t="s">
        <v>209</v>
      </c>
      <c r="B356" s="90">
        <v>5.29492379421206E-2</v>
      </c>
      <c r="C356" s="90" t="s">
        <v>211</v>
      </c>
      <c r="E356" s="90">
        <f>$B$356/$D$355*S358</f>
        <v>5.3660280042007485E-2</v>
      </c>
      <c r="F356" s="90">
        <f>$B$356/$D$355*T358</f>
        <v>4.9830742222090704E-2</v>
      </c>
      <c r="H356" s="90" t="s">
        <v>720</v>
      </c>
      <c r="R356" s="91" t="s">
        <v>24</v>
      </c>
      <c r="S356" s="90">
        <v>2010</v>
      </c>
      <c r="T356" s="92">
        <v>2015</v>
      </c>
      <c r="W356" s="90" t="s">
        <v>24</v>
      </c>
      <c r="X356" s="90">
        <v>2010</v>
      </c>
      <c r="Y356" s="90">
        <v>2015</v>
      </c>
    </row>
    <row r="357" spans="1:30" x14ac:dyDescent="0.25">
      <c r="A357" t="s">
        <v>209</v>
      </c>
      <c r="B357">
        <v>0.44085708450561201</v>
      </c>
      <c r="C357" t="s">
        <v>211</v>
      </c>
      <c r="D357" t="s">
        <v>402</v>
      </c>
      <c r="E357">
        <f>$B357/$D$358*S$360</f>
        <v>0.42981011771354943</v>
      </c>
      <c r="F357">
        <f>$B357/$D$358*T$360</f>
        <v>0.4829042351769065</v>
      </c>
      <c r="H357" t="s">
        <v>721</v>
      </c>
      <c r="R357" s="84"/>
      <c r="S357" s="79" t="s">
        <v>24</v>
      </c>
      <c r="T357" s="85" t="s">
        <v>24</v>
      </c>
      <c r="X357" t="s">
        <v>24</v>
      </c>
      <c r="Y357" t="s">
        <v>24</v>
      </c>
    </row>
    <row r="358" spans="1:30" s="75" customFormat="1" x14ac:dyDescent="0.25">
      <c r="A358" s="75" t="s">
        <v>209</v>
      </c>
      <c r="B358" s="75">
        <v>0.106431683438535</v>
      </c>
      <c r="C358" s="75" t="s">
        <v>211</v>
      </c>
      <c r="D358" s="75">
        <f>SUM(B357:B358)</f>
        <v>0.54728876794414705</v>
      </c>
      <c r="E358" s="75">
        <f>$B358/$D$358*S$360</f>
        <v>0.10376472556512956</v>
      </c>
      <c r="F358" s="75">
        <f>$B358/$D$358*T$360</f>
        <v>0.11658270332008719</v>
      </c>
      <c r="H358" s="75" t="s">
        <v>722</v>
      </c>
      <c r="R358" s="88" t="s">
        <v>41</v>
      </c>
      <c r="S358" s="75">
        <f>X358/(1-X$367)</f>
        <v>0.11718072227929247</v>
      </c>
      <c r="T358" s="89">
        <f>Y358/(1-Y$367)</f>
        <v>0.10881796294627338</v>
      </c>
      <c r="W358" s="75" t="s">
        <v>41</v>
      </c>
      <c r="X358" s="75">
        <v>0.11716030877885729</v>
      </c>
      <c r="Y358" s="75">
        <v>0.10880815674965885</v>
      </c>
    </row>
    <row r="359" spans="1:30" x14ac:dyDescent="0.25">
      <c r="A359" t="s">
        <v>209</v>
      </c>
      <c r="B359">
        <v>4.0272346340016502E-2</v>
      </c>
      <c r="C359" t="s">
        <v>211</v>
      </c>
      <c r="D359" t="s">
        <v>388</v>
      </c>
      <c r="E359">
        <f>S365</f>
        <v>2.134023500030854E-2</v>
      </c>
      <c r="F359">
        <f>T365</f>
        <v>3.726294241093845E-2</v>
      </c>
      <c r="H359" t="s">
        <v>723</v>
      </c>
      <c r="R359" s="84" t="s">
        <v>42</v>
      </c>
      <c r="S359" s="79">
        <f t="shared" ref="S359:S366" si="71">X359/(1-X$367)</f>
        <v>0.16184675250191477</v>
      </c>
      <c r="T359" s="85">
        <f t="shared" ref="T359:T365" si="72">Y359/(1-Y$367)</f>
        <v>0.10163703312690708</v>
      </c>
      <c r="W359" t="s">
        <v>42</v>
      </c>
      <c r="X359">
        <v>0.16181855794321634</v>
      </c>
      <c r="Y359">
        <v>0.1016278740441309</v>
      </c>
    </row>
    <row r="360" spans="1:30" s="75" customFormat="1" x14ac:dyDescent="0.25">
      <c r="A360" s="75" t="s">
        <v>209</v>
      </c>
      <c r="B360" s="75">
        <v>0.123536941669392</v>
      </c>
      <c r="C360" s="75" t="s">
        <v>211</v>
      </c>
      <c r="D360" s="75" t="s">
        <v>782</v>
      </c>
      <c r="E360" s="75">
        <f>S359</f>
        <v>0.16184675250191477</v>
      </c>
      <c r="F360" s="75">
        <f>T359</f>
        <v>0.10163703312690708</v>
      </c>
      <c r="H360" s="75" t="s">
        <v>724</v>
      </c>
      <c r="R360" s="88" t="s">
        <v>43</v>
      </c>
      <c r="S360" s="75">
        <f t="shared" si="71"/>
        <v>0.53357484327867899</v>
      </c>
      <c r="T360" s="89">
        <f t="shared" si="72"/>
        <v>0.59948693849699375</v>
      </c>
      <c r="W360" s="75" t="s">
        <v>43</v>
      </c>
      <c r="X360" s="75">
        <v>0.5334818917241605</v>
      </c>
      <c r="Y360" s="75">
        <v>0.59943291536857279</v>
      </c>
    </row>
    <row r="361" spans="1:30" x14ac:dyDescent="0.25">
      <c r="A361" t="s">
        <v>209</v>
      </c>
      <c r="B361">
        <v>6.1915919730275003E-3</v>
      </c>
      <c r="C361" t="s">
        <v>211</v>
      </c>
      <c r="D361" t="s">
        <v>404</v>
      </c>
      <c r="E361">
        <f>$B361/$D$362*S$364</f>
        <v>3.615903129173943E-3</v>
      </c>
      <c r="F361">
        <f>$B361/$D$362*T$364</f>
        <v>2.2630318650509851E-2</v>
      </c>
      <c r="H361" t="s">
        <v>725</v>
      </c>
      <c r="R361" s="84" t="s">
        <v>44</v>
      </c>
      <c r="S361" s="79">
        <f t="shared" si="71"/>
        <v>0.13478215101147414</v>
      </c>
      <c r="T361" s="85">
        <f t="shared" si="72"/>
        <v>9.9184380270628675E-2</v>
      </c>
      <c r="W361" t="s">
        <v>44</v>
      </c>
      <c r="X361">
        <v>0.13475867124923332</v>
      </c>
      <c r="Y361">
        <v>9.9175442210149595E-2</v>
      </c>
    </row>
    <row r="362" spans="1:30" x14ac:dyDescent="0.25">
      <c r="A362" t="s">
        <v>209</v>
      </c>
      <c r="B362">
        <v>1.08624420822622E-3</v>
      </c>
      <c r="C362" t="s">
        <v>211</v>
      </c>
      <c r="D362">
        <f>SUM(B361:B363)</f>
        <v>7.7010968506604919E-3</v>
      </c>
      <c r="E362">
        <f t="shared" ref="E362:E363" si="73">$B362/$D$362*S$364</f>
        <v>6.3436897145076386E-4</v>
      </c>
      <c r="F362">
        <f t="shared" ref="F362" si="74">$B362/$D$362*T$364</f>
        <v>3.9702313510834048E-3</v>
      </c>
      <c r="H362" t="s">
        <v>726</v>
      </c>
      <c r="R362" s="84" t="s">
        <v>45</v>
      </c>
      <c r="S362" s="79">
        <f t="shared" si="71"/>
        <v>2.402273774996461E-2</v>
      </c>
      <c r="T362" s="85">
        <f t="shared" si="72"/>
        <v>2.0377618416139869E-2</v>
      </c>
      <c r="W362" t="s">
        <v>45</v>
      </c>
      <c r="X362">
        <v>2.401855286222903E-2</v>
      </c>
      <c r="Y362">
        <v>2.0375782074718709E-2</v>
      </c>
    </row>
    <row r="363" spans="1:30" s="75" customFormat="1" x14ac:dyDescent="0.25">
      <c r="A363" s="75" t="s">
        <v>209</v>
      </c>
      <c r="B363" s="78">
        <v>4.2326066940677102E-4</v>
      </c>
      <c r="C363" s="75" t="s">
        <v>211</v>
      </c>
      <c r="E363">
        <f t="shared" si="73"/>
        <v>2.4718514812206661E-4</v>
      </c>
      <c r="F363" s="63">
        <f>$B363/$D$362*T$364</f>
        <v>1.5470211639640279E-3</v>
      </c>
      <c r="H363" s="75" t="s">
        <v>727</v>
      </c>
      <c r="R363" s="88" t="s">
        <v>46</v>
      </c>
      <c r="S363" s="75">
        <f t="shared" si="71"/>
        <v>1.1252717894362389E-4</v>
      </c>
      <c r="T363" s="89">
        <f t="shared" si="72"/>
        <v>7.6927038405582529E-4</v>
      </c>
      <c r="W363" s="75" t="s">
        <v>46</v>
      </c>
      <c r="X363" s="75">
        <v>1.1250757611500452E-4</v>
      </c>
      <c r="Y363" s="75">
        <v>7.6920106078941274E-4</v>
      </c>
    </row>
    <row r="364" spans="1:30" s="90" customFormat="1" x14ac:dyDescent="0.25">
      <c r="A364" s="90" t="s">
        <v>209</v>
      </c>
      <c r="B364" s="90">
        <v>2.3848445603190601E-2</v>
      </c>
      <c r="C364" s="90" t="s">
        <v>211</v>
      </c>
      <c r="E364" s="90">
        <f>0</f>
        <v>0</v>
      </c>
      <c r="F364" s="90">
        <v>0</v>
      </c>
      <c r="H364" s="90" t="s">
        <v>728</v>
      </c>
      <c r="R364" s="91" t="s">
        <v>47</v>
      </c>
      <c r="S364" s="90">
        <f t="shared" si="71"/>
        <v>4.4974572487467739E-3</v>
      </c>
      <c r="T364" s="92">
        <f t="shared" si="72"/>
        <v>2.8147571165557286E-2</v>
      </c>
      <c r="W364" s="90" t="s">
        <v>47</v>
      </c>
      <c r="X364" s="90">
        <v>4.4966737679513098E-3</v>
      </c>
      <c r="Y364" s="90">
        <v>2.8145034630139808E-2</v>
      </c>
    </row>
    <row r="365" spans="1:30" x14ac:dyDescent="0.25">
      <c r="A365" t="s">
        <v>209</v>
      </c>
      <c r="B365">
        <v>5.54080304406682E-2</v>
      </c>
      <c r="C365" t="s">
        <v>211</v>
      </c>
      <c r="D365" t="s">
        <v>386</v>
      </c>
      <c r="H365" t="s">
        <v>729</v>
      </c>
      <c r="R365" s="84" t="s">
        <v>49</v>
      </c>
      <c r="S365" s="79">
        <f t="shared" si="71"/>
        <v>2.134023500030854E-2</v>
      </c>
      <c r="T365" s="85">
        <f t="shared" si="72"/>
        <v>3.726294241093845E-2</v>
      </c>
      <c r="W365" t="s">
        <v>49</v>
      </c>
      <c r="X365">
        <v>2.1336517418713275E-2</v>
      </c>
      <c r="Y365">
        <v>3.7259584438322307E-2</v>
      </c>
    </row>
    <row r="366" spans="1:30" x14ac:dyDescent="0.25">
      <c r="A366" t="s">
        <v>233</v>
      </c>
      <c r="B366" s="63">
        <v>6.5820984882502598E-9</v>
      </c>
      <c r="C366" t="s">
        <v>235</v>
      </c>
      <c r="H366" t="s">
        <v>236</v>
      </c>
      <c r="R366" s="84" t="s">
        <v>50</v>
      </c>
      <c r="S366" s="79">
        <f t="shared" si="71"/>
        <v>2.6425737506760704E-3</v>
      </c>
      <c r="T366" s="85">
        <f>Y366/(1-Y$367)</f>
        <v>4.3162827825056977E-3</v>
      </c>
      <c r="W366" t="s">
        <v>50</v>
      </c>
      <c r="X366">
        <v>2.6421134003781705E-3</v>
      </c>
      <c r="Y366">
        <v>4.3158938180694667E-3</v>
      </c>
    </row>
    <row r="367" spans="1:30" x14ac:dyDescent="0.25">
      <c r="A367" t="s">
        <v>239</v>
      </c>
      <c r="B367" s="63">
        <v>3.1699999999999999E-10</v>
      </c>
      <c r="C367" t="s">
        <v>235</v>
      </c>
      <c r="H367" t="s">
        <v>240</v>
      </c>
      <c r="R367" s="84" t="s">
        <v>51</v>
      </c>
      <c r="S367" s="79"/>
      <c r="T367" s="85"/>
      <c r="W367" t="s">
        <v>51</v>
      </c>
      <c r="X367">
        <v>1.7420527914581346E-4</v>
      </c>
      <c r="Y367">
        <v>9.0115605448132032E-5</v>
      </c>
    </row>
    <row r="368" spans="1:30" x14ac:dyDescent="0.25">
      <c r="B368" s="63"/>
      <c r="D368" t="s">
        <v>776</v>
      </c>
      <c r="E368">
        <f>S363</f>
        <v>1.1252717894362389E-4</v>
      </c>
      <c r="F368">
        <f>T363</f>
        <v>7.6927038405582529E-4</v>
      </c>
      <c r="R368" s="84"/>
      <c r="S368" s="79"/>
      <c r="T368" s="85"/>
    </row>
    <row r="369" spans="1:24" ht="15.75" thickBot="1" x14ac:dyDescent="0.3">
      <c r="D369" t="s">
        <v>784</v>
      </c>
      <c r="E369">
        <f>S366</f>
        <v>2.6425737506760704E-3</v>
      </c>
      <c r="F369">
        <f>T366</f>
        <v>4.3162827825056977E-3</v>
      </c>
      <c r="R369" s="112" t="s">
        <v>35</v>
      </c>
      <c r="S369" s="113">
        <f>SUM(S358:S366)</f>
        <v>1</v>
      </c>
      <c r="T369" s="114">
        <f>SUM(T358:T366)</f>
        <v>1</v>
      </c>
    </row>
    <row r="370" spans="1:24" x14ac:dyDescent="0.25">
      <c r="D370" t="s">
        <v>144</v>
      </c>
      <c r="E370">
        <f>SUM(E353:E369)</f>
        <v>1</v>
      </c>
      <c r="F370">
        <f>SUM(F353:F369)</f>
        <v>1</v>
      </c>
      <c r="R370" s="94"/>
      <c r="S370" s="94"/>
      <c r="T370" s="94"/>
    </row>
    <row r="371" spans="1:24" x14ac:dyDescent="0.25">
      <c r="R371" s="94"/>
      <c r="S371" s="94"/>
      <c r="T371" s="94"/>
    </row>
    <row r="372" spans="1:24" x14ac:dyDescent="0.25">
      <c r="R372" s="94"/>
      <c r="S372" s="94"/>
      <c r="T372" s="94"/>
    </row>
    <row r="373" spans="1:24" x14ac:dyDescent="0.25">
      <c r="E373">
        <v>2010</v>
      </c>
      <c r="F373">
        <v>2015</v>
      </c>
      <c r="G373">
        <v>2020</v>
      </c>
    </row>
    <row r="374" spans="1:24" x14ac:dyDescent="0.25">
      <c r="A374" s="23" t="s">
        <v>730</v>
      </c>
      <c r="R374" t="s">
        <v>20</v>
      </c>
      <c r="S374" t="s">
        <v>41</v>
      </c>
      <c r="T374" t="s">
        <v>42</v>
      </c>
      <c r="U374" t="s">
        <v>43</v>
      </c>
      <c r="V374" t="s">
        <v>44</v>
      </c>
      <c r="W374" t="s">
        <v>46</v>
      </c>
      <c r="X374" t="s">
        <v>50</v>
      </c>
    </row>
    <row r="375" spans="1:24" x14ac:dyDescent="0.25">
      <c r="A375" t="s">
        <v>202</v>
      </c>
      <c r="B375" t="s">
        <v>204</v>
      </c>
      <c r="C375" t="s">
        <v>205</v>
      </c>
      <c r="H375" t="s">
        <v>206</v>
      </c>
      <c r="R375">
        <v>2010</v>
      </c>
      <c r="S375">
        <v>0.34329972913628132</v>
      </c>
      <c r="T375">
        <v>2.9410350520090396E-2</v>
      </c>
      <c r="U375">
        <v>0.5673312711361852</v>
      </c>
      <c r="V375">
        <v>5.1864792524802465E-2</v>
      </c>
      <c r="W375">
        <v>0</v>
      </c>
      <c r="X375">
        <v>8.0297469267385773E-3</v>
      </c>
    </row>
    <row r="376" spans="1:24" s="75" customFormat="1" x14ac:dyDescent="0.25">
      <c r="A376" s="75" t="s">
        <v>209</v>
      </c>
      <c r="B376" s="75">
        <v>0.44832675607915901</v>
      </c>
      <c r="C376" s="75" t="s">
        <v>211</v>
      </c>
      <c r="D376" s="75" t="s">
        <v>385</v>
      </c>
      <c r="E376" s="75">
        <f>S380</f>
        <v>0.34329972913628132</v>
      </c>
      <c r="F376" s="75">
        <f t="shared" ref="F376:G376" si="75">T380</f>
        <v>0.42281329309965826</v>
      </c>
      <c r="G376" s="75">
        <f t="shared" si="75"/>
        <v>0.45872326868702956</v>
      </c>
      <c r="H376" s="75" t="s">
        <v>731</v>
      </c>
      <c r="R376" s="75">
        <v>2015</v>
      </c>
      <c r="S376" s="75">
        <v>0.42281329309965826</v>
      </c>
      <c r="T376" s="75">
        <v>1.1583834588970377E-2</v>
      </c>
      <c r="U376" s="75">
        <v>0.46603118775937064</v>
      </c>
      <c r="V376" s="75">
        <v>9.2750611165510949E-2</v>
      </c>
      <c r="W376" s="75">
        <v>1.8185088227653324E-3</v>
      </c>
      <c r="X376" s="75">
        <v>5.0025645637244128E-3</v>
      </c>
    </row>
    <row r="377" spans="1:24" s="90" customFormat="1" x14ac:dyDescent="0.25">
      <c r="A377" s="90" t="s">
        <v>209</v>
      </c>
      <c r="B377" s="90">
        <v>0.176249055668386</v>
      </c>
      <c r="C377" s="90" t="s">
        <v>211</v>
      </c>
      <c r="D377" s="90" t="s">
        <v>381</v>
      </c>
      <c r="E377" s="90">
        <f>S383</f>
        <v>5.1864792524802465E-2</v>
      </c>
      <c r="F377" s="90">
        <f t="shared" ref="F377" si="76">T383</f>
        <v>9.2750611165510949E-2</v>
      </c>
      <c r="G377" s="90">
        <f>U383</f>
        <v>0.15170357896653144</v>
      </c>
      <c r="H377" s="90" t="s">
        <v>732</v>
      </c>
      <c r="R377" s="90">
        <v>2019</v>
      </c>
      <c r="S377" s="90">
        <v>0.45872326868702956</v>
      </c>
      <c r="T377" s="90">
        <v>5.5126666173617705E-3</v>
      </c>
      <c r="U377" s="90">
        <v>0.37067420652303773</v>
      </c>
      <c r="V377" s="90">
        <v>0.15170357896653144</v>
      </c>
      <c r="W377" s="90">
        <v>5.3647519300022185E-3</v>
      </c>
      <c r="X377" s="90">
        <v>8.0215272760372526E-3</v>
      </c>
    </row>
    <row r="378" spans="1:24" ht="15.75" thickBot="1" x14ac:dyDescent="0.3">
      <c r="A378" t="s">
        <v>209</v>
      </c>
      <c r="B378">
        <v>0.240785471754106</v>
      </c>
      <c r="C378" t="s">
        <v>211</v>
      </c>
      <c r="D378" t="s">
        <v>402</v>
      </c>
      <c r="E378">
        <f>$B378/$D$379*S$382</f>
        <v>0.36947967573525919</v>
      </c>
      <c r="F378">
        <f t="shared" ref="F378:G378" si="77">$B378/$D$379*T$382</f>
        <v>0.30350707055334658</v>
      </c>
      <c r="G378">
        <f t="shared" si="77"/>
        <v>0.24140496496037622</v>
      </c>
      <c r="H378" t="s">
        <v>733</v>
      </c>
    </row>
    <row r="379" spans="1:24" s="75" customFormat="1" x14ac:dyDescent="0.25">
      <c r="A379" s="75" t="s">
        <v>209</v>
      </c>
      <c r="B379" s="75">
        <v>0.12893751094999201</v>
      </c>
      <c r="C379" s="75" t="s">
        <v>211</v>
      </c>
      <c r="D379" s="75">
        <f>SUM(B378:B379)</f>
        <v>0.36972298270409798</v>
      </c>
      <c r="E379">
        <f>$B379/$D$379*S$382</f>
        <v>0.19785159540092601</v>
      </c>
      <c r="F379">
        <f t="shared" ref="F379" si="78">$B379/$D$379*T$382</f>
        <v>0.16252411720602408</v>
      </c>
      <c r="G379">
        <f>$B379/$D$379*U$382</f>
        <v>0.12926924156266154</v>
      </c>
      <c r="H379" s="75" t="s">
        <v>734</v>
      </c>
      <c r="R379" s="115" t="s">
        <v>20</v>
      </c>
      <c r="S379" s="116">
        <v>2010</v>
      </c>
      <c r="T379" s="116">
        <v>2015</v>
      </c>
      <c r="U379" s="117">
        <v>2019</v>
      </c>
    </row>
    <row r="380" spans="1:24" s="90" customFormat="1" x14ac:dyDescent="0.25">
      <c r="A380" s="90" t="s">
        <v>209</v>
      </c>
      <c r="B380" s="90">
        <v>4.4959680178184901E-3</v>
      </c>
      <c r="C380" s="90" t="s">
        <v>211</v>
      </c>
      <c r="D380" s="90" t="s">
        <v>782</v>
      </c>
      <c r="E380" s="90">
        <f>S381</f>
        <v>2.9410350520090396E-2</v>
      </c>
      <c r="F380" s="90">
        <f>T381</f>
        <v>1.1583834588970377E-2</v>
      </c>
      <c r="G380" s="90">
        <f>U381</f>
        <v>5.5126666173617705E-3</v>
      </c>
      <c r="H380" s="90" t="s">
        <v>735</v>
      </c>
      <c r="R380" s="91" t="s">
        <v>41</v>
      </c>
      <c r="S380" s="90">
        <v>0.34329972913628132</v>
      </c>
      <c r="T380" s="90">
        <v>0.42281329309965826</v>
      </c>
      <c r="U380" s="92">
        <v>0.45872326868702956</v>
      </c>
    </row>
    <row r="381" spans="1:24" s="90" customFormat="1" x14ac:dyDescent="0.25">
      <c r="A381" s="90" t="s">
        <v>209</v>
      </c>
      <c r="B381" s="93">
        <v>4.9704655983969202E-5</v>
      </c>
      <c r="C381" s="90" t="s">
        <v>211</v>
      </c>
      <c r="D381" s="90" t="s">
        <v>394</v>
      </c>
      <c r="E381" s="90">
        <v>0</v>
      </c>
      <c r="F381" s="90">
        <v>0</v>
      </c>
      <c r="G381" s="90">
        <v>0</v>
      </c>
      <c r="H381" s="90" t="s">
        <v>736</v>
      </c>
      <c r="R381" s="91" t="s">
        <v>42</v>
      </c>
      <c r="S381" s="90">
        <v>2.9410350520090396E-2</v>
      </c>
      <c r="T381" s="90">
        <v>1.1583834588970377E-2</v>
      </c>
      <c r="U381" s="92">
        <v>5.5126666173617705E-3</v>
      </c>
    </row>
    <row r="382" spans="1:24" s="75" customFormat="1" x14ac:dyDescent="0.25">
      <c r="A382" s="75" t="s">
        <v>209</v>
      </c>
      <c r="B382" s="75">
        <v>1.15553287455454E-3</v>
      </c>
      <c r="C382" s="75" t="s">
        <v>211</v>
      </c>
      <c r="D382" s="75" t="s">
        <v>784</v>
      </c>
      <c r="E382" s="75">
        <f>S385</f>
        <v>8.0297469267385773E-3</v>
      </c>
      <c r="F382" s="75">
        <f t="shared" ref="F382:G382" si="79">T385</f>
        <v>5.0025645637244128E-3</v>
      </c>
      <c r="G382" s="75">
        <f t="shared" si="79"/>
        <v>8.0215272760372526E-3</v>
      </c>
      <c r="H382" s="75" t="s">
        <v>737</v>
      </c>
      <c r="R382" s="88" t="s">
        <v>43</v>
      </c>
      <c r="S382" s="75">
        <v>0.5673312711361852</v>
      </c>
      <c r="T382" s="75">
        <v>0.46603118775937064</v>
      </c>
      <c r="U382" s="89">
        <v>0.37067420652303773</v>
      </c>
    </row>
    <row r="383" spans="1:24" x14ac:dyDescent="0.25">
      <c r="A383" t="s">
        <v>209</v>
      </c>
      <c r="B383">
        <v>2.7916599418779602E-2</v>
      </c>
      <c r="C383" t="s">
        <v>211</v>
      </c>
      <c r="D383" t="s">
        <v>386</v>
      </c>
      <c r="H383" t="s">
        <v>738</v>
      </c>
      <c r="R383" s="84" t="s">
        <v>44</v>
      </c>
      <c r="S383" s="79">
        <v>5.1864792524802465E-2</v>
      </c>
      <c r="T383" s="79">
        <v>9.2750611165510949E-2</v>
      </c>
      <c r="U383" s="85">
        <v>0.15170357896653144</v>
      </c>
    </row>
    <row r="384" spans="1:24" x14ac:dyDescent="0.25">
      <c r="A384" t="s">
        <v>233</v>
      </c>
      <c r="B384" s="63">
        <v>6.5820984882502598E-9</v>
      </c>
      <c r="C384" t="s">
        <v>235</v>
      </c>
      <c r="H384" t="s">
        <v>236</v>
      </c>
      <c r="R384" s="84" t="s">
        <v>46</v>
      </c>
      <c r="S384" s="79">
        <v>0</v>
      </c>
      <c r="T384" s="79">
        <v>1.8185088227653324E-3</v>
      </c>
      <c r="U384" s="85">
        <v>5.3647519300022185E-3</v>
      </c>
    </row>
    <row r="385" spans="1:25" ht="15.75" thickBot="1" x14ac:dyDescent="0.3">
      <c r="A385" t="s">
        <v>239</v>
      </c>
      <c r="B385" s="63">
        <v>3.1699999999999999E-10</v>
      </c>
      <c r="C385" t="s">
        <v>235</v>
      </c>
      <c r="H385" t="s">
        <v>240</v>
      </c>
      <c r="R385" s="86" t="s">
        <v>50</v>
      </c>
      <c r="S385" s="110">
        <v>8.0297469267385773E-3</v>
      </c>
      <c r="T385" s="110">
        <v>5.0025645637244128E-3</v>
      </c>
      <c r="U385" s="87">
        <v>8.0215272760372526E-3</v>
      </c>
    </row>
    <row r="386" spans="1:25" x14ac:dyDescent="0.25">
      <c r="D386" t="s">
        <v>780</v>
      </c>
      <c r="E386">
        <f>S384</f>
        <v>0</v>
      </c>
      <c r="F386">
        <f t="shared" ref="F386:G386" si="80">T384</f>
        <v>1.8185088227653324E-3</v>
      </c>
      <c r="G386">
        <f t="shared" si="80"/>
        <v>5.3647519300022185E-3</v>
      </c>
    </row>
    <row r="387" spans="1:25" x14ac:dyDescent="0.25">
      <c r="D387" t="s">
        <v>144</v>
      </c>
      <c r="E387">
        <f>SUM(E376:E386)</f>
        <v>0.9999358902440979</v>
      </c>
      <c r="F387">
        <f t="shared" ref="F387:G387" si="81">SUM(F376:F386)</f>
        <v>1</v>
      </c>
      <c r="G387">
        <f t="shared" si="81"/>
        <v>0.99999999999999989</v>
      </c>
    </row>
    <row r="391" spans="1:25" x14ac:dyDescent="0.25">
      <c r="A391" s="23" t="s">
        <v>739</v>
      </c>
      <c r="G391">
        <v>2020</v>
      </c>
      <c r="S391" t="s">
        <v>33</v>
      </c>
      <c r="T391" t="s">
        <v>41</v>
      </c>
      <c r="U391" t="s">
        <v>42</v>
      </c>
      <c r="V391" t="s">
        <v>43</v>
      </c>
      <c r="W391" t="s">
        <v>46</v>
      </c>
      <c r="X391" t="s">
        <v>50</v>
      </c>
      <c r="Y391" t="s">
        <v>51</v>
      </c>
    </row>
    <row r="392" spans="1:25" x14ac:dyDescent="0.25">
      <c r="A392" t="s">
        <v>202</v>
      </c>
      <c r="B392" t="s">
        <v>204</v>
      </c>
      <c r="C392" t="s">
        <v>205</v>
      </c>
      <c r="H392" t="s">
        <v>206</v>
      </c>
      <c r="S392">
        <v>2020</v>
      </c>
      <c r="T392">
        <v>1.1588722057887446E-2</v>
      </c>
      <c r="U392">
        <v>4.0813269929232034E-3</v>
      </c>
      <c r="V392">
        <v>0.9512674579698206</v>
      </c>
      <c r="W392">
        <v>1.1644887108248774E-2</v>
      </c>
      <c r="X392">
        <v>3.8753884749316661E-3</v>
      </c>
      <c r="Y392">
        <v>1.7542217396188265E-2</v>
      </c>
    </row>
    <row r="393" spans="1:25" s="75" customFormat="1" ht="15.75" thickBot="1" x14ac:dyDescent="0.3">
      <c r="A393" s="75" t="s">
        <v>209</v>
      </c>
      <c r="B393" s="75">
        <v>1.51525059450146E-2</v>
      </c>
      <c r="C393" s="75" t="s">
        <v>211</v>
      </c>
      <c r="G393" s="75">
        <f>T395</f>
        <v>1.1795643805857804E-2</v>
      </c>
      <c r="H393" s="75" t="s">
        <v>740</v>
      </c>
      <c r="S393" s="79"/>
      <c r="T393" s="79"/>
    </row>
    <row r="394" spans="1:25" x14ac:dyDescent="0.25">
      <c r="A394" t="s">
        <v>209</v>
      </c>
      <c r="B394">
        <v>0.84040154634798803</v>
      </c>
      <c r="C394" t="s">
        <v>211</v>
      </c>
      <c r="D394" t="s">
        <v>402</v>
      </c>
      <c r="G394">
        <f>B394/D395*T397</f>
        <v>0.83112606255826338</v>
      </c>
      <c r="H394" t="s">
        <v>741</v>
      </c>
      <c r="S394" s="82" t="s">
        <v>33</v>
      </c>
      <c r="T394" s="83">
        <v>2020</v>
      </c>
      <c r="W394" t="s">
        <v>33</v>
      </c>
      <c r="X394">
        <v>2020</v>
      </c>
    </row>
    <row r="395" spans="1:25" s="75" customFormat="1" x14ac:dyDescent="0.25">
      <c r="A395" s="75" t="s">
        <v>209</v>
      </c>
      <c r="B395" s="75">
        <v>0.138657049010493</v>
      </c>
      <c r="C395" s="75" t="s">
        <v>211</v>
      </c>
      <c r="D395" s="75">
        <f>SUM(B394:B395)</f>
        <v>0.97905859535848105</v>
      </c>
      <c r="G395" s="75">
        <f>B395/D395*T397</f>
        <v>0.13712669579301412</v>
      </c>
      <c r="H395" s="75" t="s">
        <v>742</v>
      </c>
      <c r="S395" s="84" t="s">
        <v>41</v>
      </c>
      <c r="T395" s="85">
        <f>X395/(1-$X$400)</f>
        <v>1.1795643805857804E-2</v>
      </c>
      <c r="W395" t="s">
        <v>41</v>
      </c>
      <c r="X395">
        <v>1.1588722057887446E-2</v>
      </c>
    </row>
    <row r="396" spans="1:25" s="90" customFormat="1" x14ac:dyDescent="0.25">
      <c r="A396" s="90" t="s">
        <v>209</v>
      </c>
      <c r="B396" s="93">
        <v>4.8609073024084702E-4</v>
      </c>
      <c r="C396" s="90" t="s">
        <v>211</v>
      </c>
      <c r="G396" s="90">
        <f>T396</f>
        <v>4.1542008880080796E-3</v>
      </c>
      <c r="H396" s="90" t="s">
        <v>743</v>
      </c>
      <c r="S396" s="84" t="s">
        <v>42</v>
      </c>
      <c r="T396" s="85">
        <f t="shared" ref="T396:T399" si="82">X396/(1-$X$400)</f>
        <v>4.1542008880080796E-3</v>
      </c>
      <c r="W396" t="s">
        <v>42</v>
      </c>
      <c r="X396">
        <v>4.0813269929232034E-3</v>
      </c>
    </row>
    <row r="397" spans="1:25" s="90" customFormat="1" x14ac:dyDescent="0.25">
      <c r="A397" s="90" t="s">
        <v>209</v>
      </c>
      <c r="B397" s="90">
        <v>5.30280796626379E-3</v>
      </c>
      <c r="C397" s="90" t="s">
        <v>211</v>
      </c>
      <c r="G397" s="90">
        <f>T399</f>
        <v>3.944585246870057E-3</v>
      </c>
      <c r="H397" s="90" t="s">
        <v>744</v>
      </c>
      <c r="S397" s="84" t="s">
        <v>43</v>
      </c>
      <c r="T397" s="85">
        <f t="shared" si="82"/>
        <v>0.96825275835127755</v>
      </c>
      <c r="W397" t="s">
        <v>43</v>
      </c>
      <c r="X397">
        <v>0.9512674579698206</v>
      </c>
    </row>
    <row r="398" spans="1:25" x14ac:dyDescent="0.25">
      <c r="A398" t="s">
        <v>209</v>
      </c>
      <c r="B398">
        <v>4.9918508081122298E-3</v>
      </c>
      <c r="C398" t="s">
        <v>211</v>
      </c>
      <c r="D398" t="s">
        <v>386</v>
      </c>
      <c r="H398" t="s">
        <v>745</v>
      </c>
      <c r="S398" s="84" t="s">
        <v>46</v>
      </c>
      <c r="T398" s="85">
        <f t="shared" si="82"/>
        <v>1.1852811707986357E-2</v>
      </c>
      <c r="W398" t="s">
        <v>46</v>
      </c>
      <c r="X398">
        <v>1.1644887108248774E-2</v>
      </c>
    </row>
    <row r="399" spans="1:25" x14ac:dyDescent="0.25">
      <c r="A399" t="s">
        <v>233</v>
      </c>
      <c r="B399" s="63">
        <v>6.5820984882502598E-9</v>
      </c>
      <c r="C399" t="s">
        <v>235</v>
      </c>
      <c r="H399" t="s">
        <v>236</v>
      </c>
      <c r="S399" s="84" t="s">
        <v>50</v>
      </c>
      <c r="T399" s="85">
        <f t="shared" si="82"/>
        <v>3.944585246870057E-3</v>
      </c>
      <c r="W399" t="s">
        <v>50</v>
      </c>
      <c r="X399">
        <v>3.8753884749316661E-3</v>
      </c>
    </row>
    <row r="400" spans="1:25" ht="15.75" thickBot="1" x14ac:dyDescent="0.3">
      <c r="A400" t="s">
        <v>239</v>
      </c>
      <c r="B400" s="63">
        <v>3.1699999999999999E-10</v>
      </c>
      <c r="C400" t="s">
        <v>235</v>
      </c>
      <c r="H400" t="s">
        <v>240</v>
      </c>
      <c r="S400" s="86" t="s">
        <v>144</v>
      </c>
      <c r="T400" s="87">
        <f>SUM(T395:T399)</f>
        <v>0.99999999999999978</v>
      </c>
      <c r="W400" t="s">
        <v>51</v>
      </c>
      <c r="X400">
        <v>1.7542217396188265E-2</v>
      </c>
    </row>
    <row r="401" spans="1:28" x14ac:dyDescent="0.25">
      <c r="B401" s="63"/>
      <c r="D401" t="s">
        <v>776</v>
      </c>
      <c r="G401">
        <f>T398</f>
        <v>1.1852811707986357E-2</v>
      </c>
      <c r="S401" s="79"/>
      <c r="T401" s="79"/>
    </row>
    <row r="402" spans="1:28" x14ac:dyDescent="0.25">
      <c r="D402" t="s">
        <v>144</v>
      </c>
      <c r="G402">
        <f>SUM(G393:G401)</f>
        <v>0.99999999999999989</v>
      </c>
    </row>
    <row r="406" spans="1:28" x14ac:dyDescent="0.25">
      <c r="S406" t="s">
        <v>32</v>
      </c>
      <c r="T406" t="s">
        <v>41</v>
      </c>
      <c r="U406" t="s">
        <v>42</v>
      </c>
      <c r="V406" t="s">
        <v>43</v>
      </c>
      <c r="W406" t="s">
        <v>44</v>
      </c>
      <c r="X406" t="s">
        <v>45</v>
      </c>
      <c r="Y406" t="s">
        <v>46</v>
      </c>
      <c r="Z406" t="s">
        <v>47</v>
      </c>
      <c r="AA406" t="s">
        <v>50</v>
      </c>
      <c r="AB406" t="s">
        <v>51</v>
      </c>
    </row>
    <row r="407" spans="1:28" x14ac:dyDescent="0.25">
      <c r="A407" s="23" t="s">
        <v>746</v>
      </c>
      <c r="G407">
        <v>2020</v>
      </c>
      <c r="S407">
        <v>2020</v>
      </c>
      <c r="T407">
        <v>0.19345898302171566</v>
      </c>
      <c r="U407">
        <v>7.0362393180756157E-4</v>
      </c>
      <c r="V407">
        <v>0.64670021860682458</v>
      </c>
      <c r="W407">
        <v>2.4863169315551163E-2</v>
      </c>
      <c r="X407">
        <v>5.3711750519661187E-6</v>
      </c>
      <c r="Y407">
        <v>2.6469150656089034E-2</v>
      </c>
      <c r="Z407">
        <v>1.6559332685211543E-2</v>
      </c>
      <c r="AA407">
        <v>9.0020893870952148E-2</v>
      </c>
      <c r="AB407">
        <v>1.219256736796309E-3</v>
      </c>
    </row>
    <row r="408" spans="1:28" ht="15.75" thickBot="1" x14ac:dyDescent="0.3">
      <c r="A408" t="s">
        <v>202</v>
      </c>
      <c r="B408" t="s">
        <v>204</v>
      </c>
      <c r="C408" t="s">
        <v>205</v>
      </c>
      <c r="H408" t="s">
        <v>206</v>
      </c>
    </row>
    <row r="409" spans="1:28" s="75" customFormat="1" x14ac:dyDescent="0.25">
      <c r="A409" s="75" t="s">
        <v>209</v>
      </c>
      <c r="B409" s="78">
        <v>7.4708508519278497E-6</v>
      </c>
      <c r="C409" s="75" t="s">
        <v>211</v>
      </c>
      <c r="G409" s="75">
        <f>T414</f>
        <v>5.3777318877990023E-6</v>
      </c>
      <c r="H409" s="75" t="s">
        <v>747</v>
      </c>
      <c r="S409" s="115" t="s">
        <v>32</v>
      </c>
      <c r="T409" s="117">
        <v>2020</v>
      </c>
      <c r="W409" s="75" t="s">
        <v>32</v>
      </c>
      <c r="X409" s="75">
        <v>2020</v>
      </c>
    </row>
    <row r="410" spans="1:28" s="90" customFormat="1" x14ac:dyDescent="0.25">
      <c r="A410" s="90" t="s">
        <v>209</v>
      </c>
      <c r="B410" s="90">
        <v>0.11511747300929601</v>
      </c>
      <c r="C410" s="90" t="s">
        <v>211</v>
      </c>
      <c r="D410" s="90" t="s">
        <v>405</v>
      </c>
      <c r="G410" s="90">
        <f>B410/D411*T410</f>
        <v>9.1254640719540189E-2</v>
      </c>
      <c r="H410" s="90" t="s">
        <v>748</v>
      </c>
      <c r="S410" s="91" t="s">
        <v>41</v>
      </c>
      <c r="T410" s="92">
        <f>X410/(1-X$418)</f>
        <v>0.19369514713474445</v>
      </c>
      <c r="W410" s="90" t="s">
        <v>41</v>
      </c>
      <c r="X410" s="90">
        <v>0.19345898302171566</v>
      </c>
    </row>
    <row r="411" spans="1:28" s="90" customFormat="1" x14ac:dyDescent="0.25">
      <c r="A411" s="90" t="s">
        <v>209</v>
      </c>
      <c r="B411" s="90">
        <v>7.7435578428250496E-2</v>
      </c>
      <c r="C411" s="90" t="s">
        <v>211</v>
      </c>
      <c r="D411" s="90">
        <f>SUM(B410+B412)</f>
        <v>0.244345884181877</v>
      </c>
      <c r="G411" s="90">
        <f>T413</f>
        <v>2.489352090862158E-2</v>
      </c>
      <c r="H411" s="90" t="s">
        <v>749</v>
      </c>
      <c r="S411" s="91" t="s">
        <v>42</v>
      </c>
      <c r="T411" s="92">
        <f t="shared" ref="T411:T416" si="83">X411/(1-X$418)</f>
        <v>7.0448287730166933E-4</v>
      </c>
      <c r="W411" s="90" t="s">
        <v>42</v>
      </c>
      <c r="X411" s="90">
        <v>7.0362393180756157E-4</v>
      </c>
    </row>
    <row r="412" spans="1:28" s="90" customFormat="1" x14ac:dyDescent="0.25">
      <c r="A412" s="90" t="s">
        <v>209</v>
      </c>
      <c r="B412" s="90">
        <v>0.12922841117258099</v>
      </c>
      <c r="C412" s="90" t="s">
        <v>211</v>
      </c>
      <c r="G412" s="90">
        <f>B412/D411*T410</f>
        <v>0.10244050641520426</v>
      </c>
      <c r="H412" s="90" t="s">
        <v>750</v>
      </c>
      <c r="S412" s="91" t="s">
        <v>43</v>
      </c>
      <c r="T412" s="92">
        <f t="shared" si="83"/>
        <v>0.64748967475477537</v>
      </c>
      <c r="W412" s="90" t="s">
        <v>43</v>
      </c>
      <c r="X412" s="90">
        <v>0.64670021860682458</v>
      </c>
    </row>
    <row r="413" spans="1:28" x14ac:dyDescent="0.25">
      <c r="A413" t="s">
        <v>209</v>
      </c>
      <c r="B413">
        <v>0.45679760811515702</v>
      </c>
      <c r="C413" t="s">
        <v>211</v>
      </c>
      <c r="D413" t="s">
        <v>402</v>
      </c>
      <c r="G413">
        <f>B413/D414*T412</f>
        <v>0.44338451670379403</v>
      </c>
      <c r="H413" t="s">
        <v>751</v>
      </c>
      <c r="S413" s="84" t="s">
        <v>44</v>
      </c>
      <c r="T413" s="85">
        <f t="shared" si="83"/>
        <v>2.489352090862158E-2</v>
      </c>
      <c r="W413" t="s">
        <v>44</v>
      </c>
      <c r="X413">
        <v>2.4863169315551163E-2</v>
      </c>
    </row>
    <row r="414" spans="1:28" s="75" customFormat="1" x14ac:dyDescent="0.25">
      <c r="A414" s="75" t="s">
        <v>209</v>
      </c>
      <c r="B414" s="75">
        <v>0.21027966581868801</v>
      </c>
      <c r="C414" s="75" t="s">
        <v>211</v>
      </c>
      <c r="D414" s="75">
        <f>SUM(B413:B414)</f>
        <v>0.66707727393384508</v>
      </c>
      <c r="G414" s="75">
        <f>B414/D414*T412</f>
        <v>0.20410515805098126</v>
      </c>
      <c r="H414" s="75" t="s">
        <v>752</v>
      </c>
      <c r="S414" s="88" t="s">
        <v>45</v>
      </c>
      <c r="T414" s="89">
        <f t="shared" si="83"/>
        <v>5.3777318877990023E-6</v>
      </c>
      <c r="W414" s="75" t="s">
        <v>45</v>
      </c>
      <c r="X414" s="75">
        <v>5.3711750519661187E-6</v>
      </c>
    </row>
    <row r="415" spans="1:28" s="90" customFormat="1" x14ac:dyDescent="0.25">
      <c r="A415" s="90" t="s">
        <v>209</v>
      </c>
      <c r="B415" s="90">
        <v>2.1202521009557598E-3</v>
      </c>
      <c r="C415" s="90" t="s">
        <v>211</v>
      </c>
      <c r="G415" s="90">
        <f>T411</f>
        <v>7.0448287730166933E-4</v>
      </c>
      <c r="H415" s="90" t="s">
        <v>753</v>
      </c>
      <c r="S415" s="91" t="s">
        <v>46</v>
      </c>
      <c r="T415" s="92">
        <f t="shared" si="83"/>
        <v>2.6501462743073485E-2</v>
      </c>
      <c r="W415" s="90" t="s">
        <v>46</v>
      </c>
      <c r="X415" s="90">
        <v>2.6469150656089034E-2</v>
      </c>
    </row>
    <row r="416" spans="1:28" x14ac:dyDescent="0.25">
      <c r="A416" t="s">
        <v>209</v>
      </c>
      <c r="B416">
        <v>8.9923586840349699E-3</v>
      </c>
      <c r="C416" t="s">
        <v>211</v>
      </c>
      <c r="D416" t="s">
        <v>404</v>
      </c>
      <c r="G416">
        <f>B416/D417*T416</f>
        <v>1.6540585473670627E-2</v>
      </c>
      <c r="H416" t="s">
        <v>754</v>
      </c>
      <c r="S416" s="84" t="s">
        <v>47</v>
      </c>
      <c r="T416" s="85">
        <f t="shared" si="83"/>
        <v>1.6579547410084324E-2</v>
      </c>
      <c r="W416" t="s">
        <v>47</v>
      </c>
      <c r="X416">
        <v>1.6559332685211543E-2</v>
      </c>
    </row>
    <row r="417" spans="1:28" s="75" customFormat="1" x14ac:dyDescent="0.25">
      <c r="A417" s="75" t="s">
        <v>209</v>
      </c>
      <c r="B417" s="78">
        <v>2.11818201849167E-5</v>
      </c>
      <c r="C417" s="75" t="s">
        <v>211</v>
      </c>
      <c r="D417" s="75">
        <f>SUM(B416:B417)</f>
        <v>9.0135405042198868E-3</v>
      </c>
      <c r="G417" s="78">
        <f>B417/D417*T416</f>
        <v>3.8961936413698097E-5</v>
      </c>
      <c r="H417" s="75" t="s">
        <v>755</v>
      </c>
      <c r="S417" s="88" t="s">
        <v>50</v>
      </c>
      <c r="T417" s="89">
        <f>X417/(1-X$418)</f>
        <v>9.0130786439511279E-2</v>
      </c>
      <c r="W417" s="75" t="s">
        <v>50</v>
      </c>
      <c r="X417" s="75">
        <v>9.0020893870952148E-2</v>
      </c>
    </row>
    <row r="418" spans="1:28" ht="15.75" thickBot="1" x14ac:dyDescent="0.3">
      <c r="A418" t="s">
        <v>209</v>
      </c>
      <c r="B418">
        <v>2.6735874910563499E-2</v>
      </c>
      <c r="C418" t="s">
        <v>211</v>
      </c>
      <c r="D418" t="s">
        <v>386</v>
      </c>
      <c r="H418" t="s">
        <v>756</v>
      </c>
      <c r="S418" s="86" t="s">
        <v>35</v>
      </c>
      <c r="T418" s="87">
        <f>SUM(T410:T417)</f>
        <v>1</v>
      </c>
      <c r="W418" t="s">
        <v>51</v>
      </c>
      <c r="X418">
        <v>1.219256736796309E-3</v>
      </c>
    </row>
    <row r="419" spans="1:28" x14ac:dyDescent="0.25">
      <c r="A419" t="s">
        <v>233</v>
      </c>
      <c r="B419" s="63">
        <v>6.5820984882502598E-9</v>
      </c>
      <c r="C419" t="s">
        <v>235</v>
      </c>
      <c r="H419" t="s">
        <v>236</v>
      </c>
    </row>
    <row r="420" spans="1:28" x14ac:dyDescent="0.25">
      <c r="A420" t="s">
        <v>239</v>
      </c>
      <c r="B420" s="63">
        <v>3.1699999999999999E-10</v>
      </c>
      <c r="C420" t="s">
        <v>235</v>
      </c>
      <c r="H420" t="s">
        <v>240</v>
      </c>
    </row>
    <row r="421" spans="1:28" x14ac:dyDescent="0.25">
      <c r="D421" t="s">
        <v>776</v>
      </c>
      <c r="G421">
        <f>T415</f>
        <v>2.6501462743073485E-2</v>
      </c>
    </row>
    <row r="422" spans="1:28" x14ac:dyDescent="0.25">
      <c r="D422" t="s">
        <v>784</v>
      </c>
      <c r="G422">
        <f>T417</f>
        <v>9.0130786439511279E-2</v>
      </c>
    </row>
    <row r="423" spans="1:28" x14ac:dyDescent="0.25">
      <c r="D423" t="s">
        <v>144</v>
      </c>
      <c r="G423">
        <f>SUM(G409:G422)</f>
        <v>1</v>
      </c>
    </row>
    <row r="426" spans="1:28" x14ac:dyDescent="0.25">
      <c r="S426" t="s">
        <v>19</v>
      </c>
      <c r="T426" t="s">
        <v>41</v>
      </c>
      <c r="U426" t="s">
        <v>42</v>
      </c>
      <c r="V426" t="s">
        <v>43</v>
      </c>
      <c r="W426" t="s">
        <v>44</v>
      </c>
      <c r="X426" t="s">
        <v>46</v>
      </c>
      <c r="Y426" t="s">
        <v>47</v>
      </c>
      <c r="Z426" t="s">
        <v>49</v>
      </c>
      <c r="AA426" t="s">
        <v>50</v>
      </c>
      <c r="AB426" t="s">
        <v>51</v>
      </c>
    </row>
    <row r="427" spans="1:28" x14ac:dyDescent="0.25">
      <c r="A427" s="23" t="s">
        <v>757</v>
      </c>
      <c r="E427">
        <v>2010</v>
      </c>
      <c r="F427">
        <v>2015</v>
      </c>
      <c r="S427">
        <v>2010</v>
      </c>
      <c r="T427">
        <v>0.49543920422814502</v>
      </c>
      <c r="U427">
        <v>4.4919993848793638E-2</v>
      </c>
      <c r="V427">
        <v>0.24380630174904697</v>
      </c>
      <c r="W427">
        <v>2.9359869853423228E-2</v>
      </c>
      <c r="X427">
        <v>1.0521800360978689E-4</v>
      </c>
      <c r="Y427">
        <v>4.1520642962938979E-3</v>
      </c>
      <c r="Z427">
        <v>0.16846616431814687</v>
      </c>
      <c r="AA427">
        <v>1.0926484990247101E-3</v>
      </c>
      <c r="AB427">
        <v>1.2658535203515901E-2</v>
      </c>
    </row>
    <row r="428" spans="1:28" x14ac:dyDescent="0.25">
      <c r="A428" t="s">
        <v>202</v>
      </c>
      <c r="B428" t="s">
        <v>204</v>
      </c>
      <c r="C428" t="s">
        <v>205</v>
      </c>
      <c r="D428" t="s">
        <v>405</v>
      </c>
      <c r="H428" t="s">
        <v>206</v>
      </c>
      <c r="S428">
        <v>2015</v>
      </c>
      <c r="T428">
        <v>0.45382464131883116</v>
      </c>
      <c r="U428">
        <v>4.6431006166527219E-2</v>
      </c>
      <c r="V428">
        <v>0.30603715410120541</v>
      </c>
      <c r="W428">
        <v>2.9070217842645098E-2</v>
      </c>
      <c r="X428">
        <v>3.3892659043723468E-3</v>
      </c>
      <c r="Y428">
        <v>5.9108797372253727E-3</v>
      </c>
      <c r="Z428">
        <v>0.14126847634098727</v>
      </c>
      <c r="AA428">
        <v>9.5286789997211119E-4</v>
      </c>
      <c r="AB428">
        <v>1.3115490688234019E-2</v>
      </c>
    </row>
    <row r="429" spans="1:28" s="75" customFormat="1" ht="15.75" thickBot="1" x14ac:dyDescent="0.3">
      <c r="A429" s="75" t="s">
        <v>209</v>
      </c>
      <c r="B429" s="75">
        <v>0.29755855972989897</v>
      </c>
      <c r="C429" s="75" t="s">
        <v>211</v>
      </c>
      <c r="D429" s="75">
        <f>SUM(B429+B432+B439)</f>
        <v>0.42085032982569121</v>
      </c>
      <c r="E429" s="75">
        <f>$B429/$D$429*T$431</f>
        <v>0.35478705810681305</v>
      </c>
      <c r="F429" s="75">
        <f>$B429/$D$429*U$431</f>
        <v>0.32513709193782681</v>
      </c>
      <c r="H429" s="75" t="s">
        <v>758</v>
      </c>
      <c r="S429" s="79"/>
      <c r="T429" s="79"/>
      <c r="U429" s="79"/>
    </row>
    <row r="430" spans="1:28" x14ac:dyDescent="0.25">
      <c r="A430" t="s">
        <v>209</v>
      </c>
      <c r="B430">
        <v>1.50651708092605E-2</v>
      </c>
      <c r="C430" t="s">
        <v>211</v>
      </c>
      <c r="D430" t="s">
        <v>401</v>
      </c>
      <c r="E430">
        <f>$B430/$D$431*T$434</f>
        <v>1.1289927935109226E-2</v>
      </c>
      <c r="F430">
        <f>$B430/$D$431*U$434</f>
        <v>1.1183722283025884E-2</v>
      </c>
      <c r="H430" t="s">
        <v>759</v>
      </c>
      <c r="S430" s="82" t="s">
        <v>19</v>
      </c>
      <c r="T430" s="109">
        <v>2010</v>
      </c>
      <c r="U430" s="83">
        <v>2015</v>
      </c>
      <c r="W430" t="s">
        <v>19</v>
      </c>
      <c r="X430">
        <v>2010</v>
      </c>
      <c r="Y430">
        <v>2015</v>
      </c>
    </row>
    <row r="431" spans="1:28" s="75" customFormat="1" x14ac:dyDescent="0.25">
      <c r="A431" s="75" t="s">
        <v>209</v>
      </c>
      <c r="B431" s="75">
        <v>2.4614644330358398E-2</v>
      </c>
      <c r="C431" s="75" t="s">
        <v>211</v>
      </c>
      <c r="D431" s="75">
        <f>SUM(B430:B431)</f>
        <v>3.96798151396189E-2</v>
      </c>
      <c r="E431" s="75">
        <f>$B431/$D$431*T$434</f>
        <v>1.8446359762961911E-2</v>
      </c>
      <c r="F431" s="75">
        <f>$B431/$D$431*U$434</f>
        <v>1.8272832732634563E-2</v>
      </c>
      <c r="H431" s="75" t="s">
        <v>760</v>
      </c>
      <c r="S431" s="88" t="s">
        <v>41</v>
      </c>
      <c r="T431" s="75">
        <f>X431/(1-X$439)</f>
        <v>0.50179114510324707</v>
      </c>
      <c r="U431" s="89">
        <f>Y431/(1-Y$439)</f>
        <v>0.45985587678878415</v>
      </c>
      <c r="W431" s="75" t="s">
        <v>41</v>
      </c>
      <c r="X431" s="75">
        <v>0.49543920422814502</v>
      </c>
      <c r="Y431" s="75">
        <v>0.45382464131883116</v>
      </c>
    </row>
    <row r="432" spans="1:28" s="75" customFormat="1" x14ac:dyDescent="0.25">
      <c r="A432" s="75" t="s">
        <v>209</v>
      </c>
      <c r="B432" s="75">
        <v>0.109216295542704</v>
      </c>
      <c r="C432" s="75" t="s">
        <v>211</v>
      </c>
      <c r="E432" s="75">
        <f>$B432/$D$429*T$431</f>
        <v>0.13022152085993816</v>
      </c>
      <c r="F432" s="75">
        <f>$B432/$D$429*U$431</f>
        <v>0.1193387572423073</v>
      </c>
      <c r="H432" s="75" t="s">
        <v>761</v>
      </c>
      <c r="S432" s="88" t="s">
        <v>42</v>
      </c>
      <c r="T432" s="75">
        <f t="shared" ref="T432:T438" si="84">X432/(1-X$439)</f>
        <v>4.5495905368516838E-2</v>
      </c>
      <c r="U432" s="89">
        <f t="shared" ref="U432:U438" si="85">Y432/(1-Y$439)</f>
        <v>4.7048064619949599E-2</v>
      </c>
      <c r="W432" s="75" t="s">
        <v>42</v>
      </c>
      <c r="X432" s="75">
        <v>4.4919993848793638E-2</v>
      </c>
      <c r="Y432" s="75">
        <v>4.6431006166527219E-2</v>
      </c>
    </row>
    <row r="433" spans="1:25" s="90" customFormat="1" x14ac:dyDescent="0.25">
      <c r="A433" s="90" t="s">
        <v>209</v>
      </c>
      <c r="B433" s="90">
        <v>0.386151072708455</v>
      </c>
      <c r="C433" s="90" t="s">
        <v>211</v>
      </c>
      <c r="D433" s="90" t="s">
        <v>382</v>
      </c>
      <c r="E433" s="90">
        <f>T433</f>
        <v>0.24693210043528516</v>
      </c>
      <c r="F433" s="90">
        <f>U433</f>
        <v>0.3101043244813213</v>
      </c>
      <c r="H433" s="90" t="s">
        <v>762</v>
      </c>
      <c r="S433" s="91" t="s">
        <v>43</v>
      </c>
      <c r="T433" s="90">
        <f t="shared" si="84"/>
        <v>0.24693210043528516</v>
      </c>
      <c r="U433" s="92">
        <f t="shared" si="85"/>
        <v>0.3101043244813213</v>
      </c>
      <c r="W433" s="90" t="s">
        <v>43</v>
      </c>
      <c r="X433" s="90">
        <v>0.24380630174904697</v>
      </c>
      <c r="Y433" s="90">
        <v>0.30603715410120541</v>
      </c>
    </row>
    <row r="434" spans="1:25" x14ac:dyDescent="0.25">
      <c r="A434" t="s">
        <v>209</v>
      </c>
      <c r="B434">
        <v>6.0699754000279799E-2</v>
      </c>
      <c r="C434" t="s">
        <v>211</v>
      </c>
      <c r="D434" t="s">
        <v>407</v>
      </c>
      <c r="E434">
        <f>$B434/$D$435*T$437</f>
        <v>0.10753731222229869</v>
      </c>
      <c r="F434">
        <f>$B434/$D$435*U$437</f>
        <v>9.0217916844313933E-2</v>
      </c>
      <c r="H434" t="s">
        <v>763</v>
      </c>
      <c r="S434" s="84" t="s">
        <v>44</v>
      </c>
      <c r="T434" s="79">
        <f t="shared" si="84"/>
        <v>2.9736287698071139E-2</v>
      </c>
      <c r="U434" s="85">
        <f t="shared" si="85"/>
        <v>2.9456555015660447E-2</v>
      </c>
      <c r="W434" t="s">
        <v>44</v>
      </c>
      <c r="X434">
        <v>2.9359869853423228E-2</v>
      </c>
      <c r="Y434">
        <v>2.9070217842645098E-2</v>
      </c>
    </row>
    <row r="435" spans="1:25" s="75" customFormat="1" x14ac:dyDescent="0.25">
      <c r="A435" s="75" t="s">
        <v>209</v>
      </c>
      <c r="B435" s="75">
        <v>3.5610619052718499E-2</v>
      </c>
      <c r="C435" s="75" t="s">
        <v>211</v>
      </c>
      <c r="D435" s="75">
        <f>SUM(B434:B435)</f>
        <v>9.6310373052998305E-2</v>
      </c>
      <c r="E435">
        <f>$B435/$D$435*T$437</f>
        <v>6.3088727830492949E-2</v>
      </c>
      <c r="F435">
        <f>$B435/$D$435*U$437</f>
        <v>5.2927988282421866E-2</v>
      </c>
      <c r="H435" s="75" t="s">
        <v>764</v>
      </c>
      <c r="S435" s="88" t="s">
        <v>46</v>
      </c>
      <c r="T435" s="75">
        <f t="shared" si="84"/>
        <v>1.0656698554787726E-4</v>
      </c>
      <c r="U435" s="89">
        <f t="shared" si="85"/>
        <v>3.4343085461296325E-3</v>
      </c>
      <c r="W435" s="75" t="s">
        <v>46</v>
      </c>
      <c r="X435" s="75">
        <v>1.0521800360978689E-4</v>
      </c>
      <c r="Y435" s="75">
        <v>3.3892659043723468E-3</v>
      </c>
    </row>
    <row r="436" spans="1:25" s="90" customFormat="1" x14ac:dyDescent="0.25">
      <c r="A436" s="90" t="s">
        <v>209</v>
      </c>
      <c r="B436" s="90">
        <v>4.9224510755050403E-2</v>
      </c>
      <c r="C436" s="90" t="s">
        <v>211</v>
      </c>
      <c r="D436" s="90" t="s">
        <v>782</v>
      </c>
      <c r="E436" s="90">
        <f>T432</f>
        <v>4.5495905368516838E-2</v>
      </c>
      <c r="F436" s="90">
        <f>U432</f>
        <v>4.7048064619949599E-2</v>
      </c>
      <c r="H436" s="90" t="s">
        <v>765</v>
      </c>
      <c r="S436" s="91" t="s">
        <v>47</v>
      </c>
      <c r="T436" s="90">
        <f t="shared" si="84"/>
        <v>4.205297198927772E-3</v>
      </c>
      <c r="U436" s="92">
        <f t="shared" si="85"/>
        <v>5.9894341044500789E-3</v>
      </c>
      <c r="W436" s="90" t="s">
        <v>47</v>
      </c>
      <c r="X436" s="90">
        <v>4.1520642962938979E-3</v>
      </c>
      <c r="Y436" s="90">
        <v>5.9108797372253727E-3</v>
      </c>
    </row>
    <row r="437" spans="1:25" x14ac:dyDescent="0.25">
      <c r="A437" t="s">
        <v>209</v>
      </c>
      <c r="B437">
        <v>7.5322977605182199E-3</v>
      </c>
      <c r="C437" t="s">
        <v>211</v>
      </c>
      <c r="D437" s="94" t="s">
        <v>404</v>
      </c>
      <c r="E437">
        <f>$B437/$D$438*T$436</f>
        <v>4.06936840193788E-3</v>
      </c>
      <c r="F437">
        <f>$B437/$D$438*U$436</f>
        <v>5.7958362363432266E-3</v>
      </c>
      <c r="H437" t="s">
        <v>766</v>
      </c>
      <c r="S437" s="84" t="s">
        <v>49</v>
      </c>
      <c r="T437" s="79">
        <f t="shared" si="84"/>
        <v>0.17062604005279164</v>
      </c>
      <c r="U437" s="85">
        <f t="shared" si="85"/>
        <v>0.14314590512673581</v>
      </c>
      <c r="W437" t="s">
        <v>49</v>
      </c>
      <c r="X437">
        <v>0.16846616431814687</v>
      </c>
      <c r="Y437">
        <v>0.14126847634098727</v>
      </c>
    </row>
    <row r="438" spans="1:25" s="75" customFormat="1" x14ac:dyDescent="0.25">
      <c r="A438" s="75" t="s">
        <v>209</v>
      </c>
      <c r="B438" s="78">
        <v>2.5160075766778202E-4</v>
      </c>
      <c r="C438" s="75" t="s">
        <v>211</v>
      </c>
      <c r="D438" s="75">
        <f>SUM(B437:B438)</f>
        <v>7.783898518186002E-3</v>
      </c>
      <c r="E438" s="75">
        <f>$B438/$D$438*T$436</f>
        <v>1.3592879698989235E-4</v>
      </c>
      <c r="F438" s="78">
        <f>$B438/$D$438*U$436</f>
        <v>1.9359786810685189E-4</v>
      </c>
      <c r="H438" s="75" t="s">
        <v>767</v>
      </c>
      <c r="S438" s="88" t="s">
        <v>50</v>
      </c>
      <c r="T438" s="75">
        <f t="shared" si="84"/>
        <v>1.1066571576125717E-3</v>
      </c>
      <c r="U438" s="89">
        <f t="shared" si="85"/>
        <v>9.6553131696901662E-4</v>
      </c>
      <c r="W438" s="75" t="s">
        <v>50</v>
      </c>
      <c r="X438" s="75">
        <v>1.0926484990247101E-3</v>
      </c>
      <c r="Y438" s="75">
        <v>9.5286789997211119E-4</v>
      </c>
    </row>
    <row r="439" spans="1:25" s="75" customFormat="1" ht="15.75" thickBot="1" x14ac:dyDescent="0.3">
      <c r="A439" s="75" t="s">
        <v>209</v>
      </c>
      <c r="B439" s="75">
        <v>1.40754745530882E-2</v>
      </c>
      <c r="C439" s="75" t="s">
        <v>211</v>
      </c>
      <c r="E439" s="75">
        <f>$B439/$D$429*T$431</f>
        <v>1.678256613649582E-2</v>
      </c>
      <c r="F439" s="75">
        <f>$B439/$D$429*U$431</f>
        <v>1.5380027608650012E-2</v>
      </c>
      <c r="H439" s="75" t="s">
        <v>768</v>
      </c>
      <c r="S439" s="86" t="s">
        <v>35</v>
      </c>
      <c r="T439" s="110">
        <f>SUM(T431:T438)</f>
        <v>1.0000000000000002</v>
      </c>
      <c r="U439" s="87">
        <f>SUM(U431:U438)</f>
        <v>1</v>
      </c>
      <c r="W439" s="75" t="s">
        <v>51</v>
      </c>
      <c r="X439" s="75">
        <v>1.2658535203515901E-2</v>
      </c>
      <c r="Y439" s="75">
        <v>1.3115490688234019E-2</v>
      </c>
    </row>
    <row r="440" spans="1:25" x14ac:dyDescent="0.25">
      <c r="A440" t="s">
        <v>209</v>
      </c>
      <c r="B440">
        <v>1.3262463081273001E-2</v>
      </c>
      <c r="C440" t="s">
        <v>211</v>
      </c>
      <c r="D440" t="s">
        <v>386</v>
      </c>
      <c r="H440" t="s">
        <v>769</v>
      </c>
    </row>
    <row r="441" spans="1:25" x14ac:dyDescent="0.25">
      <c r="A441" t="s">
        <v>233</v>
      </c>
      <c r="B441" s="63">
        <v>6.5820984882502598E-9</v>
      </c>
      <c r="C441" t="s">
        <v>235</v>
      </c>
      <c r="H441" t="s">
        <v>236</v>
      </c>
    </row>
    <row r="442" spans="1:25" x14ac:dyDescent="0.25">
      <c r="A442" t="s">
        <v>239</v>
      </c>
      <c r="B442" s="63">
        <v>3.1699999999999999E-10</v>
      </c>
      <c r="C442" t="s">
        <v>235</v>
      </c>
      <c r="H442" t="s">
        <v>240</v>
      </c>
    </row>
    <row r="443" spans="1:25" x14ac:dyDescent="0.25">
      <c r="D443" t="s">
        <v>780</v>
      </c>
      <c r="E443">
        <f>T435</f>
        <v>1.0656698554787726E-4</v>
      </c>
      <c r="F443">
        <f>U435</f>
        <v>3.4343085461296325E-3</v>
      </c>
    </row>
    <row r="444" spans="1:25" x14ac:dyDescent="0.25">
      <c r="D444" t="s">
        <v>784</v>
      </c>
      <c r="E444">
        <f>T438</f>
        <v>1.1066571576125717E-3</v>
      </c>
      <c r="F444">
        <f>U438</f>
        <v>9.6553131696901662E-4</v>
      </c>
    </row>
    <row r="445" spans="1:25" x14ac:dyDescent="0.25">
      <c r="D445" t="s">
        <v>144</v>
      </c>
      <c r="E445">
        <f>SUM(E429:E444)</f>
        <v>1</v>
      </c>
      <c r="F445">
        <f>SUM(F429:F444)</f>
        <v>0.99999999999999989</v>
      </c>
    </row>
    <row r="450" spans="1:26" x14ac:dyDescent="0.25">
      <c r="A450" s="23" t="s">
        <v>770</v>
      </c>
      <c r="G450">
        <v>2020</v>
      </c>
    </row>
    <row r="451" spans="1:26" x14ac:dyDescent="0.25">
      <c r="A451" t="s">
        <v>202</v>
      </c>
      <c r="B451" t="s">
        <v>204</v>
      </c>
      <c r="C451" t="s">
        <v>205</v>
      </c>
      <c r="H451" t="s">
        <v>206</v>
      </c>
      <c r="S451" t="s">
        <v>31</v>
      </c>
      <c r="T451" t="s">
        <v>41</v>
      </c>
      <c r="U451" t="s">
        <v>42</v>
      </c>
      <c r="V451" t="s">
        <v>43</v>
      </c>
      <c r="W451" t="s">
        <v>44</v>
      </c>
      <c r="X451" t="s">
        <v>46</v>
      </c>
      <c r="Y451" t="s">
        <v>47</v>
      </c>
      <c r="Z451" t="s">
        <v>50</v>
      </c>
    </row>
    <row r="452" spans="1:26" x14ac:dyDescent="0.25">
      <c r="A452" t="s">
        <v>209</v>
      </c>
      <c r="B452">
        <v>0.32042474487380901</v>
      </c>
      <c r="C452" t="s">
        <v>211</v>
      </c>
      <c r="D452" t="s">
        <v>385</v>
      </c>
      <c r="G452">
        <f>T455</f>
        <v>0.49913244407100094</v>
      </c>
      <c r="H452" t="s">
        <v>740</v>
      </c>
      <c r="S452">
        <v>2019</v>
      </c>
      <c r="T452">
        <v>0.49913244407100094</v>
      </c>
      <c r="U452">
        <v>9.2973427161012496E-3</v>
      </c>
      <c r="V452">
        <v>0.17858208171410567</v>
      </c>
      <c r="W452">
        <v>0.2777733431362252</v>
      </c>
      <c r="X452">
        <v>2.0241571263522738E-2</v>
      </c>
      <c r="Y452">
        <v>3.033294821972482E-3</v>
      </c>
      <c r="Z452">
        <v>1.1939922277071736E-2</v>
      </c>
    </row>
    <row r="453" spans="1:26" s="75" customFormat="1" x14ac:dyDescent="0.25">
      <c r="A453" s="75" t="s">
        <v>209</v>
      </c>
      <c r="B453" s="75">
        <v>0.46975844721436599</v>
      </c>
      <c r="C453" s="75" t="s">
        <v>211</v>
      </c>
      <c r="D453" s="75" t="s">
        <v>381</v>
      </c>
      <c r="G453" s="75">
        <f>T458</f>
        <v>0.2777733431362252</v>
      </c>
      <c r="H453" s="75" t="s">
        <v>771</v>
      </c>
    </row>
    <row r="454" spans="1:26" x14ac:dyDescent="0.25">
      <c r="A454" t="s">
        <v>209</v>
      </c>
      <c r="B454">
        <v>0.18012980350153501</v>
      </c>
      <c r="C454" t="s">
        <v>211</v>
      </c>
      <c r="D454" t="s">
        <v>402</v>
      </c>
      <c r="G454">
        <f>B454/D455*T457</f>
        <v>0.16193643694842988</v>
      </c>
      <c r="H454" t="s">
        <v>741</v>
      </c>
      <c r="S454" s="84" t="s">
        <v>31</v>
      </c>
      <c r="T454" s="85">
        <v>2019</v>
      </c>
      <c r="W454" t="s">
        <v>31</v>
      </c>
      <c r="X454">
        <v>2019</v>
      </c>
    </row>
    <row r="455" spans="1:26" s="75" customFormat="1" x14ac:dyDescent="0.25">
      <c r="A455" s="75" t="s">
        <v>209</v>
      </c>
      <c r="B455" s="75">
        <v>1.8515763204993801E-2</v>
      </c>
      <c r="C455" s="75" t="s">
        <v>211</v>
      </c>
      <c r="D455" s="75">
        <f>SUM(B454:B455)</f>
        <v>0.1986455667065288</v>
      </c>
      <c r="G455" s="75">
        <f>B455/D455*T457</f>
        <v>1.6645644765675798E-2</v>
      </c>
      <c r="H455" s="75" t="s">
        <v>742</v>
      </c>
      <c r="S455" s="88" t="s">
        <v>41</v>
      </c>
      <c r="T455" s="89">
        <v>0.49913244407100094</v>
      </c>
      <c r="W455" s="75" t="s">
        <v>41</v>
      </c>
      <c r="X455" s="75">
        <v>0.49913244407100094</v>
      </c>
    </row>
    <row r="456" spans="1:26" x14ac:dyDescent="0.25">
      <c r="A456" t="s">
        <v>209</v>
      </c>
      <c r="B456">
        <v>2.3726768542646501E-3</v>
      </c>
      <c r="C456" t="s">
        <v>211</v>
      </c>
      <c r="D456" s="94" t="s">
        <v>782</v>
      </c>
      <c r="G456">
        <f>T456</f>
        <v>9.2973427161012496E-3</v>
      </c>
      <c r="H456" t="s">
        <v>743</v>
      </c>
      <c r="S456" s="84" t="s">
        <v>42</v>
      </c>
      <c r="T456" s="85">
        <v>9.2973427161012496E-3</v>
      </c>
      <c r="W456" t="s">
        <v>42</v>
      </c>
      <c r="X456">
        <v>9.2973427161012496E-3</v>
      </c>
    </row>
    <row r="457" spans="1:26" s="75" customFormat="1" x14ac:dyDescent="0.25">
      <c r="A457" s="75" t="s">
        <v>209</v>
      </c>
      <c r="B457" s="75">
        <v>1.70408991904346E-3</v>
      </c>
      <c r="C457" s="75" t="s">
        <v>211</v>
      </c>
      <c r="D457" s="75" t="s">
        <v>384</v>
      </c>
      <c r="G457" s="75">
        <f>T460</f>
        <v>3.033294821972482E-3</v>
      </c>
      <c r="H457" s="75" t="s">
        <v>754</v>
      </c>
      <c r="S457" s="88" t="s">
        <v>43</v>
      </c>
      <c r="T457" s="89">
        <v>0.17858208171410567</v>
      </c>
      <c r="W457" s="75" t="s">
        <v>43</v>
      </c>
      <c r="X457" s="75">
        <v>0.17858208171410567</v>
      </c>
    </row>
    <row r="458" spans="1:26" x14ac:dyDescent="0.25">
      <c r="A458" t="s">
        <v>209</v>
      </c>
      <c r="B458">
        <v>4.4661089802950403E-3</v>
      </c>
      <c r="C458" t="s">
        <v>211</v>
      </c>
      <c r="D458" s="94" t="s">
        <v>394</v>
      </c>
      <c r="G458">
        <v>0</v>
      </c>
      <c r="H458" t="s">
        <v>772</v>
      </c>
      <c r="S458" s="84" t="s">
        <v>44</v>
      </c>
      <c r="T458" s="85">
        <v>0.2777733431362252</v>
      </c>
      <c r="W458" t="s">
        <v>44</v>
      </c>
      <c r="X458">
        <v>0.2777733431362252</v>
      </c>
    </row>
    <row r="459" spans="1:26" s="75" customFormat="1" x14ac:dyDescent="0.25">
      <c r="A459" s="75" t="s">
        <v>209</v>
      </c>
      <c r="B459" s="75">
        <v>2.5782269507696898E-3</v>
      </c>
      <c r="C459" s="75" t="s">
        <v>211</v>
      </c>
      <c r="G459" s="75">
        <v>0</v>
      </c>
      <c r="H459" s="75" t="s">
        <v>773</v>
      </c>
      <c r="S459" s="88" t="s">
        <v>46</v>
      </c>
      <c r="T459" s="89">
        <v>2.0241571263522738E-2</v>
      </c>
      <c r="W459" s="75" t="s">
        <v>46</v>
      </c>
      <c r="X459" s="75">
        <v>2.0241571263522738E-2</v>
      </c>
    </row>
    <row r="460" spans="1:26" s="90" customFormat="1" x14ac:dyDescent="0.25">
      <c r="A460" s="90" t="s">
        <v>209</v>
      </c>
      <c r="B460" s="93">
        <v>5.0138500923051702E-5</v>
      </c>
      <c r="C460" s="90" t="s">
        <v>211</v>
      </c>
      <c r="D460" s="90" t="s">
        <v>784</v>
      </c>
      <c r="G460" s="90">
        <f>T461</f>
        <v>1.1939922277071736E-2</v>
      </c>
      <c r="H460" s="90" t="s">
        <v>744</v>
      </c>
      <c r="S460" s="91" t="s">
        <v>47</v>
      </c>
      <c r="T460" s="92">
        <v>3.033294821972482E-3</v>
      </c>
      <c r="W460" s="90" t="s">
        <v>47</v>
      </c>
      <c r="X460" s="90">
        <v>3.033294821972482E-3</v>
      </c>
    </row>
    <row r="461" spans="1:26" ht="15.75" thickBot="1" x14ac:dyDescent="0.3">
      <c r="A461" t="s">
        <v>209</v>
      </c>
      <c r="B461">
        <v>2.7899791692544199E-2</v>
      </c>
      <c r="C461" t="s">
        <v>211</v>
      </c>
      <c r="D461" t="s">
        <v>386</v>
      </c>
      <c r="H461" t="s">
        <v>774</v>
      </c>
      <c r="S461" s="86" t="s">
        <v>50</v>
      </c>
      <c r="T461" s="87">
        <v>1.1939922277071736E-2</v>
      </c>
      <c r="W461" t="s">
        <v>50</v>
      </c>
      <c r="X461">
        <v>1.1939922277071736E-2</v>
      </c>
    </row>
    <row r="462" spans="1:26" x14ac:dyDescent="0.25">
      <c r="A462" t="s">
        <v>233</v>
      </c>
      <c r="B462" s="63">
        <v>6.5820984882502598E-9</v>
      </c>
      <c r="C462" t="s">
        <v>235</v>
      </c>
      <c r="H462" t="s">
        <v>236</v>
      </c>
      <c r="S462" s="111" t="s">
        <v>35</v>
      </c>
      <c r="T462">
        <f>SUM(T455:T461)</f>
        <v>1</v>
      </c>
    </row>
    <row r="463" spans="1:26" x14ac:dyDescent="0.25">
      <c r="A463" t="s">
        <v>239</v>
      </c>
      <c r="B463" s="63">
        <v>3.1699999999999999E-10</v>
      </c>
      <c r="C463" t="s">
        <v>235</v>
      </c>
      <c r="H463" t="s">
        <v>240</v>
      </c>
    </row>
    <row r="464" spans="1:26" x14ac:dyDescent="0.25">
      <c r="D464" t="s">
        <v>780</v>
      </c>
      <c r="G464">
        <f>T459</f>
        <v>2.0241571263522738E-2</v>
      </c>
    </row>
    <row r="465" spans="4:7" x14ac:dyDescent="0.25">
      <c r="D465" t="s">
        <v>144</v>
      </c>
      <c r="G465">
        <f>SUM(G452:G464)</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5365-8FF0-4548-9554-A3E3367A42DB}">
  <dimension ref="A1:G33"/>
  <sheetViews>
    <sheetView zoomScale="85" zoomScaleNormal="85" workbookViewId="0">
      <selection activeCell="A2" sqref="A2:G31"/>
    </sheetView>
  </sheetViews>
  <sheetFormatPr defaultRowHeight="15" x14ac:dyDescent="0.25"/>
  <cols>
    <col min="1" max="1" width="10" style="1" bestFit="1" customWidth="1"/>
    <col min="2" max="2" width="6" style="1" bestFit="1" customWidth="1"/>
    <col min="3" max="3" width="9" style="1" bestFit="1" customWidth="1"/>
    <col min="4" max="4" width="14.28515625" style="1" bestFit="1" customWidth="1"/>
    <col min="5" max="5" width="12.140625" style="1" bestFit="1" customWidth="1"/>
    <col min="6" max="6" width="27.42578125" style="1" bestFit="1" customWidth="1"/>
    <col min="7" max="7" width="13" style="2" customWidth="1"/>
    <col min="8" max="10" width="9.140625" style="1"/>
    <col min="11" max="11" width="10" style="1" bestFit="1" customWidth="1"/>
    <col min="12" max="12" width="6" style="1" bestFit="1" customWidth="1"/>
    <col min="13" max="13" width="9" style="1" bestFit="1" customWidth="1"/>
    <col min="14" max="14" width="14.28515625" style="1" bestFit="1" customWidth="1"/>
    <col min="15" max="15" width="12.140625" style="1" bestFit="1" customWidth="1"/>
    <col min="16" max="17" width="27.42578125" style="1" bestFit="1" customWidth="1"/>
    <col min="18" max="18" width="9.140625" style="1"/>
    <col min="19" max="19" width="12.140625" style="1" bestFit="1" customWidth="1"/>
    <col min="20" max="20" width="11.7109375" style="1" bestFit="1" customWidth="1"/>
    <col min="21" max="21" width="27.42578125" style="1" bestFit="1" customWidth="1"/>
    <col min="22" max="16384" width="9.140625" style="1"/>
  </cols>
  <sheetData>
    <row r="1" spans="1:7" x14ac:dyDescent="0.25">
      <c r="A1" s="1" t="s">
        <v>0</v>
      </c>
      <c r="B1" s="1" t="s">
        <v>11</v>
      </c>
      <c r="C1" s="1" t="s">
        <v>12</v>
      </c>
      <c r="D1" s="1" t="s">
        <v>15</v>
      </c>
    </row>
    <row r="2" spans="1:7" x14ac:dyDescent="0.25">
      <c r="E2" s="123" t="s">
        <v>28</v>
      </c>
      <c r="F2" s="124"/>
    </row>
    <row r="3" spans="1:7" x14ac:dyDescent="0.25">
      <c r="E3" s="124" t="s">
        <v>18</v>
      </c>
      <c r="F3" s="123" t="s">
        <v>29</v>
      </c>
      <c r="G3" s="2" t="s">
        <v>36</v>
      </c>
    </row>
    <row r="4" spans="1:7" x14ac:dyDescent="0.25">
      <c r="A4" s="1" t="s">
        <v>1</v>
      </c>
      <c r="B4" s="1">
        <v>2010</v>
      </c>
      <c r="C4" s="1" t="s">
        <v>13</v>
      </c>
      <c r="D4" s="1" t="s">
        <v>17</v>
      </c>
      <c r="E4" s="126" t="s">
        <v>19</v>
      </c>
      <c r="F4" s="126">
        <v>31118669</v>
      </c>
      <c r="G4" s="127">
        <f>F4/F$11</f>
        <v>0.41453267454453641</v>
      </c>
    </row>
    <row r="5" spans="1:7" x14ac:dyDescent="0.25">
      <c r="E5" s="128" t="s">
        <v>20</v>
      </c>
      <c r="F5" s="128">
        <v>21924800</v>
      </c>
      <c r="G5" s="129">
        <f t="shared" ref="G5:G11" si="0">F5/F$11</f>
        <v>0.29206088418672571</v>
      </c>
    </row>
    <row r="6" spans="1:7" x14ac:dyDescent="0.25">
      <c r="E6" s="130" t="s">
        <v>21</v>
      </c>
      <c r="F6" s="130">
        <v>10794901</v>
      </c>
      <c r="G6" s="131">
        <f t="shared" si="0"/>
        <v>0.14379918315187229</v>
      </c>
    </row>
    <row r="7" spans="1:7" x14ac:dyDescent="0.25">
      <c r="E7" s="138" t="s">
        <v>22</v>
      </c>
      <c r="F7" s="138">
        <v>4515640</v>
      </c>
      <c r="G7" s="139">
        <f t="shared" si="0"/>
        <v>6.015296883296295E-2</v>
      </c>
    </row>
    <row r="8" spans="1:7" x14ac:dyDescent="0.25">
      <c r="E8" s="132" t="s">
        <v>23</v>
      </c>
      <c r="F8" s="132">
        <v>4204608</v>
      </c>
      <c r="G8" s="133">
        <f t="shared" si="0"/>
        <v>5.6009702717405879E-2</v>
      </c>
    </row>
    <row r="9" spans="1:7" x14ac:dyDescent="0.25">
      <c r="E9" s="134" t="s">
        <v>24</v>
      </c>
      <c r="F9" s="134">
        <v>1414578</v>
      </c>
      <c r="G9" s="135">
        <f t="shared" si="0"/>
        <v>1.8843633758624485E-2</v>
      </c>
    </row>
    <row r="10" spans="1:7" x14ac:dyDescent="0.25">
      <c r="E10" s="124" t="s">
        <v>25</v>
      </c>
      <c r="F10" s="124">
        <v>1096083</v>
      </c>
      <c r="G10" s="2">
        <f>F10/F$11</f>
        <v>1.4600952807872313E-2</v>
      </c>
    </row>
    <row r="11" spans="1:7" x14ac:dyDescent="0.25">
      <c r="E11" s="124" t="s">
        <v>35</v>
      </c>
      <c r="F11" s="124">
        <f>SUM(F4:F10)</f>
        <v>75069279</v>
      </c>
      <c r="G11" s="2">
        <f t="shared" si="0"/>
        <v>1</v>
      </c>
    </row>
    <row r="12" spans="1:7" x14ac:dyDescent="0.25">
      <c r="E12" s="123" t="s">
        <v>28</v>
      </c>
      <c r="F12" s="124"/>
    </row>
    <row r="13" spans="1:7" x14ac:dyDescent="0.25">
      <c r="A13" s="1" t="s">
        <v>2</v>
      </c>
      <c r="B13" s="1">
        <v>2015</v>
      </c>
      <c r="C13" s="1" t="s">
        <v>13</v>
      </c>
      <c r="D13" s="1" t="s">
        <v>17</v>
      </c>
      <c r="E13" s="124" t="s">
        <v>26</v>
      </c>
      <c r="F13" s="123" t="s">
        <v>29</v>
      </c>
    </row>
    <row r="14" spans="1:7" x14ac:dyDescent="0.25">
      <c r="E14" s="128" t="s">
        <v>20</v>
      </c>
      <c r="F14" s="128">
        <v>22758420</v>
      </c>
      <c r="G14" s="129">
        <f>F14/F$21</f>
        <v>0.31683505358914466</v>
      </c>
    </row>
    <row r="15" spans="1:7" x14ac:dyDescent="0.25">
      <c r="E15" s="130" t="s">
        <v>21</v>
      </c>
      <c r="F15" s="130">
        <v>22193576</v>
      </c>
      <c r="G15" s="131">
        <f t="shared" ref="G15:G21" si="1">F15/F$21</f>
        <v>0.30897148577514405</v>
      </c>
    </row>
    <row r="16" spans="1:7" x14ac:dyDescent="0.25">
      <c r="E16" s="126" t="s">
        <v>19</v>
      </c>
      <c r="F16" s="126">
        <v>5092395</v>
      </c>
      <c r="G16" s="127">
        <f t="shared" si="1"/>
        <v>7.0894607038717639E-2</v>
      </c>
    </row>
    <row r="17" spans="1:7" x14ac:dyDescent="0.25">
      <c r="E17" s="132" t="s">
        <v>23</v>
      </c>
      <c r="F17" s="132">
        <v>4232078</v>
      </c>
      <c r="G17" s="133">
        <f t="shared" si="1"/>
        <v>5.8917563693940092E-2</v>
      </c>
    </row>
    <row r="18" spans="1:7" x14ac:dyDescent="0.25">
      <c r="E18" s="134" t="s">
        <v>24</v>
      </c>
      <c r="F18" s="134">
        <v>3592975</v>
      </c>
      <c r="G18" s="135">
        <f t="shared" si="1"/>
        <v>5.0020187107429115E-2</v>
      </c>
    </row>
    <row r="19" spans="1:7" x14ac:dyDescent="0.25">
      <c r="E19" s="136" t="s">
        <v>27</v>
      </c>
      <c r="F19" s="136">
        <v>3362024</v>
      </c>
      <c r="G19" s="137">
        <f t="shared" si="1"/>
        <v>4.6804965116558635E-2</v>
      </c>
    </row>
    <row r="20" spans="1:7" x14ac:dyDescent="0.25">
      <c r="E20" s="124" t="s">
        <v>25</v>
      </c>
      <c r="F20" s="124">
        <v>10599031</v>
      </c>
      <c r="G20" s="2">
        <f t="shared" si="1"/>
        <v>0.14755613767906584</v>
      </c>
    </row>
    <row r="21" spans="1:7" x14ac:dyDescent="0.25">
      <c r="E21" s="124" t="s">
        <v>35</v>
      </c>
      <c r="F21" s="124">
        <f>SUM(F14:F20)</f>
        <v>71830499</v>
      </c>
      <c r="G21" s="2">
        <f t="shared" si="1"/>
        <v>1</v>
      </c>
    </row>
    <row r="22" spans="1:7" x14ac:dyDescent="0.25">
      <c r="E22" s="123" t="s">
        <v>34</v>
      </c>
      <c r="F22" s="124"/>
    </row>
    <row r="23" spans="1:7" x14ac:dyDescent="0.25">
      <c r="A23" s="1" t="s">
        <v>3</v>
      </c>
      <c r="B23" s="1">
        <v>2020</v>
      </c>
      <c r="C23" s="1" t="s">
        <v>13</v>
      </c>
      <c r="D23" s="1" t="s">
        <v>17</v>
      </c>
      <c r="E23" s="123" t="s">
        <v>30</v>
      </c>
      <c r="F23" s="123" t="s">
        <v>29</v>
      </c>
    </row>
    <row r="24" spans="1:7" x14ac:dyDescent="0.25">
      <c r="E24" s="128" t="s">
        <v>20</v>
      </c>
      <c r="F24" s="128">
        <v>25904657</v>
      </c>
      <c r="G24" s="129">
        <f>F24/F$31</f>
        <v>0.38070233478626236</v>
      </c>
    </row>
    <row r="25" spans="1:7" x14ac:dyDescent="0.25">
      <c r="E25" s="138" t="s">
        <v>31</v>
      </c>
      <c r="F25" s="138">
        <v>14007731</v>
      </c>
      <c r="G25" s="139">
        <f t="shared" ref="G25:G31" si="2">F25/F$31</f>
        <v>0.20586166791391625</v>
      </c>
    </row>
    <row r="26" spans="1:7" x14ac:dyDescent="0.25">
      <c r="E26" s="138" t="s">
        <v>32</v>
      </c>
      <c r="F26" s="138">
        <v>11272416</v>
      </c>
      <c r="G26" s="139">
        <f t="shared" si="2"/>
        <v>0.16566268721033522</v>
      </c>
    </row>
    <row r="27" spans="1:7" x14ac:dyDescent="0.25">
      <c r="E27" s="136" t="s">
        <v>27</v>
      </c>
      <c r="F27" s="136">
        <v>6181148</v>
      </c>
      <c r="G27" s="137">
        <f t="shared" si="2"/>
        <v>9.0839939523593621E-2</v>
      </c>
    </row>
    <row r="28" spans="1:7" x14ac:dyDescent="0.25">
      <c r="E28" s="130" t="s">
        <v>21</v>
      </c>
      <c r="F28" s="130">
        <v>4025885</v>
      </c>
      <c r="G28" s="131">
        <f t="shared" si="2"/>
        <v>5.9165570850098187E-2</v>
      </c>
    </row>
    <row r="29" spans="1:7" x14ac:dyDescent="0.25">
      <c r="E29" s="138" t="s">
        <v>33</v>
      </c>
      <c r="F29" s="138">
        <v>1897203</v>
      </c>
      <c r="G29" s="139">
        <f t="shared" si="2"/>
        <v>2.7881844243816907E-2</v>
      </c>
    </row>
    <row r="30" spans="1:7" x14ac:dyDescent="0.25">
      <c r="E30" s="124" t="s">
        <v>25</v>
      </c>
      <c r="F30" s="124">
        <v>4755347</v>
      </c>
      <c r="G30" s="2">
        <f t="shared" si="2"/>
        <v>6.9885955471977429E-2</v>
      </c>
    </row>
    <row r="31" spans="1:7" x14ac:dyDescent="0.25">
      <c r="E31" s="124" t="s">
        <v>35</v>
      </c>
      <c r="F31" s="124">
        <f>SUM(F24:F30)</f>
        <v>68044387</v>
      </c>
      <c r="G31" s="2">
        <f t="shared" si="2"/>
        <v>1</v>
      </c>
    </row>
    <row r="33" spans="1:4" x14ac:dyDescent="0.25">
      <c r="A33" s="1" t="s">
        <v>57</v>
      </c>
      <c r="C33" s="1" t="s">
        <v>14</v>
      </c>
      <c r="D33" s="1"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6025-FE1C-4BE2-9DB7-20863C9D05EB}">
  <dimension ref="A1:AG91"/>
  <sheetViews>
    <sheetView topLeftCell="A64" workbookViewId="0">
      <selection activeCell="B28" sqref="B28"/>
    </sheetView>
  </sheetViews>
  <sheetFormatPr defaultRowHeight="15" x14ac:dyDescent="0.25"/>
  <cols>
    <col min="1" max="1" width="13.28515625" style="1" bestFit="1" customWidth="1"/>
    <col min="2" max="2" width="29.28515625" style="1" bestFit="1" customWidth="1"/>
    <col min="3" max="3" width="9.85546875" style="1" bestFit="1" customWidth="1"/>
    <col min="4" max="4" width="8" style="1" bestFit="1" customWidth="1"/>
    <col min="5" max="5" width="7" style="1" bestFit="1" customWidth="1"/>
    <col min="6" max="6" width="10.85546875" style="1" bestFit="1" customWidth="1"/>
    <col min="7" max="7" width="8" style="1" bestFit="1" customWidth="1"/>
    <col min="8" max="8" width="11.5703125" style="1" bestFit="1" customWidth="1"/>
    <col min="9" max="9" width="8.28515625" style="1" bestFit="1" customWidth="1"/>
    <col min="10" max="10" width="7" style="1" bestFit="1" customWidth="1"/>
    <col min="11" max="11" width="4.85546875" style="1" bestFit="1" customWidth="1"/>
    <col min="12" max="12" width="7.85546875" style="1" bestFit="1" customWidth="1"/>
    <col min="13" max="13" width="8.28515625" style="1" bestFit="1" customWidth="1"/>
    <col min="14" max="14" width="6.5703125" style="1" bestFit="1" customWidth="1"/>
    <col min="15" max="15" width="12.85546875" style="1" bestFit="1" customWidth="1"/>
    <col min="16" max="16" width="13.42578125" style="1" bestFit="1" customWidth="1"/>
    <col min="17" max="17" width="13.42578125" style="1" customWidth="1"/>
    <col min="18" max="18" width="5.5703125" style="1" bestFit="1" customWidth="1"/>
    <col min="19" max="19" width="9.140625" style="1"/>
    <col min="20" max="20" width="9.85546875" style="1" bestFit="1" customWidth="1"/>
    <col min="21" max="21" width="8" style="1" bestFit="1" customWidth="1"/>
    <col min="22" max="22" width="7" style="1" bestFit="1" customWidth="1"/>
    <col min="23" max="24" width="10.85546875" style="1" bestFit="1" customWidth="1"/>
    <col min="25" max="25" width="11.5703125" style="1" bestFit="1" customWidth="1"/>
    <col min="26" max="26" width="10.85546875" style="1" bestFit="1" customWidth="1"/>
    <col min="27" max="29" width="11.5703125" style="1" bestFit="1" customWidth="1"/>
    <col min="30" max="32" width="13.42578125" style="1" bestFit="1" customWidth="1"/>
    <col min="33" max="33" width="5.5703125" style="1" bestFit="1" customWidth="1"/>
    <col min="34" max="16384" width="9.140625" style="1"/>
  </cols>
  <sheetData>
    <row r="1" spans="1:33" x14ac:dyDescent="0.25">
      <c r="A1" s="1" t="s">
        <v>37</v>
      </c>
      <c r="B1" s="1" t="s">
        <v>38</v>
      </c>
    </row>
    <row r="2" spans="1:33" ht="15.75" thickBot="1" x14ac:dyDescent="0.3">
      <c r="A2" s="1" t="s">
        <v>39</v>
      </c>
      <c r="B2" s="1" t="s">
        <v>40</v>
      </c>
    </row>
    <row r="3" spans="1:33" x14ac:dyDescent="0.25">
      <c r="C3" s="5" t="s">
        <v>21</v>
      </c>
      <c r="D3" s="6" t="s">
        <v>41</v>
      </c>
      <c r="E3" s="6" t="s">
        <v>42</v>
      </c>
      <c r="F3" s="6" t="s">
        <v>43</v>
      </c>
      <c r="G3" s="6" t="s">
        <v>44</v>
      </c>
      <c r="H3" s="6" t="s">
        <v>45</v>
      </c>
      <c r="I3" s="6" t="s">
        <v>46</v>
      </c>
      <c r="J3" s="6" t="s">
        <v>47</v>
      </c>
      <c r="K3" s="6" t="s">
        <v>48</v>
      </c>
      <c r="L3" s="6" t="s">
        <v>49</v>
      </c>
      <c r="M3" s="6" t="s">
        <v>50</v>
      </c>
      <c r="N3" s="6" t="s">
        <v>51</v>
      </c>
      <c r="O3" s="6" t="s">
        <v>52</v>
      </c>
      <c r="P3" s="6"/>
      <c r="Q3" s="6" t="s">
        <v>35</v>
      </c>
      <c r="R3" s="7" t="s">
        <v>53</v>
      </c>
      <c r="T3" s="5" t="s">
        <v>21</v>
      </c>
      <c r="U3" s="6" t="s">
        <v>41</v>
      </c>
      <c r="V3" s="6" t="s">
        <v>42</v>
      </c>
      <c r="W3" s="6" t="s">
        <v>43</v>
      </c>
      <c r="X3" s="6" t="s">
        <v>44</v>
      </c>
      <c r="Y3" s="6" t="s">
        <v>45</v>
      </c>
      <c r="Z3" s="6" t="s">
        <v>46</v>
      </c>
      <c r="AA3" s="6" t="s">
        <v>47</v>
      </c>
      <c r="AB3" s="6" t="s">
        <v>48</v>
      </c>
      <c r="AC3" s="6" t="s">
        <v>49</v>
      </c>
      <c r="AD3" s="6" t="s">
        <v>50</v>
      </c>
      <c r="AE3" s="6" t="s">
        <v>51</v>
      </c>
      <c r="AF3" s="6" t="s">
        <v>52</v>
      </c>
      <c r="AG3" s="7" t="s">
        <v>53</v>
      </c>
    </row>
    <row r="4" spans="1:33" x14ac:dyDescent="0.25">
      <c r="C4" s="8">
        <v>1990</v>
      </c>
      <c r="D4" s="3">
        <v>441343</v>
      </c>
      <c r="E4" s="3">
        <v>50366</v>
      </c>
      <c r="F4" s="3">
        <v>2771</v>
      </c>
      <c r="G4" s="3">
        <v>126720</v>
      </c>
      <c r="H4" s="3">
        <v>57</v>
      </c>
      <c r="I4" s="3">
        <v>2</v>
      </c>
      <c r="J4" s="3">
        <v>2</v>
      </c>
      <c r="K4" s="3">
        <v>7</v>
      </c>
      <c r="L4" s="3"/>
      <c r="M4" s="3"/>
      <c r="N4" s="3"/>
      <c r="O4" s="3"/>
      <c r="P4" s="3"/>
      <c r="Q4" s="3">
        <f>SUM(D4:P4)</f>
        <v>621268</v>
      </c>
      <c r="R4" s="9" t="s">
        <v>54</v>
      </c>
      <c r="T4" s="8">
        <v>1990</v>
      </c>
      <c r="U4" s="3">
        <v>441343</v>
      </c>
      <c r="V4" s="3">
        <v>50366</v>
      </c>
      <c r="W4" s="3">
        <v>2771</v>
      </c>
      <c r="X4" s="3">
        <v>126720</v>
      </c>
      <c r="Y4" s="3">
        <v>57</v>
      </c>
      <c r="Z4" s="3">
        <v>2</v>
      </c>
      <c r="AA4" s="3">
        <v>2</v>
      </c>
      <c r="AB4" s="3">
        <v>7</v>
      </c>
      <c r="AC4" s="3"/>
      <c r="AD4" s="3"/>
      <c r="AE4" s="3"/>
      <c r="AF4" s="3"/>
      <c r="AG4" s="9" t="s">
        <v>54</v>
      </c>
    </row>
    <row r="5" spans="1:33" x14ac:dyDescent="0.25">
      <c r="C5" s="8">
        <v>1995</v>
      </c>
      <c r="D5" s="3">
        <v>743326</v>
      </c>
      <c r="E5" s="3">
        <v>55094</v>
      </c>
      <c r="F5" s="3">
        <v>2999</v>
      </c>
      <c r="G5" s="3">
        <v>190577</v>
      </c>
      <c r="H5" s="3">
        <v>110</v>
      </c>
      <c r="I5" s="3">
        <v>7</v>
      </c>
      <c r="J5" s="3">
        <v>64</v>
      </c>
      <c r="K5" s="3">
        <v>7</v>
      </c>
      <c r="L5" s="3">
        <v>12833</v>
      </c>
      <c r="M5" s="3">
        <v>2897</v>
      </c>
      <c r="N5" s="3"/>
      <c r="O5" s="3"/>
      <c r="P5" s="3"/>
      <c r="Q5" s="3">
        <f t="shared" ref="Q5:Q7" si="0">SUM(D5:P5)</f>
        <v>1007914</v>
      </c>
      <c r="R5" s="9" t="s">
        <v>54</v>
      </c>
      <c r="T5" s="8">
        <v>1995</v>
      </c>
      <c r="U5" s="3">
        <v>743326</v>
      </c>
      <c r="V5" s="3">
        <v>55094</v>
      </c>
      <c r="W5" s="3">
        <v>2999</v>
      </c>
      <c r="X5" s="3">
        <v>190577</v>
      </c>
      <c r="Y5" s="3">
        <v>110</v>
      </c>
      <c r="Z5" s="3">
        <v>7</v>
      </c>
      <c r="AA5" s="3">
        <v>64</v>
      </c>
      <c r="AB5" s="3">
        <v>7</v>
      </c>
      <c r="AC5" s="3">
        <v>12833</v>
      </c>
      <c r="AD5" s="3">
        <v>2897</v>
      </c>
      <c r="AE5" s="3"/>
      <c r="AF5" s="3"/>
      <c r="AG5" s="9" t="s">
        <v>54</v>
      </c>
    </row>
    <row r="6" spans="1:33" x14ac:dyDescent="0.25">
      <c r="C6" s="8">
        <v>2000</v>
      </c>
      <c r="D6" s="3">
        <v>1060372</v>
      </c>
      <c r="E6" s="3">
        <v>47268</v>
      </c>
      <c r="F6" s="3">
        <v>5773</v>
      </c>
      <c r="G6" s="3">
        <v>222414</v>
      </c>
      <c r="H6" s="3">
        <v>109</v>
      </c>
      <c r="I6" s="3">
        <v>22</v>
      </c>
      <c r="J6" s="3">
        <v>615</v>
      </c>
      <c r="K6" s="3">
        <v>7</v>
      </c>
      <c r="L6" s="3">
        <v>16737</v>
      </c>
      <c r="M6" s="3">
        <v>2421</v>
      </c>
      <c r="N6" s="3"/>
      <c r="O6" s="3"/>
      <c r="P6" s="3"/>
      <c r="Q6" s="3">
        <f t="shared" si="0"/>
        <v>1355738</v>
      </c>
      <c r="R6" s="9" t="s">
        <v>54</v>
      </c>
      <c r="T6" s="8">
        <v>2000</v>
      </c>
      <c r="U6" s="3">
        <v>1060372</v>
      </c>
      <c r="V6" s="3">
        <v>47268</v>
      </c>
      <c r="W6" s="3">
        <v>5773</v>
      </c>
      <c r="X6" s="3">
        <v>222414</v>
      </c>
      <c r="Y6" s="3">
        <v>109</v>
      </c>
      <c r="Z6" s="3">
        <v>22</v>
      </c>
      <c r="AA6" s="3">
        <v>615</v>
      </c>
      <c r="AB6" s="3">
        <v>7</v>
      </c>
      <c r="AC6" s="3">
        <v>16737</v>
      </c>
      <c r="AD6" s="3">
        <v>2421</v>
      </c>
      <c r="AE6" s="3"/>
      <c r="AF6" s="3"/>
      <c r="AG6" s="9" t="s">
        <v>54</v>
      </c>
    </row>
    <row r="7" spans="1:33" x14ac:dyDescent="0.25">
      <c r="C7" s="8">
        <v>2005</v>
      </c>
      <c r="D7" s="3">
        <v>1980272</v>
      </c>
      <c r="E7" s="3">
        <v>50513</v>
      </c>
      <c r="F7" s="3">
        <v>12142</v>
      </c>
      <c r="G7" s="3">
        <v>397017</v>
      </c>
      <c r="H7" s="3">
        <v>115</v>
      </c>
      <c r="I7" s="3">
        <v>84</v>
      </c>
      <c r="J7" s="3">
        <v>2028</v>
      </c>
      <c r="K7" s="3">
        <v>7</v>
      </c>
      <c r="L7" s="3">
        <v>53088</v>
      </c>
      <c r="M7" s="3">
        <v>5200</v>
      </c>
      <c r="N7" s="3"/>
      <c r="O7" s="3"/>
      <c r="P7" s="3"/>
      <c r="Q7" s="3">
        <f t="shared" si="0"/>
        <v>2500466</v>
      </c>
      <c r="R7" s="9" t="s">
        <v>54</v>
      </c>
      <c r="T7" s="8">
        <v>2005</v>
      </c>
      <c r="U7" s="3">
        <v>1980272</v>
      </c>
      <c r="V7" s="3">
        <v>50513</v>
      </c>
      <c r="W7" s="3">
        <v>12142</v>
      </c>
      <c r="X7" s="3">
        <v>397017</v>
      </c>
      <c r="Y7" s="3">
        <v>115</v>
      </c>
      <c r="Z7" s="3">
        <v>84</v>
      </c>
      <c r="AA7" s="3">
        <v>2028</v>
      </c>
      <c r="AB7" s="3">
        <v>7</v>
      </c>
      <c r="AC7" s="3">
        <v>53088</v>
      </c>
      <c r="AD7" s="3">
        <v>5200</v>
      </c>
      <c r="AE7" s="3"/>
      <c r="AF7" s="3"/>
      <c r="AG7" s="9" t="s">
        <v>54</v>
      </c>
    </row>
    <row r="8" spans="1:33" x14ac:dyDescent="0.25">
      <c r="C8" s="8">
        <v>2010</v>
      </c>
      <c r="D8" s="3">
        <v>3239704</v>
      </c>
      <c r="E8" s="3">
        <v>14856</v>
      </c>
      <c r="F8" s="3">
        <v>78063</v>
      </c>
      <c r="G8" s="3">
        <v>722172</v>
      </c>
      <c r="H8" s="3">
        <v>125</v>
      </c>
      <c r="I8" s="3">
        <v>699</v>
      </c>
      <c r="J8" s="3">
        <v>44622</v>
      </c>
      <c r="K8" s="3">
        <v>7</v>
      </c>
      <c r="L8" s="3">
        <v>73880</v>
      </c>
      <c r="M8" s="3">
        <v>24800</v>
      </c>
      <c r="N8" s="3">
        <v>9063</v>
      </c>
      <c r="O8" s="3">
        <v>2</v>
      </c>
      <c r="P8" s="3"/>
      <c r="Q8" s="3">
        <f>SUM(D8:P8)</f>
        <v>4207993</v>
      </c>
      <c r="R8" s="9" t="s">
        <v>54</v>
      </c>
      <c r="T8" s="8">
        <v>2010</v>
      </c>
      <c r="U8" s="3">
        <v>3239704</v>
      </c>
      <c r="V8" s="3">
        <v>14856</v>
      </c>
      <c r="W8" s="3">
        <v>78063</v>
      </c>
      <c r="X8" s="3">
        <v>722172</v>
      </c>
      <c r="Y8" s="3">
        <v>125</v>
      </c>
      <c r="Z8" s="3">
        <v>699</v>
      </c>
      <c r="AA8" s="3">
        <v>44622</v>
      </c>
      <c r="AB8" s="3">
        <v>7</v>
      </c>
      <c r="AC8" s="3">
        <v>73880</v>
      </c>
      <c r="AD8" s="3">
        <v>24800</v>
      </c>
      <c r="AE8" s="3">
        <v>9063</v>
      </c>
      <c r="AF8" s="3">
        <v>2</v>
      </c>
      <c r="AG8" s="9" t="s">
        <v>54</v>
      </c>
    </row>
    <row r="9" spans="1:33" x14ac:dyDescent="0.25">
      <c r="C9" s="8">
        <v>2015</v>
      </c>
      <c r="D9" s="3">
        <v>4108994</v>
      </c>
      <c r="E9" s="3">
        <v>9679</v>
      </c>
      <c r="F9" s="3">
        <v>145346</v>
      </c>
      <c r="G9" s="3">
        <v>1130270</v>
      </c>
      <c r="H9" s="3">
        <v>125</v>
      </c>
      <c r="I9" s="3">
        <v>39500</v>
      </c>
      <c r="J9" s="3">
        <v>185766</v>
      </c>
      <c r="K9" s="3">
        <v>8</v>
      </c>
      <c r="L9" s="3">
        <v>170789</v>
      </c>
      <c r="M9" s="3">
        <v>52700</v>
      </c>
      <c r="N9" s="3">
        <v>11029</v>
      </c>
      <c r="O9" s="3">
        <v>29</v>
      </c>
      <c r="P9" s="3"/>
      <c r="Q9" s="3">
        <f>SUM(D9:P9)</f>
        <v>5854235</v>
      </c>
      <c r="R9" s="9" t="s">
        <v>54</v>
      </c>
      <c r="T9" s="8">
        <v>2015</v>
      </c>
      <c r="U9" s="3">
        <v>4108994</v>
      </c>
      <c r="V9" s="3">
        <v>9679</v>
      </c>
      <c r="W9" s="3">
        <v>145346</v>
      </c>
      <c r="X9" s="3">
        <v>1130270</v>
      </c>
      <c r="Y9" s="3">
        <v>125</v>
      </c>
      <c r="Z9" s="3">
        <v>39500</v>
      </c>
      <c r="AA9" s="3">
        <v>185766</v>
      </c>
      <c r="AB9" s="3">
        <v>8</v>
      </c>
      <c r="AC9" s="3">
        <v>170789</v>
      </c>
      <c r="AD9" s="3">
        <v>52700</v>
      </c>
      <c r="AE9" s="3">
        <v>11029</v>
      </c>
      <c r="AF9" s="3">
        <v>29</v>
      </c>
      <c r="AG9" s="9" t="s">
        <v>54</v>
      </c>
    </row>
    <row r="10" spans="1:33" ht="15.75" thickBot="1" x14ac:dyDescent="0.3">
      <c r="C10" s="10">
        <v>2020</v>
      </c>
      <c r="D10" s="11">
        <v>5001122</v>
      </c>
      <c r="E10" s="11">
        <v>10799</v>
      </c>
      <c r="F10" s="11">
        <v>218242</v>
      </c>
      <c r="G10" s="11">
        <v>1334859</v>
      </c>
      <c r="H10" s="11">
        <v>125</v>
      </c>
      <c r="I10" s="11">
        <v>269718</v>
      </c>
      <c r="J10" s="11">
        <v>471175</v>
      </c>
      <c r="K10" s="11">
        <v>12</v>
      </c>
      <c r="L10" s="11">
        <v>366247</v>
      </c>
      <c r="M10" s="11">
        <v>113961</v>
      </c>
      <c r="N10" s="11">
        <v>10301</v>
      </c>
      <c r="O10" s="11">
        <v>1317</v>
      </c>
      <c r="P10" s="11"/>
      <c r="Q10" s="11">
        <f>SUM(D10:P10)</f>
        <v>7797878</v>
      </c>
      <c r="R10" s="12" t="s">
        <v>54</v>
      </c>
      <c r="T10" s="8">
        <v>2020</v>
      </c>
      <c r="U10" s="3">
        <v>5001122</v>
      </c>
      <c r="V10" s="3">
        <v>10799</v>
      </c>
      <c r="W10" s="3">
        <v>218242</v>
      </c>
      <c r="X10" s="3">
        <v>1334859</v>
      </c>
      <c r="Y10" s="3">
        <v>125</v>
      </c>
      <c r="Z10" s="3">
        <v>269718</v>
      </c>
      <c r="AA10" s="3">
        <v>471175</v>
      </c>
      <c r="AB10" s="3">
        <v>12</v>
      </c>
      <c r="AC10" s="3">
        <v>366247</v>
      </c>
      <c r="AD10" s="3">
        <v>113961</v>
      </c>
      <c r="AE10" s="3">
        <v>10301</v>
      </c>
      <c r="AF10" s="3">
        <v>1317</v>
      </c>
      <c r="AG10" s="9" t="s">
        <v>54</v>
      </c>
    </row>
    <row r="11" spans="1:33" ht="15.75" thickBot="1" x14ac:dyDescent="0.3">
      <c r="T11" s="8"/>
      <c r="U11" s="3"/>
      <c r="V11" s="3"/>
      <c r="W11" s="3"/>
      <c r="X11" s="3"/>
      <c r="Y11" s="3"/>
      <c r="Z11" s="3"/>
      <c r="AA11" s="3"/>
      <c r="AB11" s="3"/>
      <c r="AC11" s="3"/>
      <c r="AD11" s="3"/>
      <c r="AE11" s="3"/>
      <c r="AF11" s="3"/>
      <c r="AG11" s="9"/>
    </row>
    <row r="12" spans="1:33" x14ac:dyDescent="0.25">
      <c r="C12" s="5" t="s">
        <v>20</v>
      </c>
      <c r="D12" s="6" t="s">
        <v>41</v>
      </c>
      <c r="E12" s="6" t="s">
        <v>42</v>
      </c>
      <c r="F12" s="6" t="s">
        <v>43</v>
      </c>
      <c r="G12" s="6" t="s">
        <v>44</v>
      </c>
      <c r="H12" s="6"/>
      <c r="I12" s="6" t="s">
        <v>46</v>
      </c>
      <c r="J12" s="6"/>
      <c r="K12" s="6"/>
      <c r="L12" s="6"/>
      <c r="M12" s="6" t="s">
        <v>50</v>
      </c>
      <c r="N12" s="6" t="s">
        <v>51</v>
      </c>
      <c r="O12" s="6"/>
      <c r="P12" s="6"/>
      <c r="Q12" s="6" t="s">
        <v>35</v>
      </c>
      <c r="R12" s="7" t="s">
        <v>53</v>
      </c>
      <c r="T12" s="8" t="s">
        <v>20</v>
      </c>
      <c r="U12" s="3"/>
      <c r="V12" s="3"/>
      <c r="W12" s="3"/>
      <c r="X12" s="3"/>
      <c r="Y12" s="3"/>
      <c r="Z12" s="3" t="s">
        <v>41</v>
      </c>
      <c r="AA12" s="3" t="s">
        <v>42</v>
      </c>
      <c r="AB12" s="3" t="s">
        <v>43</v>
      </c>
      <c r="AC12" s="3" t="s">
        <v>44</v>
      </c>
      <c r="AD12" s="3" t="s">
        <v>46</v>
      </c>
      <c r="AE12" s="3" t="s">
        <v>50</v>
      </c>
      <c r="AF12" s="3" t="s">
        <v>51</v>
      </c>
      <c r="AG12" s="9" t="s">
        <v>53</v>
      </c>
    </row>
    <row r="13" spans="1:33" x14ac:dyDescent="0.25">
      <c r="C13" s="8">
        <v>1990</v>
      </c>
      <c r="D13" s="3">
        <v>2932</v>
      </c>
      <c r="E13" s="3">
        <v>10555</v>
      </c>
      <c r="F13" s="3">
        <v>5540</v>
      </c>
      <c r="G13" s="3">
        <v>3989</v>
      </c>
      <c r="H13" s="3"/>
      <c r="I13" s="3"/>
      <c r="J13" s="3"/>
      <c r="K13" s="3"/>
      <c r="L13" s="3"/>
      <c r="M13" s="3"/>
      <c r="N13" s="3"/>
      <c r="O13" s="3"/>
      <c r="P13" s="3"/>
      <c r="Q13" s="3">
        <f>SUM(D13:P13)</f>
        <v>23016</v>
      </c>
      <c r="R13" s="9" t="s">
        <v>54</v>
      </c>
      <c r="T13" s="8">
        <v>1990</v>
      </c>
      <c r="U13" s="3"/>
      <c r="V13" s="3"/>
      <c r="W13" s="3"/>
      <c r="X13" s="3"/>
      <c r="Y13" s="3"/>
      <c r="Z13" s="3">
        <v>2932</v>
      </c>
      <c r="AA13" s="3">
        <v>10555</v>
      </c>
      <c r="AB13" s="3">
        <v>5540</v>
      </c>
      <c r="AC13" s="3">
        <v>3989</v>
      </c>
      <c r="AD13" s="3"/>
      <c r="AE13" s="3"/>
      <c r="AF13" s="3"/>
      <c r="AG13" s="9" t="s">
        <v>54</v>
      </c>
    </row>
    <row r="14" spans="1:33" x14ac:dyDescent="0.25">
      <c r="C14" s="8">
        <v>1995</v>
      </c>
      <c r="D14" s="3">
        <v>3450</v>
      </c>
      <c r="E14" s="3">
        <v>8974</v>
      </c>
      <c r="F14" s="3">
        <v>26816</v>
      </c>
      <c r="G14" s="3">
        <v>6222</v>
      </c>
      <c r="H14" s="3"/>
      <c r="I14" s="3"/>
      <c r="J14" s="3"/>
      <c r="K14" s="3"/>
      <c r="L14" s="3"/>
      <c r="M14" s="3"/>
      <c r="N14" s="3"/>
      <c r="O14" s="3"/>
      <c r="P14" s="3"/>
      <c r="Q14" s="3">
        <f t="shared" ref="Q14:Q19" si="1">SUM(D14:P14)</f>
        <v>45462</v>
      </c>
      <c r="R14" s="9" t="s">
        <v>54</v>
      </c>
      <c r="T14" s="8">
        <v>1995</v>
      </c>
      <c r="U14" s="3"/>
      <c r="V14" s="3"/>
      <c r="W14" s="3"/>
      <c r="X14" s="3"/>
      <c r="Y14" s="3"/>
      <c r="Z14" s="3">
        <v>3450</v>
      </c>
      <c r="AA14" s="3">
        <v>8974</v>
      </c>
      <c r="AB14" s="3">
        <v>26816</v>
      </c>
      <c r="AC14" s="3">
        <v>6222</v>
      </c>
      <c r="AD14" s="3"/>
      <c r="AE14" s="3"/>
      <c r="AF14" s="3"/>
      <c r="AG14" s="9" t="s">
        <v>54</v>
      </c>
    </row>
    <row r="15" spans="1:33" x14ac:dyDescent="0.25">
      <c r="C15" s="8">
        <v>2000</v>
      </c>
      <c r="D15" s="3">
        <v>7691</v>
      </c>
      <c r="E15" s="3">
        <v>3600</v>
      </c>
      <c r="F15" s="3">
        <v>50998</v>
      </c>
      <c r="G15" s="3">
        <v>6966</v>
      </c>
      <c r="H15" s="3"/>
      <c r="I15" s="3"/>
      <c r="J15" s="3"/>
      <c r="K15" s="3"/>
      <c r="L15" s="3"/>
      <c r="M15" s="3"/>
      <c r="N15" s="3"/>
      <c r="O15" s="3"/>
      <c r="P15" s="3"/>
      <c r="Q15" s="3">
        <f t="shared" si="1"/>
        <v>69255</v>
      </c>
      <c r="R15" s="9" t="s">
        <v>54</v>
      </c>
      <c r="T15" s="8">
        <v>2000</v>
      </c>
      <c r="U15" s="3"/>
      <c r="V15" s="3"/>
      <c r="W15" s="3"/>
      <c r="X15" s="3"/>
      <c r="Y15" s="3"/>
      <c r="Z15" s="3">
        <v>7691</v>
      </c>
      <c r="AA15" s="3">
        <v>3600</v>
      </c>
      <c r="AB15" s="3">
        <v>50998</v>
      </c>
      <c r="AC15" s="3">
        <v>6966</v>
      </c>
      <c r="AD15" s="3"/>
      <c r="AE15" s="3"/>
      <c r="AF15" s="3"/>
      <c r="AG15" s="9" t="s">
        <v>54</v>
      </c>
    </row>
    <row r="16" spans="1:33" x14ac:dyDescent="0.25">
      <c r="C16" s="8">
        <v>2005</v>
      </c>
      <c r="D16" s="3">
        <v>19991</v>
      </c>
      <c r="E16" s="3">
        <v>2203</v>
      </c>
      <c r="F16" s="3">
        <v>55287</v>
      </c>
      <c r="G16" s="3">
        <v>5191</v>
      </c>
      <c r="H16" s="3"/>
      <c r="I16" s="3">
        <v>1</v>
      </c>
      <c r="J16" s="3"/>
      <c r="K16" s="3"/>
      <c r="L16" s="3"/>
      <c r="M16" s="3"/>
      <c r="N16" s="3"/>
      <c r="O16" s="3"/>
      <c r="P16" s="3"/>
      <c r="Q16" s="3">
        <f t="shared" si="1"/>
        <v>82673</v>
      </c>
      <c r="R16" s="9" t="s">
        <v>54</v>
      </c>
      <c r="T16" s="8">
        <v>2005</v>
      </c>
      <c r="U16" s="3"/>
      <c r="V16" s="3"/>
      <c r="W16" s="3"/>
      <c r="X16" s="3"/>
      <c r="Y16" s="3"/>
      <c r="Z16" s="3">
        <v>19991</v>
      </c>
      <c r="AA16" s="3">
        <v>2203</v>
      </c>
      <c r="AB16" s="3">
        <v>55287</v>
      </c>
      <c r="AC16" s="3">
        <v>5191</v>
      </c>
      <c r="AD16" s="3">
        <v>1</v>
      </c>
      <c r="AE16" s="3"/>
      <c r="AF16" s="3"/>
      <c r="AG16" s="9" t="s">
        <v>54</v>
      </c>
    </row>
    <row r="17" spans="3:33" x14ac:dyDescent="0.25">
      <c r="C17" s="8">
        <v>2010</v>
      </c>
      <c r="D17" s="3">
        <v>42839</v>
      </c>
      <c r="E17" s="3">
        <v>3670</v>
      </c>
      <c r="F17" s="3">
        <v>70795</v>
      </c>
      <c r="G17" s="3">
        <v>6472</v>
      </c>
      <c r="H17" s="3"/>
      <c r="I17" s="3"/>
      <c r="J17" s="3"/>
      <c r="K17" s="3"/>
      <c r="L17" s="3"/>
      <c r="M17" s="3">
        <v>1002</v>
      </c>
      <c r="N17" s="3">
        <v>8</v>
      </c>
      <c r="O17" s="3"/>
      <c r="P17" s="3"/>
      <c r="Q17" s="3">
        <f t="shared" si="1"/>
        <v>124786</v>
      </c>
      <c r="R17" s="9" t="s">
        <v>54</v>
      </c>
      <c r="T17" s="8">
        <v>2010</v>
      </c>
      <c r="U17" s="3"/>
      <c r="V17" s="3"/>
      <c r="W17" s="3"/>
      <c r="X17" s="3"/>
      <c r="Y17" s="3"/>
      <c r="Z17" s="3">
        <v>42839</v>
      </c>
      <c r="AA17" s="3">
        <v>3670</v>
      </c>
      <c r="AB17" s="3">
        <v>70795</v>
      </c>
      <c r="AC17" s="3">
        <v>6472</v>
      </c>
      <c r="AD17" s="3"/>
      <c r="AE17" s="3">
        <v>1002</v>
      </c>
      <c r="AF17" s="3">
        <v>8</v>
      </c>
      <c r="AG17" s="9" t="s">
        <v>54</v>
      </c>
    </row>
    <row r="18" spans="3:33" x14ac:dyDescent="0.25">
      <c r="C18" s="8">
        <v>2015</v>
      </c>
      <c r="D18" s="3">
        <v>63474</v>
      </c>
      <c r="E18" s="3">
        <v>1739</v>
      </c>
      <c r="F18" s="3">
        <v>69962</v>
      </c>
      <c r="G18" s="3">
        <v>13924</v>
      </c>
      <c r="H18" s="3"/>
      <c r="I18" s="3">
        <v>273</v>
      </c>
      <c r="J18" s="3"/>
      <c r="K18" s="3"/>
      <c r="L18" s="3"/>
      <c r="M18" s="3">
        <v>751</v>
      </c>
      <c r="N18" s="3"/>
      <c r="O18" s="3"/>
      <c r="P18" s="3"/>
      <c r="Q18" s="3">
        <f t="shared" si="1"/>
        <v>150123</v>
      </c>
      <c r="R18" s="9" t="s">
        <v>54</v>
      </c>
      <c r="T18" s="8">
        <v>2015</v>
      </c>
      <c r="U18" s="3"/>
      <c r="V18" s="3"/>
      <c r="W18" s="3"/>
      <c r="X18" s="3"/>
      <c r="Y18" s="3"/>
      <c r="Z18" s="3">
        <v>63474</v>
      </c>
      <c r="AA18" s="3">
        <v>1739</v>
      </c>
      <c r="AB18" s="3">
        <v>69962</v>
      </c>
      <c r="AC18" s="3">
        <v>13924</v>
      </c>
      <c r="AD18" s="3">
        <v>273</v>
      </c>
      <c r="AE18" s="3">
        <v>751</v>
      </c>
      <c r="AF18" s="3"/>
      <c r="AG18" s="9" t="s">
        <v>54</v>
      </c>
    </row>
    <row r="19" spans="3:33" ht="15.75" thickBot="1" x14ac:dyDescent="0.3">
      <c r="C19" s="10">
        <v>2019</v>
      </c>
      <c r="D19" s="11">
        <v>80633</v>
      </c>
      <c r="E19" s="11">
        <v>969</v>
      </c>
      <c r="F19" s="11">
        <v>65156</v>
      </c>
      <c r="G19" s="11">
        <v>26666</v>
      </c>
      <c r="H19" s="11"/>
      <c r="I19" s="11">
        <v>943</v>
      </c>
      <c r="J19" s="11"/>
      <c r="K19" s="11"/>
      <c r="L19" s="11"/>
      <c r="M19" s="11">
        <v>1410</v>
      </c>
      <c r="N19" s="11"/>
      <c r="O19" s="11"/>
      <c r="P19" s="11"/>
      <c r="Q19" s="11">
        <f t="shared" si="1"/>
        <v>175777</v>
      </c>
      <c r="R19" s="12" t="s">
        <v>54</v>
      </c>
      <c r="T19" s="8">
        <v>2019</v>
      </c>
      <c r="U19" s="3"/>
      <c r="V19" s="3"/>
      <c r="W19" s="3"/>
      <c r="X19" s="3"/>
      <c r="Y19" s="3"/>
      <c r="Z19" s="3">
        <v>80633</v>
      </c>
      <c r="AA19" s="3">
        <v>969</v>
      </c>
      <c r="AB19" s="3">
        <v>65156</v>
      </c>
      <c r="AC19" s="3">
        <v>26666</v>
      </c>
      <c r="AD19" s="3">
        <v>943</v>
      </c>
      <c r="AE19" s="3">
        <v>1410</v>
      </c>
      <c r="AF19" s="3"/>
      <c r="AG19" s="9" t="s">
        <v>54</v>
      </c>
    </row>
    <row r="20" spans="3:33" ht="15.75" thickBot="1" x14ac:dyDescent="0.3">
      <c r="T20" s="8"/>
      <c r="U20" s="3"/>
      <c r="V20" s="3"/>
      <c r="W20" s="3"/>
      <c r="X20" s="3"/>
      <c r="Y20" s="3"/>
      <c r="Z20" s="3"/>
      <c r="AA20" s="3"/>
      <c r="AB20" s="3"/>
      <c r="AC20" s="3"/>
      <c r="AD20" s="3"/>
      <c r="AE20" s="3"/>
      <c r="AF20" s="3"/>
      <c r="AG20" s="9"/>
    </row>
    <row r="21" spans="3:33" x14ac:dyDescent="0.25">
      <c r="C21" s="5" t="s">
        <v>33</v>
      </c>
      <c r="D21" s="6" t="s">
        <v>41</v>
      </c>
      <c r="E21" s="6" t="s">
        <v>42</v>
      </c>
      <c r="F21" s="6" t="s">
        <v>43</v>
      </c>
      <c r="G21" s="6"/>
      <c r="H21" s="6"/>
      <c r="I21" s="6" t="s">
        <v>46</v>
      </c>
      <c r="J21" s="6"/>
      <c r="K21" s="6"/>
      <c r="L21" s="6"/>
      <c r="M21" s="6" t="s">
        <v>50</v>
      </c>
      <c r="N21" s="6" t="s">
        <v>51</v>
      </c>
      <c r="O21" s="6"/>
      <c r="P21" s="6"/>
      <c r="Q21" s="6" t="s">
        <v>35</v>
      </c>
      <c r="R21" s="7" t="s">
        <v>53</v>
      </c>
      <c r="T21" s="8" t="s">
        <v>33</v>
      </c>
      <c r="U21" s="3"/>
      <c r="V21" s="3"/>
      <c r="W21" s="3"/>
      <c r="X21" s="3"/>
      <c r="Y21" s="3"/>
      <c r="Z21" s="3"/>
      <c r="AA21" s="3" t="s">
        <v>42</v>
      </c>
      <c r="AB21" s="3" t="s">
        <v>51</v>
      </c>
      <c r="AC21" s="3" t="s">
        <v>43</v>
      </c>
      <c r="AD21" s="3" t="s">
        <v>46</v>
      </c>
      <c r="AE21" s="3" t="s">
        <v>41</v>
      </c>
      <c r="AF21" s="3" t="s">
        <v>50</v>
      </c>
      <c r="AG21" s="9" t="s">
        <v>53</v>
      </c>
    </row>
    <row r="22" spans="3:33" x14ac:dyDescent="0.25">
      <c r="C22" s="8">
        <v>1990</v>
      </c>
      <c r="D22" s="3"/>
      <c r="E22" s="3">
        <v>15544</v>
      </c>
      <c r="F22" s="3"/>
      <c r="G22" s="3"/>
      <c r="H22" s="3"/>
      <c r="I22" s="3"/>
      <c r="J22" s="3"/>
      <c r="K22" s="3"/>
      <c r="L22" s="3"/>
      <c r="M22" s="3"/>
      <c r="N22" s="3">
        <v>170</v>
      </c>
      <c r="O22" s="3"/>
      <c r="P22" s="3"/>
      <c r="Q22" s="3">
        <f>SUM(D22:P22)</f>
        <v>15714</v>
      </c>
      <c r="R22" s="9" t="s">
        <v>54</v>
      </c>
      <c r="T22" s="8">
        <v>1990</v>
      </c>
      <c r="U22" s="3"/>
      <c r="V22" s="3"/>
      <c r="W22" s="3"/>
      <c r="X22" s="3"/>
      <c r="Y22" s="3"/>
      <c r="Z22" s="3"/>
      <c r="AA22" s="3">
        <v>15544</v>
      </c>
      <c r="AB22" s="3">
        <v>170</v>
      </c>
      <c r="AC22" s="3"/>
      <c r="AD22" s="3"/>
      <c r="AE22" s="3"/>
      <c r="AF22" s="3"/>
      <c r="AG22" s="9" t="s">
        <v>54</v>
      </c>
    </row>
    <row r="23" spans="3:33" x14ac:dyDescent="0.25">
      <c r="C23" s="8">
        <v>1995</v>
      </c>
      <c r="D23" s="3"/>
      <c r="E23" s="3">
        <v>15126</v>
      </c>
      <c r="F23" s="3">
        <v>6628</v>
      </c>
      <c r="G23" s="3"/>
      <c r="H23" s="3"/>
      <c r="I23" s="3"/>
      <c r="J23" s="3"/>
      <c r="K23" s="3"/>
      <c r="L23" s="3"/>
      <c r="M23" s="3"/>
      <c r="N23" s="3">
        <v>490</v>
      </c>
      <c r="O23" s="3"/>
      <c r="P23" s="3"/>
      <c r="Q23" s="3">
        <f t="shared" ref="Q23:Q28" si="2">SUM(D23:P23)</f>
        <v>22244</v>
      </c>
      <c r="R23" s="9" t="s">
        <v>54</v>
      </c>
      <c r="T23" s="8">
        <v>1995</v>
      </c>
      <c r="U23" s="3"/>
      <c r="V23" s="3"/>
      <c r="W23" s="3"/>
      <c r="X23" s="3"/>
      <c r="Y23" s="3"/>
      <c r="Z23" s="3"/>
      <c r="AA23" s="3">
        <v>15126</v>
      </c>
      <c r="AB23" s="3">
        <v>490</v>
      </c>
      <c r="AC23" s="3">
        <v>6628</v>
      </c>
      <c r="AD23" s="3"/>
      <c r="AE23" s="3"/>
      <c r="AF23" s="3"/>
      <c r="AG23" s="9" t="s">
        <v>54</v>
      </c>
    </row>
    <row r="24" spans="3:33" x14ac:dyDescent="0.25">
      <c r="C24" s="8">
        <v>2000</v>
      </c>
      <c r="D24" s="3"/>
      <c r="E24" s="3">
        <v>25317</v>
      </c>
      <c r="F24" s="3">
        <v>5858</v>
      </c>
      <c r="G24" s="3"/>
      <c r="H24" s="3"/>
      <c r="I24" s="3"/>
      <c r="J24" s="3"/>
      <c r="K24" s="3"/>
      <c r="L24" s="3"/>
      <c r="M24" s="3"/>
      <c r="N24" s="3">
        <v>490</v>
      </c>
      <c r="O24" s="3"/>
      <c r="P24" s="3"/>
      <c r="Q24" s="3">
        <f t="shared" si="2"/>
        <v>31665</v>
      </c>
      <c r="R24" s="9" t="s">
        <v>54</v>
      </c>
      <c r="T24" s="8">
        <v>2000</v>
      </c>
      <c r="U24" s="3"/>
      <c r="V24" s="3"/>
      <c r="W24" s="3"/>
      <c r="X24" s="3"/>
      <c r="Y24" s="3"/>
      <c r="Z24" s="3"/>
      <c r="AA24" s="3">
        <v>25317</v>
      </c>
      <c r="AB24" s="3">
        <v>490</v>
      </c>
      <c r="AC24" s="3">
        <v>5858</v>
      </c>
      <c r="AD24" s="3"/>
      <c r="AE24" s="3"/>
      <c r="AF24" s="3"/>
      <c r="AG24" s="9" t="s">
        <v>54</v>
      </c>
    </row>
    <row r="25" spans="3:33" x14ac:dyDescent="0.25">
      <c r="C25" s="8">
        <v>2005</v>
      </c>
      <c r="D25" s="3"/>
      <c r="E25" s="3">
        <v>8827</v>
      </c>
      <c r="F25" s="3">
        <v>28430</v>
      </c>
      <c r="G25" s="3"/>
      <c r="H25" s="3"/>
      <c r="I25" s="3"/>
      <c r="J25" s="3"/>
      <c r="K25" s="3"/>
      <c r="L25" s="3"/>
      <c r="M25" s="3"/>
      <c r="N25" s="3">
        <v>956</v>
      </c>
      <c r="O25" s="3"/>
      <c r="P25" s="3"/>
      <c r="Q25" s="3">
        <f t="shared" si="2"/>
        <v>38213</v>
      </c>
      <c r="R25" s="9" t="s">
        <v>54</v>
      </c>
      <c r="T25" s="8">
        <v>2005</v>
      </c>
      <c r="U25" s="3"/>
      <c r="V25" s="3"/>
      <c r="W25" s="3"/>
      <c r="X25" s="3"/>
      <c r="Y25" s="3"/>
      <c r="Z25" s="3"/>
      <c r="AA25" s="3">
        <v>8827</v>
      </c>
      <c r="AB25" s="3">
        <v>956</v>
      </c>
      <c r="AC25" s="3">
        <v>28430</v>
      </c>
      <c r="AD25" s="3"/>
      <c r="AE25" s="3"/>
      <c r="AF25" s="3"/>
      <c r="AG25" s="9" t="s">
        <v>54</v>
      </c>
    </row>
    <row r="26" spans="3:33" x14ac:dyDescent="0.25">
      <c r="C26" s="8">
        <v>2010</v>
      </c>
      <c r="D26" s="3"/>
      <c r="E26" s="3">
        <v>9376</v>
      </c>
      <c r="F26" s="3">
        <v>35831</v>
      </c>
      <c r="G26" s="3"/>
      <c r="H26" s="3"/>
      <c r="I26" s="3">
        <v>5</v>
      </c>
      <c r="J26" s="3"/>
      <c r="K26" s="3"/>
      <c r="L26" s="3"/>
      <c r="M26" s="3"/>
      <c r="N26" s="3">
        <v>1174</v>
      </c>
      <c r="O26" s="3"/>
      <c r="P26" s="3"/>
      <c r="Q26" s="3">
        <f t="shared" si="2"/>
        <v>46386</v>
      </c>
      <c r="R26" s="9" t="s">
        <v>54</v>
      </c>
      <c r="T26" s="8">
        <v>2010</v>
      </c>
      <c r="U26" s="3"/>
      <c r="V26" s="3"/>
      <c r="W26" s="3"/>
      <c r="X26" s="3"/>
      <c r="Y26" s="3"/>
      <c r="Z26" s="3"/>
      <c r="AA26" s="3">
        <v>9376</v>
      </c>
      <c r="AB26" s="3">
        <v>1174</v>
      </c>
      <c r="AC26" s="3">
        <v>35831</v>
      </c>
      <c r="AD26" s="3">
        <v>5</v>
      </c>
      <c r="AE26" s="3"/>
      <c r="AF26" s="3"/>
      <c r="AG26" s="9" t="s">
        <v>54</v>
      </c>
    </row>
    <row r="27" spans="3:33" x14ac:dyDescent="0.25">
      <c r="C27" s="8">
        <v>2015</v>
      </c>
      <c r="D27" s="3">
        <v>603</v>
      </c>
      <c r="E27" s="3">
        <v>352</v>
      </c>
      <c r="F27" s="3">
        <v>47909</v>
      </c>
      <c r="G27" s="3"/>
      <c r="H27" s="3"/>
      <c r="I27" s="3">
        <v>69</v>
      </c>
      <c r="J27" s="3"/>
      <c r="K27" s="3"/>
      <c r="L27" s="3"/>
      <c r="M27" s="3">
        <v>221</v>
      </c>
      <c r="N27" s="3">
        <v>1266</v>
      </c>
      <c r="O27" s="3"/>
      <c r="P27" s="3"/>
      <c r="Q27" s="3">
        <f t="shared" si="2"/>
        <v>50420</v>
      </c>
      <c r="R27" s="9" t="s">
        <v>54</v>
      </c>
      <c r="T27" s="8">
        <v>2015</v>
      </c>
      <c r="U27" s="3"/>
      <c r="V27" s="3"/>
      <c r="W27" s="3"/>
      <c r="X27" s="3"/>
      <c r="Y27" s="3"/>
      <c r="Z27" s="3"/>
      <c r="AA27" s="3">
        <v>352</v>
      </c>
      <c r="AB27" s="3">
        <v>1266</v>
      </c>
      <c r="AC27" s="3">
        <v>47909</v>
      </c>
      <c r="AD27" s="3">
        <v>69</v>
      </c>
      <c r="AE27" s="3">
        <v>603</v>
      </c>
      <c r="AF27" s="3">
        <v>221</v>
      </c>
      <c r="AG27" s="9" t="s">
        <v>54</v>
      </c>
    </row>
    <row r="28" spans="3:33" ht="15.75" thickBot="1" x14ac:dyDescent="0.3">
      <c r="C28" s="10">
        <v>2020</v>
      </c>
      <c r="D28" s="11">
        <v>619</v>
      </c>
      <c r="E28" s="11">
        <v>218</v>
      </c>
      <c r="F28" s="11">
        <v>50811</v>
      </c>
      <c r="G28" s="11"/>
      <c r="H28" s="11"/>
      <c r="I28" s="11">
        <v>622</v>
      </c>
      <c r="J28" s="11"/>
      <c r="K28" s="11"/>
      <c r="L28" s="11"/>
      <c r="M28" s="11">
        <v>207</v>
      </c>
      <c r="N28" s="11">
        <v>937</v>
      </c>
      <c r="O28" s="11"/>
      <c r="P28" s="11"/>
      <c r="Q28" s="11">
        <f t="shared" si="2"/>
        <v>53414</v>
      </c>
      <c r="R28" s="12" t="s">
        <v>54</v>
      </c>
      <c r="T28" s="8">
        <v>2020</v>
      </c>
      <c r="U28" s="3"/>
      <c r="V28" s="3"/>
      <c r="W28" s="3"/>
      <c r="X28" s="3"/>
      <c r="Y28" s="3"/>
      <c r="Z28" s="3"/>
      <c r="AA28" s="3">
        <v>218</v>
      </c>
      <c r="AB28" s="3">
        <v>937</v>
      </c>
      <c r="AC28" s="3">
        <v>50811</v>
      </c>
      <c r="AD28" s="3">
        <v>622</v>
      </c>
      <c r="AE28" s="3">
        <v>619</v>
      </c>
      <c r="AF28" s="3">
        <v>207</v>
      </c>
      <c r="AG28" s="9" t="s">
        <v>54</v>
      </c>
    </row>
    <row r="29" spans="3:33" ht="15.75" thickBot="1" x14ac:dyDescent="0.3">
      <c r="T29" s="8"/>
      <c r="U29" s="3"/>
      <c r="V29" s="3"/>
      <c r="W29" s="3"/>
      <c r="X29" s="3"/>
      <c r="Y29" s="3"/>
      <c r="Z29" s="3"/>
      <c r="AA29" s="3"/>
      <c r="AB29" s="3"/>
      <c r="AC29" s="3"/>
      <c r="AD29" s="3"/>
      <c r="AE29" s="3"/>
      <c r="AF29" s="3"/>
      <c r="AG29" s="9"/>
    </row>
    <row r="30" spans="3:33" x14ac:dyDescent="0.25">
      <c r="C30" s="5" t="s">
        <v>23</v>
      </c>
      <c r="D30" s="6" t="s">
        <v>41</v>
      </c>
      <c r="E30" s="6" t="s">
        <v>42</v>
      </c>
      <c r="F30" s="6" t="s">
        <v>43</v>
      </c>
      <c r="G30" s="6" t="s">
        <v>44</v>
      </c>
      <c r="H30" s="6" t="s">
        <v>45</v>
      </c>
      <c r="I30" s="6" t="s">
        <v>46</v>
      </c>
      <c r="J30" s="6" t="s">
        <v>47</v>
      </c>
      <c r="K30" s="6"/>
      <c r="L30" s="6" t="s">
        <v>49</v>
      </c>
      <c r="M30" s="6" t="s">
        <v>50</v>
      </c>
      <c r="N30" s="6" t="s">
        <v>51</v>
      </c>
      <c r="O30" s="6"/>
      <c r="P30" s="6" t="s">
        <v>55</v>
      </c>
      <c r="Q30" s="6" t="s">
        <v>35</v>
      </c>
      <c r="R30" s="7" t="s">
        <v>53</v>
      </c>
      <c r="T30" s="8" t="s">
        <v>23</v>
      </c>
      <c r="U30" s="3"/>
      <c r="V30" s="3" t="s">
        <v>41</v>
      </c>
      <c r="W30" s="3" t="s">
        <v>42</v>
      </c>
      <c r="X30" s="3" t="s">
        <v>43</v>
      </c>
      <c r="Y30" s="3" t="s">
        <v>50</v>
      </c>
      <c r="Z30" s="3" t="s">
        <v>49</v>
      </c>
      <c r="AA30" s="3" t="s">
        <v>44</v>
      </c>
      <c r="AB30" s="3" t="s">
        <v>45</v>
      </c>
      <c r="AC30" s="3" t="s">
        <v>46</v>
      </c>
      <c r="AD30" s="3" t="s">
        <v>55</v>
      </c>
      <c r="AE30" s="3" t="s">
        <v>47</v>
      </c>
      <c r="AF30" s="3" t="s">
        <v>51</v>
      </c>
      <c r="AG30" s="9" t="s">
        <v>53</v>
      </c>
    </row>
    <row r="31" spans="3:33" x14ac:dyDescent="0.25">
      <c r="C31" s="8">
        <v>1990</v>
      </c>
      <c r="D31" s="3">
        <v>124715</v>
      </c>
      <c r="E31" s="3">
        <v>249532</v>
      </c>
      <c r="F31" s="3">
        <v>167693</v>
      </c>
      <c r="G31" s="3">
        <v>97033</v>
      </c>
      <c r="H31" s="3">
        <v>1741</v>
      </c>
      <c r="I31" s="3">
        <v>67</v>
      </c>
      <c r="J31" s="3"/>
      <c r="K31" s="3"/>
      <c r="L31" s="3">
        <v>202272</v>
      </c>
      <c r="M31" s="3">
        <v>8095</v>
      </c>
      <c r="N31" s="3"/>
      <c r="O31" s="3"/>
      <c r="P31" s="3">
        <v>19524</v>
      </c>
      <c r="Q31" s="3">
        <f>SUM(D31:P31)</f>
        <v>870672</v>
      </c>
      <c r="R31" s="9" t="s">
        <v>54</v>
      </c>
      <c r="T31" s="8">
        <v>1990</v>
      </c>
      <c r="U31" s="3"/>
      <c r="V31" s="3">
        <v>124715</v>
      </c>
      <c r="W31" s="3">
        <v>249532</v>
      </c>
      <c r="X31" s="3">
        <v>167693</v>
      </c>
      <c r="Y31" s="3">
        <v>8095</v>
      </c>
      <c r="Z31" s="3">
        <v>202272</v>
      </c>
      <c r="AA31" s="3">
        <v>97033</v>
      </c>
      <c r="AB31" s="3">
        <v>1741</v>
      </c>
      <c r="AC31" s="3">
        <v>67</v>
      </c>
      <c r="AD31" s="3">
        <v>19524</v>
      </c>
      <c r="AE31" s="3"/>
      <c r="AF31" s="3"/>
      <c r="AG31" s="9" t="s">
        <v>54</v>
      </c>
    </row>
    <row r="32" spans="3:33" x14ac:dyDescent="0.25">
      <c r="C32" s="8">
        <v>1995</v>
      </c>
      <c r="D32" s="3">
        <v>173163</v>
      </c>
      <c r="E32" s="3">
        <v>202551</v>
      </c>
      <c r="F32" s="3">
        <v>195597</v>
      </c>
      <c r="G32" s="3">
        <v>92565</v>
      </c>
      <c r="H32" s="3">
        <v>3173</v>
      </c>
      <c r="I32" s="3">
        <v>106</v>
      </c>
      <c r="J32" s="3">
        <v>3</v>
      </c>
      <c r="K32" s="3"/>
      <c r="L32" s="3">
        <v>291254</v>
      </c>
      <c r="M32" s="3">
        <v>9039</v>
      </c>
      <c r="N32" s="3"/>
      <c r="O32" s="3"/>
      <c r="P32" s="3">
        <v>22974</v>
      </c>
      <c r="Q32" s="3">
        <f t="shared" ref="Q32:Q37" si="3">SUM(D32:P32)</f>
        <v>990425</v>
      </c>
      <c r="R32" s="9" t="s">
        <v>54</v>
      </c>
      <c r="T32" s="8">
        <v>1995</v>
      </c>
      <c r="U32" s="3"/>
      <c r="V32" s="3">
        <v>173163</v>
      </c>
      <c r="W32" s="3">
        <v>202551</v>
      </c>
      <c r="X32" s="3">
        <v>195597</v>
      </c>
      <c r="Y32" s="3">
        <v>9039</v>
      </c>
      <c r="Z32" s="3">
        <v>291254</v>
      </c>
      <c r="AA32" s="3">
        <v>92565</v>
      </c>
      <c r="AB32" s="3">
        <v>3173</v>
      </c>
      <c r="AC32" s="3">
        <v>106</v>
      </c>
      <c r="AD32" s="3">
        <v>22974</v>
      </c>
      <c r="AE32" s="3">
        <v>3</v>
      </c>
      <c r="AF32" s="3"/>
      <c r="AG32" s="9" t="s">
        <v>54</v>
      </c>
    </row>
    <row r="33" spans="3:33" x14ac:dyDescent="0.25">
      <c r="C33" s="8">
        <v>2000</v>
      </c>
      <c r="D33" s="3">
        <v>228205</v>
      </c>
      <c r="E33" s="3">
        <v>133159</v>
      </c>
      <c r="F33" s="3">
        <v>254560</v>
      </c>
      <c r="G33" s="3">
        <v>96817</v>
      </c>
      <c r="H33" s="3">
        <v>3348</v>
      </c>
      <c r="I33" s="3">
        <v>357</v>
      </c>
      <c r="J33" s="3">
        <v>108</v>
      </c>
      <c r="K33" s="3"/>
      <c r="L33" s="3">
        <v>322050</v>
      </c>
      <c r="M33" s="3">
        <v>9120</v>
      </c>
      <c r="N33" s="3">
        <v>92</v>
      </c>
      <c r="O33" s="3"/>
      <c r="P33" s="3">
        <v>20001</v>
      </c>
      <c r="Q33" s="3">
        <f t="shared" si="3"/>
        <v>1067817</v>
      </c>
      <c r="R33" s="9" t="s">
        <v>54</v>
      </c>
      <c r="T33" s="8">
        <v>2000</v>
      </c>
      <c r="U33" s="3"/>
      <c r="V33" s="3">
        <v>228205</v>
      </c>
      <c r="W33" s="3">
        <v>133159</v>
      </c>
      <c r="X33" s="3">
        <v>254560</v>
      </c>
      <c r="Y33" s="3">
        <v>9120</v>
      </c>
      <c r="Z33" s="3">
        <v>322050</v>
      </c>
      <c r="AA33" s="3">
        <v>96817</v>
      </c>
      <c r="AB33" s="3">
        <v>3348</v>
      </c>
      <c r="AC33" s="3">
        <v>357</v>
      </c>
      <c r="AD33" s="3">
        <v>20001</v>
      </c>
      <c r="AE33" s="3">
        <v>108</v>
      </c>
      <c r="AF33" s="3">
        <v>92</v>
      </c>
      <c r="AG33" s="9" t="s">
        <v>54</v>
      </c>
    </row>
    <row r="34" spans="3:33" x14ac:dyDescent="0.25">
      <c r="C34" s="8">
        <v>2005</v>
      </c>
      <c r="D34" s="3">
        <v>299892</v>
      </c>
      <c r="E34" s="3">
        <v>133844</v>
      </c>
      <c r="F34" s="3">
        <v>243234</v>
      </c>
      <c r="G34" s="3">
        <v>86350</v>
      </c>
      <c r="H34" s="3">
        <v>3226</v>
      </c>
      <c r="I34" s="3">
        <v>1421</v>
      </c>
      <c r="J34" s="3">
        <v>1751</v>
      </c>
      <c r="K34" s="3"/>
      <c r="L34" s="3">
        <v>304755</v>
      </c>
      <c r="M34" s="3">
        <v>13465</v>
      </c>
      <c r="N34" s="3">
        <v>196</v>
      </c>
      <c r="O34" s="3"/>
      <c r="P34" s="3">
        <v>20709</v>
      </c>
      <c r="Q34" s="3">
        <f t="shared" si="3"/>
        <v>1108843</v>
      </c>
      <c r="R34" s="9" t="s">
        <v>54</v>
      </c>
      <c r="T34" s="8">
        <v>2005</v>
      </c>
      <c r="U34" s="3"/>
      <c r="V34" s="3">
        <v>299892</v>
      </c>
      <c r="W34" s="3">
        <v>133844</v>
      </c>
      <c r="X34" s="3">
        <v>243234</v>
      </c>
      <c r="Y34" s="3">
        <v>13465</v>
      </c>
      <c r="Z34" s="3">
        <v>304755</v>
      </c>
      <c r="AA34" s="3">
        <v>86350</v>
      </c>
      <c r="AB34" s="3">
        <v>3226</v>
      </c>
      <c r="AC34" s="3">
        <v>1421</v>
      </c>
      <c r="AD34" s="3">
        <v>20709</v>
      </c>
      <c r="AE34" s="3">
        <v>1751</v>
      </c>
      <c r="AF34" s="3">
        <v>196</v>
      </c>
      <c r="AG34" s="9" t="s">
        <v>54</v>
      </c>
    </row>
    <row r="35" spans="3:33" x14ac:dyDescent="0.25">
      <c r="C35" s="8">
        <v>2010</v>
      </c>
      <c r="D35" s="3">
        <v>317243</v>
      </c>
      <c r="E35" s="3">
        <v>90803</v>
      </c>
      <c r="F35" s="3">
        <v>332287</v>
      </c>
      <c r="G35" s="3">
        <v>90681</v>
      </c>
      <c r="H35" s="3">
        <v>2632</v>
      </c>
      <c r="I35" s="3">
        <v>3543</v>
      </c>
      <c r="J35" s="3">
        <v>4016</v>
      </c>
      <c r="K35" s="3"/>
      <c r="L35" s="3">
        <v>288230</v>
      </c>
      <c r="M35" s="3">
        <v>9656</v>
      </c>
      <c r="N35" s="3">
        <v>10953</v>
      </c>
      <c r="O35" s="3"/>
      <c r="P35" s="3">
        <v>20853</v>
      </c>
      <c r="Q35" s="3">
        <f t="shared" si="3"/>
        <v>1170897</v>
      </c>
      <c r="R35" s="9" t="s">
        <v>54</v>
      </c>
      <c r="T35" s="8">
        <v>2010</v>
      </c>
      <c r="U35" s="3"/>
      <c r="V35" s="3">
        <v>317243</v>
      </c>
      <c r="W35" s="3">
        <v>90803</v>
      </c>
      <c r="X35" s="3">
        <v>332287</v>
      </c>
      <c r="Y35" s="3">
        <v>9656</v>
      </c>
      <c r="Z35" s="3">
        <v>288230</v>
      </c>
      <c r="AA35" s="3">
        <v>90681</v>
      </c>
      <c r="AB35" s="3">
        <v>2632</v>
      </c>
      <c r="AC35" s="3">
        <v>3543</v>
      </c>
      <c r="AD35" s="3">
        <v>20853</v>
      </c>
      <c r="AE35" s="3">
        <v>4016</v>
      </c>
      <c r="AF35" s="3">
        <v>10953</v>
      </c>
      <c r="AG35" s="9" t="s">
        <v>54</v>
      </c>
    </row>
    <row r="36" spans="3:33" x14ac:dyDescent="0.25">
      <c r="C36" s="8">
        <v>2015</v>
      </c>
      <c r="D36" s="3">
        <v>353151</v>
      </c>
      <c r="E36" s="3">
        <v>91461</v>
      </c>
      <c r="F36" s="3">
        <v>424299</v>
      </c>
      <c r="G36" s="3">
        <v>91270</v>
      </c>
      <c r="H36" s="3">
        <v>2595</v>
      </c>
      <c r="I36" s="3">
        <v>34803</v>
      </c>
      <c r="J36" s="3">
        <v>5580</v>
      </c>
      <c r="K36" s="3"/>
      <c r="L36" s="3">
        <v>9437</v>
      </c>
      <c r="M36" s="3">
        <v>12880</v>
      </c>
      <c r="N36" s="3">
        <v>12271</v>
      </c>
      <c r="O36" s="3"/>
      <c r="P36" s="3">
        <v>20910</v>
      </c>
      <c r="Q36" s="3">
        <f t="shared" si="3"/>
        <v>1058657</v>
      </c>
      <c r="R36" s="9" t="s">
        <v>54</v>
      </c>
      <c r="T36" s="8">
        <v>2015</v>
      </c>
      <c r="U36" s="3"/>
      <c r="V36" s="3">
        <v>353151</v>
      </c>
      <c r="W36" s="3">
        <v>91461</v>
      </c>
      <c r="X36" s="3">
        <v>424299</v>
      </c>
      <c r="Y36" s="3">
        <v>12880</v>
      </c>
      <c r="Z36" s="3">
        <v>9437</v>
      </c>
      <c r="AA36" s="3">
        <v>91270</v>
      </c>
      <c r="AB36" s="3">
        <v>2595</v>
      </c>
      <c r="AC36" s="3">
        <v>34803</v>
      </c>
      <c r="AD36" s="3">
        <v>20910</v>
      </c>
      <c r="AE36" s="3">
        <v>5580</v>
      </c>
      <c r="AF36" s="3">
        <v>12271</v>
      </c>
      <c r="AG36" s="9" t="s">
        <v>54</v>
      </c>
    </row>
    <row r="37" spans="3:33" ht="15.75" thickBot="1" x14ac:dyDescent="0.3">
      <c r="C37" s="10">
        <v>2020</v>
      </c>
      <c r="D37" s="11">
        <v>313325</v>
      </c>
      <c r="E37" s="11">
        <v>48366</v>
      </c>
      <c r="F37" s="11">
        <v>389055</v>
      </c>
      <c r="G37" s="11">
        <v>88245</v>
      </c>
      <c r="H37" s="11">
        <v>2854</v>
      </c>
      <c r="I37" s="11">
        <v>78644</v>
      </c>
      <c r="J37" s="11">
        <v>8654</v>
      </c>
      <c r="K37" s="11"/>
      <c r="L37" s="11">
        <v>38752</v>
      </c>
      <c r="M37" s="11">
        <v>22316</v>
      </c>
      <c r="N37" s="11">
        <v>22169</v>
      </c>
      <c r="O37" s="11"/>
      <c r="P37" s="11">
        <v>18659</v>
      </c>
      <c r="Q37" s="11">
        <f t="shared" si="3"/>
        <v>1031039</v>
      </c>
      <c r="R37" s="12" t="s">
        <v>54</v>
      </c>
      <c r="T37" s="8">
        <v>2020</v>
      </c>
      <c r="U37" s="3"/>
      <c r="V37" s="3">
        <v>313325</v>
      </c>
      <c r="W37" s="3">
        <v>48366</v>
      </c>
      <c r="X37" s="3">
        <v>389055</v>
      </c>
      <c r="Y37" s="3">
        <v>22316</v>
      </c>
      <c r="Z37" s="3">
        <v>38752</v>
      </c>
      <c r="AA37" s="3">
        <v>88245</v>
      </c>
      <c r="AB37" s="3">
        <v>2854</v>
      </c>
      <c r="AC37" s="3">
        <v>78644</v>
      </c>
      <c r="AD37" s="3">
        <v>18659</v>
      </c>
      <c r="AE37" s="3">
        <v>8654</v>
      </c>
      <c r="AF37" s="3">
        <v>22169</v>
      </c>
      <c r="AG37" s="9" t="s">
        <v>54</v>
      </c>
    </row>
    <row r="38" spans="3:33" ht="15.75" thickBot="1" x14ac:dyDescent="0.3">
      <c r="T38" s="8"/>
      <c r="U38" s="3"/>
      <c r="V38" s="3"/>
      <c r="W38" s="3"/>
      <c r="X38" s="3"/>
      <c r="Y38" s="3"/>
      <c r="Z38" s="3"/>
      <c r="AA38" s="3"/>
      <c r="AB38" s="3"/>
      <c r="AC38" s="3"/>
      <c r="AD38" s="3"/>
      <c r="AE38" s="3"/>
      <c r="AF38" s="3"/>
      <c r="AG38" s="9"/>
    </row>
    <row r="39" spans="3:33" x14ac:dyDescent="0.25">
      <c r="C39" s="5" t="s">
        <v>24</v>
      </c>
      <c r="D39" s="6" t="s">
        <v>41</v>
      </c>
      <c r="E39" s="6" t="s">
        <v>42</v>
      </c>
      <c r="F39" s="6" t="s">
        <v>43</v>
      </c>
      <c r="G39" s="6" t="s">
        <v>44</v>
      </c>
      <c r="H39" s="6" t="s">
        <v>45</v>
      </c>
      <c r="I39" s="6" t="s">
        <v>46</v>
      </c>
      <c r="J39" s="6" t="s">
        <v>47</v>
      </c>
      <c r="K39" s="6"/>
      <c r="L39" s="6" t="s">
        <v>49</v>
      </c>
      <c r="M39" s="6" t="s">
        <v>50</v>
      </c>
      <c r="N39" s="6" t="s">
        <v>51</v>
      </c>
      <c r="O39" s="6"/>
      <c r="P39" s="6" t="s">
        <v>55</v>
      </c>
      <c r="Q39" s="6" t="s">
        <v>35</v>
      </c>
      <c r="R39" s="7" t="s">
        <v>53</v>
      </c>
      <c r="T39" s="8" t="s">
        <v>24</v>
      </c>
      <c r="U39" s="3"/>
      <c r="V39" s="3" t="s">
        <v>41</v>
      </c>
      <c r="W39" s="3" t="s">
        <v>42</v>
      </c>
      <c r="X39" s="3" t="s">
        <v>43</v>
      </c>
      <c r="Y39" s="3" t="s">
        <v>49</v>
      </c>
      <c r="Z39" s="3" t="s">
        <v>44</v>
      </c>
      <c r="AA39" s="3" t="s">
        <v>45</v>
      </c>
      <c r="AB39" s="3" t="s">
        <v>46</v>
      </c>
      <c r="AC39" s="3" t="s">
        <v>47</v>
      </c>
      <c r="AD39" s="3" t="s">
        <v>50</v>
      </c>
      <c r="AE39" s="3" t="s">
        <v>51</v>
      </c>
      <c r="AF39" s="3" t="s">
        <v>55</v>
      </c>
      <c r="AG39" s="9" t="s">
        <v>53</v>
      </c>
    </row>
    <row r="40" spans="3:33" x14ac:dyDescent="0.25">
      <c r="C40" s="8">
        <v>1990</v>
      </c>
      <c r="D40" s="3">
        <v>7774</v>
      </c>
      <c r="E40" s="3">
        <v>62062</v>
      </c>
      <c r="F40" s="3">
        <v>14460</v>
      </c>
      <c r="G40" s="3">
        <v>23478</v>
      </c>
      <c r="H40" s="3">
        <v>5124</v>
      </c>
      <c r="I40" s="3">
        <v>1</v>
      </c>
      <c r="J40" s="3">
        <v>1</v>
      </c>
      <c r="K40" s="3"/>
      <c r="L40" s="3">
        <v>2937</v>
      </c>
      <c r="M40" s="3"/>
      <c r="N40" s="3"/>
      <c r="O40" s="3"/>
      <c r="P40" s="3"/>
      <c r="Q40" s="3">
        <f>SUM(D40:P40)</f>
        <v>115837</v>
      </c>
      <c r="R40" s="9" t="s">
        <v>54</v>
      </c>
      <c r="T40" s="8">
        <v>1990</v>
      </c>
      <c r="U40" s="3"/>
      <c r="V40" s="3">
        <v>7774</v>
      </c>
      <c r="W40" s="3">
        <v>62062</v>
      </c>
      <c r="X40" s="3">
        <v>14460</v>
      </c>
      <c r="Y40" s="3">
        <v>2937</v>
      </c>
      <c r="Z40" s="3">
        <v>23478</v>
      </c>
      <c r="AA40" s="3">
        <v>5124</v>
      </c>
      <c r="AB40" s="3">
        <v>1</v>
      </c>
      <c r="AC40" s="3">
        <v>1</v>
      </c>
      <c r="AD40" s="3"/>
      <c r="AE40" s="3"/>
      <c r="AF40" s="3"/>
      <c r="AG40" s="9" t="s">
        <v>54</v>
      </c>
    </row>
    <row r="41" spans="3:33" x14ac:dyDescent="0.25">
      <c r="C41" s="8">
        <v>1995</v>
      </c>
      <c r="D41" s="3">
        <v>15432</v>
      </c>
      <c r="E41" s="3">
        <v>67846</v>
      </c>
      <c r="F41" s="3">
        <v>24520</v>
      </c>
      <c r="G41" s="3">
        <v>27528</v>
      </c>
      <c r="H41" s="3">
        <v>5669</v>
      </c>
      <c r="I41" s="3">
        <v>5</v>
      </c>
      <c r="J41" s="3">
        <v>7</v>
      </c>
      <c r="K41" s="3"/>
      <c r="L41" s="3">
        <v>8443</v>
      </c>
      <c r="M41" s="3">
        <v>2798</v>
      </c>
      <c r="N41" s="3"/>
      <c r="O41" s="3"/>
      <c r="P41" s="3"/>
      <c r="Q41" s="3">
        <f t="shared" ref="Q41:Q46" si="4">SUM(D41:P41)</f>
        <v>152248</v>
      </c>
      <c r="R41" s="9" t="s">
        <v>54</v>
      </c>
      <c r="T41" s="8">
        <v>1995</v>
      </c>
      <c r="U41" s="3"/>
      <c r="V41" s="3">
        <v>15432</v>
      </c>
      <c r="W41" s="3">
        <v>67846</v>
      </c>
      <c r="X41" s="3">
        <v>24520</v>
      </c>
      <c r="Y41" s="3">
        <v>8443</v>
      </c>
      <c r="Z41" s="3">
        <v>27528</v>
      </c>
      <c r="AA41" s="3">
        <v>5669</v>
      </c>
      <c r="AB41" s="3">
        <v>5</v>
      </c>
      <c r="AC41" s="3">
        <v>7</v>
      </c>
      <c r="AD41" s="3">
        <v>2798</v>
      </c>
      <c r="AE41" s="3"/>
      <c r="AF41" s="3"/>
      <c r="AG41" s="9" t="s">
        <v>54</v>
      </c>
    </row>
    <row r="42" spans="3:33" x14ac:dyDescent="0.25">
      <c r="C42" s="8">
        <v>2000</v>
      </c>
      <c r="D42" s="3">
        <v>18994</v>
      </c>
      <c r="E42" s="3">
        <v>93599</v>
      </c>
      <c r="F42" s="3">
        <v>44129</v>
      </c>
      <c r="G42" s="3">
        <v>33133</v>
      </c>
      <c r="H42" s="3">
        <v>5901</v>
      </c>
      <c r="I42" s="3">
        <v>7</v>
      </c>
      <c r="J42" s="3">
        <v>19</v>
      </c>
      <c r="K42" s="3"/>
      <c r="L42" s="3">
        <v>8221</v>
      </c>
      <c r="M42" s="3">
        <v>1672</v>
      </c>
      <c r="N42" s="3"/>
      <c r="O42" s="3"/>
      <c r="P42" s="3"/>
      <c r="Q42" s="3">
        <f t="shared" si="4"/>
        <v>205675</v>
      </c>
      <c r="R42" s="9" t="s">
        <v>54</v>
      </c>
      <c r="T42" s="8">
        <v>2000</v>
      </c>
      <c r="U42" s="3"/>
      <c r="V42" s="3">
        <v>18994</v>
      </c>
      <c r="W42" s="3">
        <v>93599</v>
      </c>
      <c r="X42" s="3">
        <v>44129</v>
      </c>
      <c r="Y42" s="3">
        <v>8221</v>
      </c>
      <c r="Z42" s="3">
        <v>33133</v>
      </c>
      <c r="AA42" s="3">
        <v>5901</v>
      </c>
      <c r="AB42" s="3">
        <v>7</v>
      </c>
      <c r="AC42" s="3">
        <v>19</v>
      </c>
      <c r="AD42" s="3">
        <v>1672</v>
      </c>
      <c r="AE42" s="3"/>
      <c r="AF42" s="3"/>
      <c r="AG42" s="9" t="s">
        <v>54</v>
      </c>
    </row>
    <row r="43" spans="3:33" x14ac:dyDescent="0.25">
      <c r="C43" s="8">
        <v>2005</v>
      </c>
      <c r="D43" s="3">
        <v>32742</v>
      </c>
      <c r="E43" s="3">
        <v>68469</v>
      </c>
      <c r="F43" s="3">
        <v>100642</v>
      </c>
      <c r="G43" s="3">
        <v>27709</v>
      </c>
      <c r="H43" s="3">
        <v>7299</v>
      </c>
      <c r="I43" s="3">
        <v>9</v>
      </c>
      <c r="J43" s="3">
        <v>19</v>
      </c>
      <c r="K43" s="3"/>
      <c r="L43" s="3">
        <v>10805</v>
      </c>
      <c r="M43" s="3">
        <v>3074</v>
      </c>
      <c r="N43" s="3"/>
      <c r="O43" s="3"/>
      <c r="P43" s="3"/>
      <c r="Q43" s="3">
        <f t="shared" si="4"/>
        <v>250768</v>
      </c>
      <c r="R43" s="9" t="s">
        <v>54</v>
      </c>
      <c r="T43" s="8">
        <v>2005</v>
      </c>
      <c r="U43" s="3"/>
      <c r="V43" s="3">
        <v>32742</v>
      </c>
      <c r="W43" s="3">
        <v>68469</v>
      </c>
      <c r="X43" s="3">
        <v>100642</v>
      </c>
      <c r="Y43" s="3">
        <v>10805</v>
      </c>
      <c r="Z43" s="3">
        <v>27709</v>
      </c>
      <c r="AA43" s="3">
        <v>7299</v>
      </c>
      <c r="AB43" s="3">
        <v>9</v>
      </c>
      <c r="AC43" s="3">
        <v>19</v>
      </c>
      <c r="AD43" s="3">
        <v>3074</v>
      </c>
      <c r="AE43" s="3"/>
      <c r="AF43" s="3"/>
      <c r="AG43" s="9" t="s">
        <v>54</v>
      </c>
    </row>
    <row r="44" spans="3:33" x14ac:dyDescent="0.25">
      <c r="C44" s="8">
        <v>2010</v>
      </c>
      <c r="D44" s="3">
        <v>32282</v>
      </c>
      <c r="E44" s="3">
        <v>44587</v>
      </c>
      <c r="F44" s="3">
        <v>146994</v>
      </c>
      <c r="G44" s="3">
        <v>37131</v>
      </c>
      <c r="H44" s="3">
        <v>6618</v>
      </c>
      <c r="I44" s="3">
        <v>31</v>
      </c>
      <c r="J44" s="3">
        <v>1239</v>
      </c>
      <c r="K44" s="3"/>
      <c r="L44" s="3">
        <v>5879</v>
      </c>
      <c r="M44" s="3">
        <v>728</v>
      </c>
      <c r="N44" s="3">
        <v>48</v>
      </c>
      <c r="O44" s="3"/>
      <c r="P44" s="3"/>
      <c r="Q44" s="3">
        <f t="shared" si="4"/>
        <v>275537</v>
      </c>
      <c r="R44" s="9" t="s">
        <v>54</v>
      </c>
      <c r="T44" s="8">
        <v>2010</v>
      </c>
      <c r="U44" s="3"/>
      <c r="V44" s="3">
        <v>32282</v>
      </c>
      <c r="W44" s="3">
        <v>44587</v>
      </c>
      <c r="X44" s="3">
        <v>146994</v>
      </c>
      <c r="Y44" s="3">
        <v>5879</v>
      </c>
      <c r="Z44" s="3">
        <v>37131</v>
      </c>
      <c r="AA44" s="3">
        <v>6618</v>
      </c>
      <c r="AB44" s="3">
        <v>31</v>
      </c>
      <c r="AC44" s="3">
        <v>1239</v>
      </c>
      <c r="AD44" s="3">
        <v>728</v>
      </c>
      <c r="AE44" s="3">
        <v>48</v>
      </c>
      <c r="AF44" s="3"/>
      <c r="AG44" s="9" t="s">
        <v>54</v>
      </c>
    </row>
    <row r="45" spans="3:33" x14ac:dyDescent="0.25">
      <c r="C45" s="8">
        <v>2015</v>
      </c>
      <c r="D45" s="3">
        <v>33808</v>
      </c>
      <c r="E45" s="3">
        <v>31577</v>
      </c>
      <c r="F45" s="3">
        <v>186251</v>
      </c>
      <c r="G45" s="3">
        <v>30815</v>
      </c>
      <c r="H45" s="3">
        <v>6331</v>
      </c>
      <c r="I45" s="3">
        <v>239</v>
      </c>
      <c r="J45" s="3">
        <v>8745</v>
      </c>
      <c r="K45" s="3"/>
      <c r="L45" s="3">
        <v>11577</v>
      </c>
      <c r="M45" s="3">
        <v>1341</v>
      </c>
      <c r="N45" s="3">
        <v>28</v>
      </c>
      <c r="O45" s="3"/>
      <c r="P45" s="3"/>
      <c r="Q45" s="3">
        <f t="shared" si="4"/>
        <v>310712</v>
      </c>
      <c r="R45" s="9" t="s">
        <v>54</v>
      </c>
      <c r="T45" s="8">
        <v>2015</v>
      </c>
      <c r="U45" s="3"/>
      <c r="V45" s="3">
        <v>33808</v>
      </c>
      <c r="W45" s="3">
        <v>31577</v>
      </c>
      <c r="X45" s="3">
        <v>186251</v>
      </c>
      <c r="Y45" s="3">
        <v>11577</v>
      </c>
      <c r="Z45" s="3">
        <v>30815</v>
      </c>
      <c r="AA45" s="3">
        <v>6331</v>
      </c>
      <c r="AB45" s="3">
        <v>239</v>
      </c>
      <c r="AC45" s="3">
        <v>8745</v>
      </c>
      <c r="AD45" s="3">
        <v>1341</v>
      </c>
      <c r="AE45" s="3">
        <v>28</v>
      </c>
      <c r="AF45" s="3"/>
      <c r="AG45" s="9" t="s">
        <v>54</v>
      </c>
    </row>
    <row r="46" spans="3:33" ht="15.75" thickBot="1" x14ac:dyDescent="0.3">
      <c r="C46" s="10">
        <v>2020</v>
      </c>
      <c r="D46" s="11">
        <v>9079</v>
      </c>
      <c r="E46" s="11">
        <v>34095</v>
      </c>
      <c r="F46" s="11">
        <v>217823</v>
      </c>
      <c r="G46" s="11">
        <v>26817</v>
      </c>
      <c r="H46" s="11">
        <v>4521</v>
      </c>
      <c r="I46" s="11">
        <v>13528</v>
      </c>
      <c r="J46" s="11">
        <v>19701</v>
      </c>
      <c r="K46" s="11"/>
      <c r="L46" s="11">
        <v>10864</v>
      </c>
      <c r="M46" s="11">
        <v>2312</v>
      </c>
      <c r="N46" s="11">
        <v>146</v>
      </c>
      <c r="O46" s="11"/>
      <c r="P46" s="11">
        <v>4602</v>
      </c>
      <c r="Q46" s="11">
        <f t="shared" si="4"/>
        <v>343488</v>
      </c>
      <c r="R46" s="12" t="s">
        <v>54</v>
      </c>
      <c r="T46" s="8">
        <v>2020</v>
      </c>
      <c r="U46" s="3"/>
      <c r="V46" s="3">
        <v>9079</v>
      </c>
      <c r="W46" s="3">
        <v>34095</v>
      </c>
      <c r="X46" s="3">
        <v>217823</v>
      </c>
      <c r="Y46" s="3">
        <v>10864</v>
      </c>
      <c r="Z46" s="3">
        <v>26817</v>
      </c>
      <c r="AA46" s="3">
        <v>4521</v>
      </c>
      <c r="AB46" s="3">
        <v>13528</v>
      </c>
      <c r="AC46" s="3">
        <v>19701</v>
      </c>
      <c r="AD46" s="3">
        <v>2312</v>
      </c>
      <c r="AE46" s="3">
        <v>146</v>
      </c>
      <c r="AF46" s="3">
        <v>4602</v>
      </c>
      <c r="AG46" s="9" t="s">
        <v>54</v>
      </c>
    </row>
    <row r="47" spans="3:33" ht="15.75" thickBot="1" x14ac:dyDescent="0.3">
      <c r="T47" s="8"/>
      <c r="U47" s="3"/>
      <c r="V47" s="3"/>
      <c r="W47" s="3"/>
      <c r="X47" s="3"/>
      <c r="Y47" s="3"/>
      <c r="Z47" s="3"/>
      <c r="AA47" s="3"/>
      <c r="AB47" s="3"/>
      <c r="AC47" s="3"/>
      <c r="AD47" s="3"/>
      <c r="AE47" s="3"/>
      <c r="AF47" s="3"/>
      <c r="AG47" s="9"/>
    </row>
    <row r="48" spans="3:33" x14ac:dyDescent="0.25">
      <c r="C48" s="5" t="s">
        <v>32</v>
      </c>
      <c r="D48" s="6" t="s">
        <v>41</v>
      </c>
      <c r="E48" s="6" t="s">
        <v>42</v>
      </c>
      <c r="F48" s="6" t="s">
        <v>43</v>
      </c>
      <c r="G48" s="6" t="s">
        <v>44</v>
      </c>
      <c r="H48" s="6" t="s">
        <v>45</v>
      </c>
      <c r="I48" s="6" t="s">
        <v>46</v>
      </c>
      <c r="J48" s="6" t="s">
        <v>47</v>
      </c>
      <c r="K48" s="6"/>
      <c r="L48" s="6"/>
      <c r="M48" s="6" t="s">
        <v>50</v>
      </c>
      <c r="N48" s="6" t="s">
        <v>51</v>
      </c>
      <c r="O48" s="6"/>
      <c r="P48" s="6"/>
      <c r="Q48" s="6" t="s">
        <v>35</v>
      </c>
      <c r="R48" s="7" t="s">
        <v>53</v>
      </c>
      <c r="T48" s="8" t="s">
        <v>32</v>
      </c>
      <c r="U48" s="3"/>
      <c r="V48" s="3"/>
      <c r="W48" s="3"/>
      <c r="X48" s="3" t="s">
        <v>41</v>
      </c>
      <c r="Y48" s="3" t="s">
        <v>42</v>
      </c>
      <c r="Z48" s="3" t="s">
        <v>43</v>
      </c>
      <c r="AA48" s="3" t="s">
        <v>44</v>
      </c>
      <c r="AB48" s="3" t="s">
        <v>45</v>
      </c>
      <c r="AC48" s="3" t="s">
        <v>50</v>
      </c>
      <c r="AD48" s="3" t="s">
        <v>46</v>
      </c>
      <c r="AE48" s="3" t="s">
        <v>51</v>
      </c>
      <c r="AF48" s="3" t="s">
        <v>47</v>
      </c>
      <c r="AG48" s="9" t="s">
        <v>53</v>
      </c>
    </row>
    <row r="49" spans="3:33" x14ac:dyDescent="0.25">
      <c r="C49" s="8">
        <v>1990</v>
      </c>
      <c r="D49" s="3">
        <v>11053</v>
      </c>
      <c r="E49" s="3">
        <v>10379</v>
      </c>
      <c r="F49" s="3">
        <v>17768</v>
      </c>
      <c r="G49" s="3">
        <v>4975</v>
      </c>
      <c r="H49" s="3">
        <v>1</v>
      </c>
      <c r="I49" s="3"/>
      <c r="J49" s="3"/>
      <c r="K49" s="3"/>
      <c r="L49" s="3"/>
      <c r="M49" s="3"/>
      <c r="N49" s="3"/>
      <c r="O49" s="3"/>
      <c r="P49" s="3"/>
      <c r="Q49" s="3">
        <f>SUM(D49:P49)</f>
        <v>44176</v>
      </c>
      <c r="R49" s="9" t="s">
        <v>54</v>
      </c>
      <c r="T49" s="8">
        <v>1990</v>
      </c>
      <c r="U49" s="3"/>
      <c r="V49" s="3"/>
      <c r="W49" s="3"/>
      <c r="X49" s="3">
        <v>11053</v>
      </c>
      <c r="Y49" s="3">
        <v>10379</v>
      </c>
      <c r="Z49" s="3">
        <v>17768</v>
      </c>
      <c r="AA49" s="3">
        <v>4975</v>
      </c>
      <c r="AB49" s="3">
        <v>1</v>
      </c>
      <c r="AC49" s="3"/>
      <c r="AD49" s="3"/>
      <c r="AE49" s="3"/>
      <c r="AF49" s="3"/>
      <c r="AG49" s="9" t="s">
        <v>54</v>
      </c>
    </row>
    <row r="50" spans="3:33" x14ac:dyDescent="0.25">
      <c r="C50" s="8">
        <v>1995</v>
      </c>
      <c r="D50" s="3">
        <v>14780</v>
      </c>
      <c r="E50" s="3">
        <v>24403</v>
      </c>
      <c r="F50" s="3">
        <v>33899</v>
      </c>
      <c r="G50" s="3">
        <v>6712</v>
      </c>
      <c r="H50" s="3">
        <v>1</v>
      </c>
      <c r="I50" s="3"/>
      <c r="J50" s="3"/>
      <c r="K50" s="3"/>
      <c r="L50" s="3"/>
      <c r="M50" s="3">
        <v>288</v>
      </c>
      <c r="N50" s="3"/>
      <c r="O50" s="3"/>
      <c r="P50" s="3"/>
      <c r="Q50" s="3">
        <f t="shared" ref="Q50:Q55" si="5">SUM(D50:P50)</f>
        <v>80083</v>
      </c>
      <c r="R50" s="9" t="s">
        <v>54</v>
      </c>
      <c r="T50" s="8">
        <v>1995</v>
      </c>
      <c r="U50" s="3"/>
      <c r="V50" s="3"/>
      <c r="W50" s="3"/>
      <c r="X50" s="3">
        <v>14780</v>
      </c>
      <c r="Y50" s="3">
        <v>24403</v>
      </c>
      <c r="Z50" s="3">
        <v>33899</v>
      </c>
      <c r="AA50" s="3">
        <v>6712</v>
      </c>
      <c r="AB50" s="3">
        <v>1</v>
      </c>
      <c r="AC50" s="3">
        <v>288</v>
      </c>
      <c r="AD50" s="3"/>
      <c r="AE50" s="3"/>
      <c r="AF50" s="3"/>
      <c r="AG50" s="9" t="s">
        <v>54</v>
      </c>
    </row>
    <row r="51" spans="3:33" x14ac:dyDescent="0.25">
      <c r="C51" s="8">
        <v>2000</v>
      </c>
      <c r="D51" s="3">
        <v>17520</v>
      </c>
      <c r="E51" s="3">
        <v>9972</v>
      </c>
      <c r="F51" s="3">
        <v>61948</v>
      </c>
      <c r="G51" s="3">
        <v>6026</v>
      </c>
      <c r="H51" s="3">
        <v>2</v>
      </c>
      <c r="I51" s="3"/>
      <c r="J51" s="3"/>
      <c r="K51" s="3"/>
      <c r="L51" s="3"/>
      <c r="M51" s="3">
        <v>509</v>
      </c>
      <c r="N51" s="3"/>
      <c r="O51" s="3"/>
      <c r="P51" s="3"/>
      <c r="Q51" s="3">
        <f t="shared" si="5"/>
        <v>95977</v>
      </c>
      <c r="R51" s="9" t="s">
        <v>54</v>
      </c>
      <c r="T51" s="8">
        <v>2000</v>
      </c>
      <c r="U51" s="3"/>
      <c r="V51" s="3"/>
      <c r="W51" s="3"/>
      <c r="X51" s="3">
        <v>17520</v>
      </c>
      <c r="Y51" s="3">
        <v>9972</v>
      </c>
      <c r="Z51" s="3">
        <v>61948</v>
      </c>
      <c r="AA51" s="3">
        <v>6026</v>
      </c>
      <c r="AB51" s="3">
        <v>2</v>
      </c>
      <c r="AC51" s="3">
        <v>509</v>
      </c>
      <c r="AD51" s="3"/>
      <c r="AE51" s="3"/>
      <c r="AF51" s="3"/>
      <c r="AG51" s="9" t="s">
        <v>54</v>
      </c>
    </row>
    <row r="52" spans="3:33" x14ac:dyDescent="0.25">
      <c r="C52" s="8">
        <v>2005</v>
      </c>
      <c r="D52" s="3">
        <v>20052</v>
      </c>
      <c r="E52" s="3">
        <v>8674</v>
      </c>
      <c r="F52" s="3">
        <v>96141</v>
      </c>
      <c r="G52" s="3">
        <v>5798</v>
      </c>
      <c r="H52" s="3">
        <v>2</v>
      </c>
      <c r="I52" s="3"/>
      <c r="J52" s="3"/>
      <c r="K52" s="3"/>
      <c r="L52" s="3"/>
      <c r="M52" s="3">
        <v>1530</v>
      </c>
      <c r="N52" s="3"/>
      <c r="O52" s="3"/>
      <c r="P52" s="3"/>
      <c r="Q52" s="3">
        <f t="shared" si="5"/>
        <v>132197</v>
      </c>
      <c r="R52" s="9" t="s">
        <v>54</v>
      </c>
      <c r="T52" s="8">
        <v>2005</v>
      </c>
      <c r="U52" s="3"/>
      <c r="V52" s="3"/>
      <c r="W52" s="3"/>
      <c r="X52" s="3">
        <v>20052</v>
      </c>
      <c r="Y52" s="3">
        <v>8674</v>
      </c>
      <c r="Z52" s="3">
        <v>96141</v>
      </c>
      <c r="AA52" s="3">
        <v>5798</v>
      </c>
      <c r="AB52" s="3">
        <v>2</v>
      </c>
      <c r="AC52" s="3">
        <v>1530</v>
      </c>
      <c r="AD52" s="3"/>
      <c r="AE52" s="3"/>
      <c r="AF52" s="3"/>
      <c r="AG52" s="9" t="s">
        <v>54</v>
      </c>
    </row>
    <row r="53" spans="3:33" x14ac:dyDescent="0.25">
      <c r="C53" s="8">
        <v>2010</v>
      </c>
      <c r="D53" s="3">
        <v>29657</v>
      </c>
      <c r="E53" s="3">
        <v>1091</v>
      </c>
      <c r="F53" s="3">
        <v>119746</v>
      </c>
      <c r="G53" s="3">
        <v>5561</v>
      </c>
      <c r="H53" s="3">
        <v>2</v>
      </c>
      <c r="I53" s="3">
        <v>20</v>
      </c>
      <c r="J53" s="3"/>
      <c r="K53" s="3"/>
      <c r="L53" s="3"/>
      <c r="M53" s="3">
        <v>3381</v>
      </c>
      <c r="N53" s="3">
        <v>4</v>
      </c>
      <c r="O53" s="3"/>
      <c r="P53" s="3"/>
      <c r="Q53" s="3">
        <f t="shared" si="5"/>
        <v>159462</v>
      </c>
      <c r="R53" s="9" t="s">
        <v>54</v>
      </c>
      <c r="T53" s="8">
        <v>2010</v>
      </c>
      <c r="U53" s="3"/>
      <c r="V53" s="3"/>
      <c r="W53" s="3"/>
      <c r="X53" s="3">
        <v>29657</v>
      </c>
      <c r="Y53" s="3">
        <v>1091</v>
      </c>
      <c r="Z53" s="3">
        <v>119746</v>
      </c>
      <c r="AA53" s="3">
        <v>5561</v>
      </c>
      <c r="AB53" s="3">
        <v>2</v>
      </c>
      <c r="AC53" s="3">
        <v>3381</v>
      </c>
      <c r="AD53" s="3">
        <v>20</v>
      </c>
      <c r="AE53" s="3">
        <v>4</v>
      </c>
      <c r="AF53" s="3"/>
      <c r="AG53" s="9" t="s">
        <v>54</v>
      </c>
    </row>
    <row r="54" spans="3:33" x14ac:dyDescent="0.25">
      <c r="C54" s="8">
        <v>2015</v>
      </c>
      <c r="D54" s="3">
        <v>34899</v>
      </c>
      <c r="E54" s="3">
        <v>1320</v>
      </c>
      <c r="F54" s="3">
        <v>126986</v>
      </c>
      <c r="G54" s="3">
        <v>3878</v>
      </c>
      <c r="H54" s="3">
        <v>1</v>
      </c>
      <c r="I54" s="3">
        <v>2378</v>
      </c>
      <c r="J54" s="3">
        <v>329</v>
      </c>
      <c r="K54" s="3"/>
      <c r="L54" s="3"/>
      <c r="M54" s="3">
        <v>7201</v>
      </c>
      <c r="N54" s="3">
        <v>235</v>
      </c>
      <c r="O54" s="3"/>
      <c r="P54" s="3"/>
      <c r="Q54" s="3">
        <f t="shared" si="5"/>
        <v>177227</v>
      </c>
      <c r="R54" s="9" t="s">
        <v>54</v>
      </c>
      <c r="T54" s="8">
        <v>2015</v>
      </c>
      <c r="U54" s="3"/>
      <c r="V54" s="3"/>
      <c r="W54" s="3"/>
      <c r="X54" s="3">
        <v>34899</v>
      </c>
      <c r="Y54" s="3">
        <v>1320</v>
      </c>
      <c r="Z54" s="3">
        <v>126986</v>
      </c>
      <c r="AA54" s="3">
        <v>3878</v>
      </c>
      <c r="AB54" s="3">
        <v>1</v>
      </c>
      <c r="AC54" s="3">
        <v>7201</v>
      </c>
      <c r="AD54" s="3">
        <v>2378</v>
      </c>
      <c r="AE54" s="3">
        <v>235</v>
      </c>
      <c r="AF54" s="3">
        <v>329</v>
      </c>
      <c r="AG54" s="9" t="s">
        <v>54</v>
      </c>
    </row>
    <row r="55" spans="3:33" ht="15.75" thickBot="1" x14ac:dyDescent="0.3">
      <c r="C55" s="10">
        <v>2020</v>
      </c>
      <c r="D55" s="11">
        <v>36018</v>
      </c>
      <c r="E55" s="11">
        <v>131</v>
      </c>
      <c r="F55" s="11">
        <v>120402</v>
      </c>
      <c r="G55" s="11">
        <v>4629</v>
      </c>
      <c r="H55" s="11">
        <v>1</v>
      </c>
      <c r="I55" s="11">
        <v>4928</v>
      </c>
      <c r="J55" s="11">
        <v>3083</v>
      </c>
      <c r="K55" s="11"/>
      <c r="L55" s="11"/>
      <c r="M55" s="11">
        <v>16760</v>
      </c>
      <c r="N55" s="11">
        <v>227</v>
      </c>
      <c r="O55" s="11"/>
      <c r="P55" s="11"/>
      <c r="Q55" s="11">
        <f t="shared" si="5"/>
        <v>186179</v>
      </c>
      <c r="R55" s="12" t="s">
        <v>54</v>
      </c>
      <c r="T55" s="8">
        <v>2020</v>
      </c>
      <c r="U55" s="3"/>
      <c r="V55" s="3"/>
      <c r="W55" s="3"/>
      <c r="X55" s="3">
        <v>36018</v>
      </c>
      <c r="Y55" s="3">
        <v>131</v>
      </c>
      <c r="Z55" s="3">
        <v>120402</v>
      </c>
      <c r="AA55" s="3">
        <v>4629</v>
      </c>
      <c r="AB55" s="3">
        <v>1</v>
      </c>
      <c r="AC55" s="3">
        <v>16760</v>
      </c>
      <c r="AD55" s="3">
        <v>4928</v>
      </c>
      <c r="AE55" s="3">
        <v>227</v>
      </c>
      <c r="AF55" s="3">
        <v>3083</v>
      </c>
      <c r="AG55" s="9" t="s">
        <v>54</v>
      </c>
    </row>
    <row r="56" spans="3:33" ht="15.75" thickBot="1" x14ac:dyDescent="0.3">
      <c r="T56" s="8"/>
      <c r="U56" s="3"/>
      <c r="V56" s="3"/>
      <c r="W56" s="3"/>
      <c r="X56" s="3"/>
      <c r="Y56" s="3"/>
      <c r="Z56" s="3"/>
      <c r="AA56" s="3"/>
      <c r="AB56" s="3"/>
      <c r="AC56" s="3"/>
      <c r="AD56" s="3"/>
      <c r="AE56" s="3"/>
      <c r="AF56" s="3"/>
      <c r="AG56" s="9"/>
    </row>
    <row r="57" spans="3:33" x14ac:dyDescent="0.25">
      <c r="C57" s="5" t="s">
        <v>31</v>
      </c>
      <c r="D57" s="6" t="s">
        <v>41</v>
      </c>
      <c r="E57" s="6" t="s">
        <v>42</v>
      </c>
      <c r="F57" s="6" t="s">
        <v>43</v>
      </c>
      <c r="G57" s="6" t="s">
        <v>44</v>
      </c>
      <c r="H57" s="6"/>
      <c r="I57" s="6" t="s">
        <v>46</v>
      </c>
      <c r="J57" s="6" t="s">
        <v>47</v>
      </c>
      <c r="K57" s="6"/>
      <c r="L57" s="6"/>
      <c r="M57" s="6" t="s">
        <v>50</v>
      </c>
      <c r="N57" s="6"/>
      <c r="O57" s="6"/>
      <c r="P57" s="6"/>
      <c r="Q57" s="6" t="s">
        <v>35</v>
      </c>
      <c r="R57" s="7" t="s">
        <v>53</v>
      </c>
      <c r="T57" s="8" t="s">
        <v>31</v>
      </c>
      <c r="U57" s="3"/>
      <c r="V57" s="3"/>
      <c r="W57" s="3"/>
      <c r="X57" s="3"/>
      <c r="Y57" s="3"/>
      <c r="Z57" s="3" t="s">
        <v>41</v>
      </c>
      <c r="AA57" s="3" t="s">
        <v>42</v>
      </c>
      <c r="AB57" s="3" t="s">
        <v>43</v>
      </c>
      <c r="AC57" s="3" t="s">
        <v>44</v>
      </c>
      <c r="AD57" s="3" t="s">
        <v>50</v>
      </c>
      <c r="AE57" s="3" t="s">
        <v>47</v>
      </c>
      <c r="AF57" s="3" t="s">
        <v>46</v>
      </c>
      <c r="AG57" s="9" t="s">
        <v>53</v>
      </c>
    </row>
    <row r="58" spans="3:33" x14ac:dyDescent="0.25">
      <c r="C58" s="8">
        <v>1990</v>
      </c>
      <c r="D58" s="3">
        <v>2001</v>
      </c>
      <c r="E58" s="3">
        <v>1305</v>
      </c>
      <c r="F58" s="3">
        <v>6</v>
      </c>
      <c r="G58" s="3">
        <v>5369</v>
      </c>
      <c r="H58" s="3"/>
      <c r="I58" s="3"/>
      <c r="J58" s="3"/>
      <c r="K58" s="3"/>
      <c r="L58" s="3"/>
      <c r="M58" s="3"/>
      <c r="N58" s="3"/>
      <c r="O58" s="3"/>
      <c r="P58" s="3"/>
      <c r="Q58" s="3">
        <f>SUM(D58:P58)</f>
        <v>8681</v>
      </c>
      <c r="R58" s="9" t="s">
        <v>54</v>
      </c>
      <c r="T58" s="8">
        <v>1990</v>
      </c>
      <c r="U58" s="3"/>
      <c r="V58" s="3"/>
      <c r="W58" s="3"/>
      <c r="X58" s="3"/>
      <c r="Y58" s="3"/>
      <c r="Z58" s="3">
        <v>2001</v>
      </c>
      <c r="AA58" s="3">
        <v>1305</v>
      </c>
      <c r="AB58" s="3">
        <v>6</v>
      </c>
      <c r="AC58" s="3">
        <v>5369</v>
      </c>
      <c r="AD58" s="3"/>
      <c r="AE58" s="3"/>
      <c r="AF58" s="3"/>
      <c r="AG58" s="9" t="s">
        <v>54</v>
      </c>
    </row>
    <row r="59" spans="3:33" x14ac:dyDescent="0.25">
      <c r="C59" s="8">
        <v>1995</v>
      </c>
      <c r="D59" s="3">
        <v>2023</v>
      </c>
      <c r="E59" s="3">
        <v>1295</v>
      </c>
      <c r="F59" s="3">
        <v>748</v>
      </c>
      <c r="G59" s="3">
        <v>10582</v>
      </c>
      <c r="H59" s="3"/>
      <c r="I59" s="3"/>
      <c r="J59" s="3"/>
      <c r="K59" s="3"/>
      <c r="L59" s="3"/>
      <c r="M59" s="3"/>
      <c r="N59" s="3"/>
      <c r="O59" s="3"/>
      <c r="P59" s="3"/>
      <c r="Q59" s="3">
        <f t="shared" ref="Q59:Q64" si="6">SUM(D59:P59)</f>
        <v>14648</v>
      </c>
      <c r="R59" s="9" t="s">
        <v>54</v>
      </c>
      <c r="T59" s="8">
        <v>1995</v>
      </c>
      <c r="U59" s="3"/>
      <c r="V59" s="3"/>
      <c r="W59" s="3"/>
      <c r="X59" s="3"/>
      <c r="Y59" s="3"/>
      <c r="Z59" s="3">
        <v>2023</v>
      </c>
      <c r="AA59" s="3">
        <v>1295</v>
      </c>
      <c r="AB59" s="3">
        <v>748</v>
      </c>
      <c r="AC59" s="3">
        <v>10582</v>
      </c>
      <c r="AD59" s="3"/>
      <c r="AE59" s="3"/>
      <c r="AF59" s="3"/>
      <c r="AG59" s="9" t="s">
        <v>54</v>
      </c>
    </row>
    <row r="60" spans="3:33" x14ac:dyDescent="0.25">
      <c r="C60" s="8">
        <v>2000</v>
      </c>
      <c r="D60" s="3">
        <v>3135</v>
      </c>
      <c r="E60" s="3">
        <v>4519</v>
      </c>
      <c r="F60" s="3">
        <v>4356</v>
      </c>
      <c r="G60" s="3">
        <v>14551</v>
      </c>
      <c r="H60" s="3"/>
      <c r="I60" s="3"/>
      <c r="J60" s="3"/>
      <c r="K60" s="3"/>
      <c r="L60" s="3"/>
      <c r="M60" s="3"/>
      <c r="N60" s="3"/>
      <c r="O60" s="3"/>
      <c r="P60" s="3"/>
      <c r="Q60" s="3">
        <f t="shared" si="6"/>
        <v>26561</v>
      </c>
      <c r="R60" s="9" t="s">
        <v>54</v>
      </c>
      <c r="T60" s="8">
        <v>2000</v>
      </c>
      <c r="U60" s="3"/>
      <c r="V60" s="3"/>
      <c r="W60" s="3"/>
      <c r="X60" s="3"/>
      <c r="Y60" s="3"/>
      <c r="Z60" s="3">
        <v>3135</v>
      </c>
      <c r="AA60" s="3">
        <v>4519</v>
      </c>
      <c r="AB60" s="3">
        <v>4356</v>
      </c>
      <c r="AC60" s="3">
        <v>14551</v>
      </c>
      <c r="AD60" s="3"/>
      <c r="AE60" s="3"/>
      <c r="AF60" s="3"/>
      <c r="AG60" s="9" t="s">
        <v>54</v>
      </c>
    </row>
    <row r="61" spans="3:33" x14ac:dyDescent="0.25">
      <c r="C61" s="8">
        <v>2005</v>
      </c>
      <c r="D61" s="3">
        <v>12175</v>
      </c>
      <c r="E61" s="3">
        <v>2167</v>
      </c>
      <c r="F61" s="3">
        <v>22319</v>
      </c>
      <c r="G61" s="3">
        <v>16945</v>
      </c>
      <c r="H61" s="3"/>
      <c r="I61" s="3"/>
      <c r="J61" s="3"/>
      <c r="K61" s="3"/>
      <c r="L61" s="3"/>
      <c r="M61" s="3">
        <v>50</v>
      </c>
      <c r="N61" s="3"/>
      <c r="O61" s="3"/>
      <c r="P61" s="3"/>
      <c r="Q61" s="3">
        <f t="shared" si="6"/>
        <v>53656</v>
      </c>
      <c r="R61" s="9" t="s">
        <v>54</v>
      </c>
      <c r="T61" s="8">
        <v>2005</v>
      </c>
      <c r="U61" s="3"/>
      <c r="V61" s="3"/>
      <c r="W61" s="3"/>
      <c r="X61" s="3"/>
      <c r="Y61" s="3"/>
      <c r="Z61" s="3">
        <v>12175</v>
      </c>
      <c r="AA61" s="3">
        <v>2167</v>
      </c>
      <c r="AB61" s="3">
        <v>22319</v>
      </c>
      <c r="AC61" s="3">
        <v>16945</v>
      </c>
      <c r="AD61" s="3">
        <v>50</v>
      </c>
      <c r="AE61" s="3"/>
      <c r="AF61" s="3"/>
      <c r="AG61" s="9" t="s">
        <v>54</v>
      </c>
    </row>
    <row r="62" spans="3:33" x14ac:dyDescent="0.25">
      <c r="C62" s="8">
        <v>2010</v>
      </c>
      <c r="D62" s="3">
        <v>19690</v>
      </c>
      <c r="E62" s="3">
        <v>3410</v>
      </c>
      <c r="F62" s="3">
        <v>44148</v>
      </c>
      <c r="G62" s="3">
        <v>27550</v>
      </c>
      <c r="H62" s="3"/>
      <c r="I62" s="3"/>
      <c r="J62" s="3">
        <v>50</v>
      </c>
      <c r="K62" s="3"/>
      <c r="L62" s="3"/>
      <c r="M62" s="3">
        <v>55</v>
      </c>
      <c r="N62" s="3"/>
      <c r="O62" s="3"/>
      <c r="P62" s="3"/>
      <c r="Q62" s="3">
        <f t="shared" si="6"/>
        <v>94903</v>
      </c>
      <c r="R62" s="9" t="s">
        <v>54</v>
      </c>
      <c r="T62" s="8">
        <v>2010</v>
      </c>
      <c r="U62" s="3"/>
      <c r="V62" s="3"/>
      <c r="W62" s="3"/>
      <c r="X62" s="3"/>
      <c r="Y62" s="3"/>
      <c r="Z62" s="3">
        <v>19690</v>
      </c>
      <c r="AA62" s="3">
        <v>3410</v>
      </c>
      <c r="AB62" s="3">
        <v>44148</v>
      </c>
      <c r="AC62" s="3">
        <v>27550</v>
      </c>
      <c r="AD62" s="3">
        <v>55</v>
      </c>
      <c r="AE62" s="3">
        <v>50</v>
      </c>
      <c r="AF62" s="3"/>
      <c r="AG62" s="9" t="s">
        <v>54</v>
      </c>
    </row>
    <row r="63" spans="3:33" x14ac:dyDescent="0.25">
      <c r="C63" s="8">
        <v>2015</v>
      </c>
      <c r="D63" s="3">
        <v>56469</v>
      </c>
      <c r="E63" s="3">
        <v>1293</v>
      </c>
      <c r="F63" s="3">
        <v>48147</v>
      </c>
      <c r="G63" s="3">
        <v>57174</v>
      </c>
      <c r="H63" s="3"/>
      <c r="I63" s="3"/>
      <c r="J63" s="3">
        <v>124</v>
      </c>
      <c r="K63" s="3"/>
      <c r="L63" s="3"/>
      <c r="M63" s="3">
        <v>70</v>
      </c>
      <c r="N63" s="3"/>
      <c r="O63" s="3"/>
      <c r="P63" s="3"/>
      <c r="Q63" s="3">
        <f t="shared" si="6"/>
        <v>163277</v>
      </c>
      <c r="R63" s="9" t="s">
        <v>54</v>
      </c>
      <c r="T63" s="8">
        <v>2015</v>
      </c>
      <c r="U63" s="3"/>
      <c r="V63" s="3"/>
      <c r="W63" s="3"/>
      <c r="X63" s="3"/>
      <c r="Y63" s="3"/>
      <c r="Z63" s="3">
        <v>56469</v>
      </c>
      <c r="AA63" s="3">
        <v>1293</v>
      </c>
      <c r="AB63" s="3">
        <v>48147</v>
      </c>
      <c r="AC63" s="3">
        <v>57174</v>
      </c>
      <c r="AD63" s="3">
        <v>70</v>
      </c>
      <c r="AE63" s="3">
        <v>124</v>
      </c>
      <c r="AF63" s="3"/>
      <c r="AG63" s="9" t="s">
        <v>54</v>
      </c>
    </row>
    <row r="64" spans="3:33" ht="15.75" thickBot="1" x14ac:dyDescent="0.3">
      <c r="C64" s="10">
        <v>2019</v>
      </c>
      <c r="D64" s="11">
        <v>118806</v>
      </c>
      <c r="E64" s="11">
        <v>2213</v>
      </c>
      <c r="F64" s="11">
        <v>42507</v>
      </c>
      <c r="G64" s="11">
        <v>66117</v>
      </c>
      <c r="H64" s="11"/>
      <c r="I64" s="11">
        <v>4818</v>
      </c>
      <c r="J64" s="11">
        <v>722</v>
      </c>
      <c r="K64" s="11"/>
      <c r="L64" s="11"/>
      <c r="M64" s="11">
        <v>2842</v>
      </c>
      <c r="N64" s="11"/>
      <c r="O64" s="11"/>
      <c r="P64" s="11"/>
      <c r="Q64" s="11">
        <f t="shared" si="6"/>
        <v>238025</v>
      </c>
      <c r="R64" s="12" t="s">
        <v>54</v>
      </c>
      <c r="T64" s="8">
        <v>2019</v>
      </c>
      <c r="U64" s="3"/>
      <c r="V64" s="3"/>
      <c r="W64" s="3"/>
      <c r="X64" s="3"/>
      <c r="Y64" s="3"/>
      <c r="Z64" s="3">
        <v>118806</v>
      </c>
      <c r="AA64" s="3">
        <v>2213</v>
      </c>
      <c r="AB64" s="3">
        <v>42507</v>
      </c>
      <c r="AC64" s="3">
        <v>66117</v>
      </c>
      <c r="AD64" s="3">
        <v>2842</v>
      </c>
      <c r="AE64" s="3">
        <v>722</v>
      </c>
      <c r="AF64" s="3">
        <v>4818</v>
      </c>
      <c r="AG64" s="9" t="s">
        <v>54</v>
      </c>
    </row>
    <row r="65" spans="3:33" ht="15.75" thickBot="1" x14ac:dyDescent="0.3">
      <c r="T65" s="8"/>
      <c r="U65" s="3"/>
      <c r="V65" s="3"/>
      <c r="W65" s="3"/>
      <c r="X65" s="3"/>
      <c r="Y65" s="3"/>
      <c r="Z65" s="3"/>
      <c r="AA65" s="3"/>
      <c r="AB65" s="3"/>
      <c r="AC65" s="3"/>
      <c r="AD65" s="3"/>
      <c r="AE65" s="3"/>
      <c r="AF65" s="3"/>
      <c r="AG65" s="9"/>
    </row>
    <row r="66" spans="3:33" x14ac:dyDescent="0.25">
      <c r="C66" s="5" t="s">
        <v>56</v>
      </c>
      <c r="D66" s="6" t="s">
        <v>41</v>
      </c>
      <c r="E66" s="6" t="s">
        <v>42</v>
      </c>
      <c r="F66" s="6" t="s">
        <v>43</v>
      </c>
      <c r="G66" s="6" t="s">
        <v>44</v>
      </c>
      <c r="H66" s="6"/>
      <c r="I66" s="6" t="s">
        <v>46</v>
      </c>
      <c r="J66" s="6" t="s">
        <v>47</v>
      </c>
      <c r="K66" s="6" t="s">
        <v>48</v>
      </c>
      <c r="L66" s="6" t="s">
        <v>49</v>
      </c>
      <c r="M66" s="6" t="s">
        <v>50</v>
      </c>
      <c r="N66" s="6" t="s">
        <v>51</v>
      </c>
      <c r="O66" s="6"/>
      <c r="P66" s="6" t="s">
        <v>55</v>
      </c>
      <c r="Q66" s="6" t="s">
        <v>35</v>
      </c>
      <c r="R66" s="7" t="s">
        <v>53</v>
      </c>
      <c r="T66" s="8" t="s">
        <v>56</v>
      </c>
      <c r="U66" s="3"/>
      <c r="V66" s="3" t="s">
        <v>41</v>
      </c>
      <c r="W66" s="3" t="s">
        <v>42</v>
      </c>
      <c r="X66" s="3" t="s">
        <v>43</v>
      </c>
      <c r="Y66" s="3" t="s">
        <v>49</v>
      </c>
      <c r="Z66" s="3" t="s">
        <v>44</v>
      </c>
      <c r="AA66" s="3" t="s">
        <v>46</v>
      </c>
      <c r="AB66" s="3" t="s">
        <v>47</v>
      </c>
      <c r="AC66" s="3" t="s">
        <v>50</v>
      </c>
      <c r="AD66" s="3" t="s">
        <v>51</v>
      </c>
      <c r="AE66" s="3" t="s">
        <v>55</v>
      </c>
      <c r="AF66" s="3" t="s">
        <v>48</v>
      </c>
      <c r="AG66" s="9" t="s">
        <v>53</v>
      </c>
    </row>
    <row r="67" spans="3:33" x14ac:dyDescent="0.25">
      <c r="C67" s="8">
        <v>1990</v>
      </c>
      <c r="D67" s="3">
        <v>17661</v>
      </c>
      <c r="E67" s="3">
        <v>18857</v>
      </c>
      <c r="F67" s="3">
        <v>9604</v>
      </c>
      <c r="G67" s="3">
        <v>6361</v>
      </c>
      <c r="H67" s="3"/>
      <c r="I67" s="3">
        <v>1</v>
      </c>
      <c r="J67" s="3"/>
      <c r="K67" s="3"/>
      <c r="L67" s="3">
        <v>52887</v>
      </c>
      <c r="M67" s="3"/>
      <c r="N67" s="3"/>
      <c r="O67" s="3"/>
      <c r="P67" s="3"/>
      <c r="Q67" s="3">
        <f>SUM(D67:P67)</f>
        <v>105371</v>
      </c>
      <c r="R67" s="9" t="s">
        <v>54</v>
      </c>
      <c r="T67" s="8">
        <v>1990</v>
      </c>
      <c r="U67" s="3"/>
      <c r="V67" s="3">
        <v>17661</v>
      </c>
      <c r="W67" s="3">
        <v>18857</v>
      </c>
      <c r="X67" s="3">
        <v>9604</v>
      </c>
      <c r="Y67" s="3">
        <v>52887</v>
      </c>
      <c r="Z67" s="3">
        <v>6361</v>
      </c>
      <c r="AA67" s="3">
        <v>1</v>
      </c>
      <c r="AB67" s="3"/>
      <c r="AC67" s="3"/>
      <c r="AD67" s="3"/>
      <c r="AE67" s="3"/>
      <c r="AF67" s="3"/>
      <c r="AG67" s="9" t="s">
        <v>54</v>
      </c>
    </row>
    <row r="68" spans="3:33" x14ac:dyDescent="0.25">
      <c r="C68" s="8">
        <v>1995</v>
      </c>
      <c r="D68" s="3">
        <v>49312</v>
      </c>
      <c r="E68" s="3">
        <v>42279</v>
      </c>
      <c r="F68" s="3">
        <v>19507</v>
      </c>
      <c r="G68" s="3">
        <v>5478</v>
      </c>
      <c r="H68" s="3"/>
      <c r="I68" s="3">
        <v>2</v>
      </c>
      <c r="J68" s="3"/>
      <c r="K68" s="3"/>
      <c r="L68" s="3">
        <v>67029</v>
      </c>
      <c r="M68" s="3">
        <v>250</v>
      </c>
      <c r="N68" s="3"/>
      <c r="O68" s="3"/>
      <c r="P68" s="3"/>
      <c r="Q68" s="3">
        <f t="shared" ref="Q68:Q73" si="7">SUM(D68:P68)</f>
        <v>183857</v>
      </c>
      <c r="R68" s="9" t="s">
        <v>54</v>
      </c>
      <c r="T68" s="8">
        <v>1995</v>
      </c>
      <c r="U68" s="3"/>
      <c r="V68" s="3">
        <v>49312</v>
      </c>
      <c r="W68" s="3">
        <v>42279</v>
      </c>
      <c r="X68" s="3">
        <v>19507</v>
      </c>
      <c r="Y68" s="3">
        <v>67029</v>
      </c>
      <c r="Z68" s="3">
        <v>5478</v>
      </c>
      <c r="AA68" s="3">
        <v>2</v>
      </c>
      <c r="AB68" s="3"/>
      <c r="AC68" s="3">
        <v>250</v>
      </c>
      <c r="AD68" s="3"/>
      <c r="AE68" s="3"/>
      <c r="AF68" s="3"/>
      <c r="AG68" s="9" t="s">
        <v>54</v>
      </c>
    </row>
    <row r="69" spans="3:33" x14ac:dyDescent="0.25">
      <c r="C69" s="8">
        <v>2000</v>
      </c>
      <c r="D69" s="3">
        <v>111395</v>
      </c>
      <c r="E69" s="3">
        <v>34581</v>
      </c>
      <c r="F69" s="3">
        <v>29461</v>
      </c>
      <c r="G69" s="3">
        <v>5610</v>
      </c>
      <c r="H69" s="3"/>
      <c r="I69" s="3">
        <v>5</v>
      </c>
      <c r="J69" s="3">
        <v>17</v>
      </c>
      <c r="K69" s="3"/>
      <c r="L69" s="3">
        <v>108964</v>
      </c>
      <c r="M69" s="3">
        <v>57</v>
      </c>
      <c r="N69" s="3">
        <v>36</v>
      </c>
      <c r="O69" s="3"/>
      <c r="P69" s="3"/>
      <c r="Q69" s="3">
        <f t="shared" si="7"/>
        <v>290126</v>
      </c>
      <c r="R69" s="9" t="s">
        <v>54</v>
      </c>
      <c r="T69" s="8">
        <v>2000</v>
      </c>
      <c r="U69" s="3"/>
      <c r="V69" s="3">
        <v>111395</v>
      </c>
      <c r="W69" s="3">
        <v>34581</v>
      </c>
      <c r="X69" s="3">
        <v>29461</v>
      </c>
      <c r="Y69" s="3">
        <v>108964</v>
      </c>
      <c r="Z69" s="3">
        <v>5610</v>
      </c>
      <c r="AA69" s="3">
        <v>5</v>
      </c>
      <c r="AB69" s="3">
        <v>17</v>
      </c>
      <c r="AC69" s="3">
        <v>57</v>
      </c>
      <c r="AD69" s="3">
        <v>36</v>
      </c>
      <c r="AE69" s="3"/>
      <c r="AF69" s="3"/>
      <c r="AG69" s="9" t="s">
        <v>54</v>
      </c>
    </row>
    <row r="70" spans="3:33" x14ac:dyDescent="0.25">
      <c r="C70" s="8">
        <v>2005</v>
      </c>
      <c r="D70" s="3">
        <v>148791</v>
      </c>
      <c r="E70" s="3">
        <v>25992</v>
      </c>
      <c r="F70" s="3">
        <v>62154</v>
      </c>
      <c r="G70" s="3">
        <v>5189</v>
      </c>
      <c r="H70" s="3"/>
      <c r="I70" s="3">
        <v>15</v>
      </c>
      <c r="J70" s="3">
        <v>130</v>
      </c>
      <c r="K70" s="3"/>
      <c r="L70" s="3">
        <v>146779</v>
      </c>
      <c r="M70" s="3">
        <v>163</v>
      </c>
      <c r="N70" s="3">
        <v>131</v>
      </c>
      <c r="O70" s="3"/>
      <c r="P70" s="3">
        <v>46</v>
      </c>
      <c r="Q70" s="3">
        <f t="shared" si="7"/>
        <v>389390</v>
      </c>
      <c r="R70" s="9" t="s">
        <v>54</v>
      </c>
      <c r="T70" s="8">
        <v>2005</v>
      </c>
      <c r="U70" s="3"/>
      <c r="V70" s="3">
        <v>148791</v>
      </c>
      <c r="W70" s="3">
        <v>25992</v>
      </c>
      <c r="X70" s="3">
        <v>62154</v>
      </c>
      <c r="Y70" s="3">
        <v>146779</v>
      </c>
      <c r="Z70" s="3">
        <v>5189</v>
      </c>
      <c r="AA70" s="3">
        <v>15</v>
      </c>
      <c r="AB70" s="3">
        <v>130</v>
      </c>
      <c r="AC70" s="3">
        <v>163</v>
      </c>
      <c r="AD70" s="3">
        <v>131</v>
      </c>
      <c r="AE70" s="3">
        <v>46</v>
      </c>
      <c r="AF70" s="3"/>
      <c r="AG70" s="9" t="s">
        <v>54</v>
      </c>
    </row>
    <row r="71" spans="3:33" x14ac:dyDescent="0.25">
      <c r="C71" s="8">
        <v>2010</v>
      </c>
      <c r="D71" s="3">
        <v>219276</v>
      </c>
      <c r="E71" s="3">
        <v>18935</v>
      </c>
      <c r="F71" s="3">
        <v>103184</v>
      </c>
      <c r="G71" s="3">
        <v>6472</v>
      </c>
      <c r="H71" s="3"/>
      <c r="I71" s="3">
        <v>772</v>
      </c>
      <c r="J71" s="3">
        <v>817</v>
      </c>
      <c r="K71" s="3"/>
      <c r="L71" s="3">
        <v>148596</v>
      </c>
      <c r="M71" s="3">
        <v>794</v>
      </c>
      <c r="N71" s="3">
        <v>313</v>
      </c>
      <c r="O71" s="3"/>
      <c r="P71" s="3">
        <v>349</v>
      </c>
      <c r="Q71" s="3">
        <f t="shared" si="7"/>
        <v>499508</v>
      </c>
      <c r="R71" s="9" t="s">
        <v>54</v>
      </c>
      <c r="T71" s="8">
        <v>2010</v>
      </c>
      <c r="U71" s="3"/>
      <c r="V71" s="3">
        <v>219276</v>
      </c>
      <c r="W71" s="3">
        <v>18935</v>
      </c>
      <c r="X71" s="3">
        <v>103184</v>
      </c>
      <c r="Y71" s="3">
        <v>148596</v>
      </c>
      <c r="Z71" s="3">
        <v>6472</v>
      </c>
      <c r="AA71" s="3">
        <v>772</v>
      </c>
      <c r="AB71" s="3">
        <v>817</v>
      </c>
      <c r="AC71" s="3">
        <v>794</v>
      </c>
      <c r="AD71" s="3">
        <v>313</v>
      </c>
      <c r="AE71" s="3">
        <v>349</v>
      </c>
      <c r="AF71" s="3"/>
      <c r="AG71" s="9" t="s">
        <v>54</v>
      </c>
    </row>
    <row r="72" spans="3:33" x14ac:dyDescent="0.25">
      <c r="C72" s="8">
        <v>2015</v>
      </c>
      <c r="D72" s="3">
        <v>236586</v>
      </c>
      <c r="E72" s="3">
        <v>12518</v>
      </c>
      <c r="F72" s="3">
        <v>122856</v>
      </c>
      <c r="G72" s="3">
        <v>5796</v>
      </c>
      <c r="H72" s="3"/>
      <c r="I72" s="3">
        <v>3975</v>
      </c>
      <c r="J72" s="3">
        <v>1342</v>
      </c>
      <c r="K72" s="3">
        <v>496</v>
      </c>
      <c r="L72" s="3">
        <v>164762</v>
      </c>
      <c r="M72" s="3">
        <v>2487</v>
      </c>
      <c r="N72" s="3">
        <v>663</v>
      </c>
      <c r="O72" s="3"/>
      <c r="P72" s="3">
        <v>1216</v>
      </c>
      <c r="Q72" s="3">
        <f t="shared" si="7"/>
        <v>552697</v>
      </c>
      <c r="R72" s="9" t="s">
        <v>54</v>
      </c>
      <c r="T72" s="8">
        <v>2015</v>
      </c>
      <c r="U72" s="3"/>
      <c r="V72" s="3">
        <v>236586</v>
      </c>
      <c r="W72" s="3">
        <v>12518</v>
      </c>
      <c r="X72" s="3">
        <v>122856</v>
      </c>
      <c r="Y72" s="3">
        <v>164762</v>
      </c>
      <c r="Z72" s="3">
        <v>5796</v>
      </c>
      <c r="AA72" s="3">
        <v>3975</v>
      </c>
      <c r="AB72" s="3">
        <v>1342</v>
      </c>
      <c r="AC72" s="3">
        <v>2487</v>
      </c>
      <c r="AD72" s="3">
        <v>663</v>
      </c>
      <c r="AE72" s="3">
        <v>1216</v>
      </c>
      <c r="AF72" s="3">
        <v>496</v>
      </c>
      <c r="AG72" s="9" t="s">
        <v>54</v>
      </c>
    </row>
    <row r="73" spans="3:33" ht="15.75" thickBot="1" x14ac:dyDescent="0.3">
      <c r="C73" s="10">
        <v>2020</v>
      </c>
      <c r="D73" s="11">
        <v>226646</v>
      </c>
      <c r="E73" s="11">
        <v>6337</v>
      </c>
      <c r="F73" s="11">
        <v>151393</v>
      </c>
      <c r="G73" s="11">
        <v>7148</v>
      </c>
      <c r="H73" s="11"/>
      <c r="I73" s="11">
        <v>18248</v>
      </c>
      <c r="J73" s="11">
        <v>3153</v>
      </c>
      <c r="K73" s="11">
        <v>457</v>
      </c>
      <c r="L73" s="11">
        <v>160184</v>
      </c>
      <c r="M73" s="11">
        <v>7953</v>
      </c>
      <c r="N73" s="11">
        <v>1174</v>
      </c>
      <c r="O73" s="11"/>
      <c r="P73" s="11">
        <v>3637</v>
      </c>
      <c r="Q73" s="11">
        <f t="shared" si="7"/>
        <v>586330</v>
      </c>
      <c r="R73" s="12" t="s">
        <v>54</v>
      </c>
      <c r="T73" s="8">
        <v>2020</v>
      </c>
      <c r="U73" s="3"/>
      <c r="V73" s="3">
        <v>226646</v>
      </c>
      <c r="W73" s="3">
        <v>6337</v>
      </c>
      <c r="X73" s="3">
        <v>151393</v>
      </c>
      <c r="Y73" s="3">
        <v>160184</v>
      </c>
      <c r="Z73" s="3">
        <v>7148</v>
      </c>
      <c r="AA73" s="3">
        <v>18248</v>
      </c>
      <c r="AB73" s="3">
        <v>3153</v>
      </c>
      <c r="AC73" s="3">
        <v>7953</v>
      </c>
      <c r="AD73" s="3">
        <v>1174</v>
      </c>
      <c r="AE73" s="3">
        <v>3637</v>
      </c>
      <c r="AF73" s="3">
        <v>457</v>
      </c>
      <c r="AG73" s="9" t="s">
        <v>54</v>
      </c>
    </row>
    <row r="74" spans="3:33" ht="15.75" thickBot="1" x14ac:dyDescent="0.3">
      <c r="T74" s="8"/>
      <c r="U74" s="3"/>
      <c r="V74" s="3"/>
      <c r="W74" s="3"/>
      <c r="X74" s="3"/>
      <c r="Y74" s="3"/>
      <c r="Z74" s="3"/>
      <c r="AA74" s="3"/>
      <c r="AB74" s="3"/>
      <c r="AC74" s="3"/>
      <c r="AD74" s="3"/>
      <c r="AE74" s="3"/>
      <c r="AF74" s="3"/>
      <c r="AG74" s="9"/>
    </row>
    <row r="75" spans="3:33" x14ac:dyDescent="0.25">
      <c r="C75" s="5" t="s">
        <v>19</v>
      </c>
      <c r="D75" s="6" t="s">
        <v>41</v>
      </c>
      <c r="E75" s="6" t="s">
        <v>42</v>
      </c>
      <c r="F75" s="6" t="s">
        <v>43</v>
      </c>
      <c r="G75" s="6" t="s">
        <v>44</v>
      </c>
      <c r="H75" s="6" t="s">
        <v>45</v>
      </c>
      <c r="I75" s="6" t="s">
        <v>46</v>
      </c>
      <c r="J75" s="6" t="s">
        <v>47</v>
      </c>
      <c r="K75" s="6"/>
      <c r="L75" s="6" t="s">
        <v>49</v>
      </c>
      <c r="M75" s="6" t="s">
        <v>50</v>
      </c>
      <c r="N75" s="6" t="s">
        <v>51</v>
      </c>
      <c r="O75" s="6"/>
      <c r="P75" s="6"/>
      <c r="Q75" s="6" t="s">
        <v>35</v>
      </c>
      <c r="R75" s="7" t="s">
        <v>53</v>
      </c>
      <c r="T75" s="8" t="s">
        <v>19</v>
      </c>
      <c r="U75" s="3"/>
      <c r="V75" s="3"/>
      <c r="W75" s="3" t="s">
        <v>41</v>
      </c>
      <c r="X75" s="3" t="s">
        <v>42</v>
      </c>
      <c r="Y75" s="3" t="s">
        <v>43</v>
      </c>
      <c r="Z75" s="3" t="s">
        <v>50</v>
      </c>
      <c r="AA75" s="3" t="s">
        <v>49</v>
      </c>
      <c r="AB75" s="3" t="s">
        <v>44</v>
      </c>
      <c r="AC75" s="3" t="s">
        <v>45</v>
      </c>
      <c r="AD75" s="3" t="s">
        <v>51</v>
      </c>
      <c r="AE75" s="3" t="s">
        <v>47</v>
      </c>
      <c r="AF75" s="3" t="s">
        <v>46</v>
      </c>
      <c r="AG75" s="9" t="s">
        <v>53</v>
      </c>
    </row>
    <row r="76" spans="3:33" x14ac:dyDescent="0.25">
      <c r="C76" s="8">
        <v>1990</v>
      </c>
      <c r="D76" s="3">
        <v>24432</v>
      </c>
      <c r="E76" s="3">
        <v>22361</v>
      </c>
      <c r="F76" s="3">
        <v>1203</v>
      </c>
      <c r="G76" s="3">
        <v>8188</v>
      </c>
      <c r="H76" s="3">
        <v>3</v>
      </c>
      <c r="I76" s="3"/>
      <c r="J76" s="3"/>
      <c r="K76" s="3"/>
      <c r="L76" s="3">
        <v>32866</v>
      </c>
      <c r="M76" s="3">
        <v>209</v>
      </c>
      <c r="N76" s="3"/>
      <c r="O76" s="3"/>
      <c r="P76" s="3"/>
      <c r="Q76" s="3">
        <f>SUM(D76:P76)</f>
        <v>89262</v>
      </c>
      <c r="R76" s="9" t="s">
        <v>54</v>
      </c>
      <c r="T76" s="8">
        <v>1990</v>
      </c>
      <c r="U76" s="3"/>
      <c r="V76" s="3"/>
      <c r="W76" s="3">
        <v>24432</v>
      </c>
      <c r="X76" s="3">
        <v>22361</v>
      </c>
      <c r="Y76" s="3">
        <v>1203</v>
      </c>
      <c r="Z76" s="3">
        <v>209</v>
      </c>
      <c r="AA76" s="3">
        <v>32866</v>
      </c>
      <c r="AB76" s="3">
        <v>8188</v>
      </c>
      <c r="AC76" s="3">
        <v>3</v>
      </c>
      <c r="AD76" s="3"/>
      <c r="AE76" s="3"/>
      <c r="AF76" s="3"/>
      <c r="AG76" s="9" t="s">
        <v>54</v>
      </c>
    </row>
    <row r="77" spans="3:33" x14ac:dyDescent="0.25">
      <c r="C77" s="8">
        <v>1995</v>
      </c>
      <c r="D77" s="3">
        <v>48644</v>
      </c>
      <c r="E77" s="3">
        <v>32030</v>
      </c>
      <c r="F77" s="3">
        <v>5844</v>
      </c>
      <c r="G77" s="3">
        <v>8879</v>
      </c>
      <c r="H77" s="3"/>
      <c r="I77" s="3"/>
      <c r="J77" s="3"/>
      <c r="K77" s="3"/>
      <c r="L77" s="3">
        <v>35316</v>
      </c>
      <c r="M77" s="3">
        <v>264</v>
      </c>
      <c r="N77" s="3">
        <v>240</v>
      </c>
      <c r="O77" s="3"/>
      <c r="P77" s="3"/>
      <c r="Q77" s="3">
        <f t="shared" ref="Q77:Q82" si="8">SUM(D77:P77)</f>
        <v>131217</v>
      </c>
      <c r="R77" s="9" t="s">
        <v>54</v>
      </c>
      <c r="T77" s="8">
        <v>1995</v>
      </c>
      <c r="U77" s="3"/>
      <c r="V77" s="3"/>
      <c r="W77" s="3">
        <v>48644</v>
      </c>
      <c r="X77" s="3">
        <v>32030</v>
      </c>
      <c r="Y77" s="3">
        <v>5844</v>
      </c>
      <c r="Z77" s="3">
        <v>264</v>
      </c>
      <c r="AA77" s="3">
        <v>35316</v>
      </c>
      <c r="AB77" s="3">
        <v>8879</v>
      </c>
      <c r="AC77" s="3"/>
      <c r="AD77" s="3">
        <v>240</v>
      </c>
      <c r="AE77" s="3"/>
      <c r="AF77" s="3"/>
      <c r="AG77" s="9" t="s">
        <v>54</v>
      </c>
    </row>
    <row r="78" spans="3:33" x14ac:dyDescent="0.25">
      <c r="C78" s="8">
        <v>2000</v>
      </c>
      <c r="D78" s="3">
        <v>87728</v>
      </c>
      <c r="E78" s="3">
        <v>30972</v>
      </c>
      <c r="F78" s="3">
        <v>17657</v>
      </c>
      <c r="G78" s="3">
        <v>8870</v>
      </c>
      <c r="H78" s="3"/>
      <c r="I78" s="3"/>
      <c r="J78" s="3">
        <v>1</v>
      </c>
      <c r="K78" s="3"/>
      <c r="L78" s="3">
        <v>38503</v>
      </c>
      <c r="M78" s="3">
        <v>302</v>
      </c>
      <c r="N78" s="3">
        <v>1490</v>
      </c>
      <c r="O78" s="3"/>
      <c r="P78" s="3"/>
      <c r="Q78" s="3">
        <f t="shared" si="8"/>
        <v>185523</v>
      </c>
      <c r="R78" s="9" t="s">
        <v>54</v>
      </c>
      <c r="T78" s="8">
        <v>2000</v>
      </c>
      <c r="U78" s="3"/>
      <c r="V78" s="3"/>
      <c r="W78" s="3">
        <v>87728</v>
      </c>
      <c r="X78" s="3">
        <v>30972</v>
      </c>
      <c r="Y78" s="3">
        <v>17657</v>
      </c>
      <c r="Z78" s="3">
        <v>302</v>
      </c>
      <c r="AA78" s="3">
        <v>38503</v>
      </c>
      <c r="AB78" s="3">
        <v>8870</v>
      </c>
      <c r="AC78" s="3"/>
      <c r="AD78" s="3">
        <v>1490</v>
      </c>
      <c r="AE78" s="3">
        <v>1</v>
      </c>
      <c r="AF78" s="3"/>
      <c r="AG78" s="9" t="s">
        <v>54</v>
      </c>
    </row>
    <row r="79" spans="3:33" x14ac:dyDescent="0.25">
      <c r="C79" s="8">
        <v>2005</v>
      </c>
      <c r="D79" s="3">
        <v>120859</v>
      </c>
      <c r="E79" s="3">
        <v>17112</v>
      </c>
      <c r="F79" s="3">
        <v>38915</v>
      </c>
      <c r="G79" s="3">
        <v>7910</v>
      </c>
      <c r="H79" s="3"/>
      <c r="I79" s="3">
        <v>1</v>
      </c>
      <c r="J79" s="3">
        <v>91</v>
      </c>
      <c r="K79" s="3"/>
      <c r="L79" s="3">
        <v>39972</v>
      </c>
      <c r="M79" s="3">
        <v>323</v>
      </c>
      <c r="N79" s="3">
        <v>3054</v>
      </c>
      <c r="O79" s="3"/>
      <c r="P79" s="3"/>
      <c r="Q79" s="3">
        <f t="shared" si="8"/>
        <v>228237</v>
      </c>
      <c r="R79" s="9" t="s">
        <v>54</v>
      </c>
      <c r="T79" s="8">
        <v>2005</v>
      </c>
      <c r="U79" s="3"/>
      <c r="V79" s="3"/>
      <c r="W79" s="3">
        <v>120859</v>
      </c>
      <c r="X79" s="3">
        <v>17112</v>
      </c>
      <c r="Y79" s="3">
        <v>38915</v>
      </c>
      <c r="Z79" s="3">
        <v>323</v>
      </c>
      <c r="AA79" s="3">
        <v>39972</v>
      </c>
      <c r="AB79" s="3">
        <v>7910</v>
      </c>
      <c r="AC79" s="3"/>
      <c r="AD79" s="3">
        <v>3054</v>
      </c>
      <c r="AE79" s="3">
        <v>91</v>
      </c>
      <c r="AF79" s="3">
        <v>1</v>
      </c>
      <c r="AG79" s="9" t="s">
        <v>54</v>
      </c>
    </row>
    <row r="80" spans="3:33" x14ac:dyDescent="0.25">
      <c r="C80" s="8">
        <v>2010</v>
      </c>
      <c r="D80" s="3">
        <v>122426</v>
      </c>
      <c r="E80" s="3">
        <v>11100</v>
      </c>
      <c r="F80" s="3">
        <v>60246</v>
      </c>
      <c r="G80" s="3">
        <v>7255</v>
      </c>
      <c r="H80" s="3"/>
      <c r="I80" s="3">
        <v>26</v>
      </c>
      <c r="J80" s="3">
        <v>1026</v>
      </c>
      <c r="K80" s="3"/>
      <c r="L80" s="3">
        <v>41629</v>
      </c>
      <c r="M80" s="3">
        <v>270</v>
      </c>
      <c r="N80" s="3">
        <v>3128</v>
      </c>
      <c r="O80" s="3"/>
      <c r="P80" s="3"/>
      <c r="Q80" s="3">
        <f t="shared" si="8"/>
        <v>247106</v>
      </c>
      <c r="R80" s="9" t="s">
        <v>54</v>
      </c>
      <c r="T80" s="8">
        <v>2010</v>
      </c>
      <c r="U80" s="3"/>
      <c r="V80" s="3"/>
      <c r="W80" s="3">
        <v>122426</v>
      </c>
      <c r="X80" s="3">
        <v>11100</v>
      </c>
      <c r="Y80" s="3">
        <v>60246</v>
      </c>
      <c r="Z80" s="3">
        <v>270</v>
      </c>
      <c r="AA80" s="3">
        <v>41629</v>
      </c>
      <c r="AB80" s="3">
        <v>7255</v>
      </c>
      <c r="AC80" s="3"/>
      <c r="AD80" s="3">
        <v>3128</v>
      </c>
      <c r="AE80" s="3">
        <v>1026</v>
      </c>
      <c r="AF80" s="3">
        <v>26</v>
      </c>
      <c r="AG80" s="9" t="s">
        <v>54</v>
      </c>
    </row>
    <row r="81" spans="3:33" x14ac:dyDescent="0.25">
      <c r="C81" s="8">
        <v>2015</v>
      </c>
      <c r="D81" s="3">
        <v>117163</v>
      </c>
      <c r="E81" s="3">
        <v>11987</v>
      </c>
      <c r="F81" s="3">
        <v>79009</v>
      </c>
      <c r="G81" s="3">
        <v>7505</v>
      </c>
      <c r="H81" s="3"/>
      <c r="I81" s="3">
        <v>875</v>
      </c>
      <c r="J81" s="3">
        <v>1526</v>
      </c>
      <c r="K81" s="3"/>
      <c r="L81" s="3">
        <v>36471</v>
      </c>
      <c r="M81" s="3">
        <v>246</v>
      </c>
      <c r="N81" s="3">
        <v>3386</v>
      </c>
      <c r="O81" s="3"/>
      <c r="P81" s="3"/>
      <c r="Q81" s="3">
        <f t="shared" si="8"/>
        <v>258168</v>
      </c>
      <c r="R81" s="9" t="s">
        <v>54</v>
      </c>
      <c r="T81" s="8">
        <v>2015</v>
      </c>
      <c r="U81" s="3"/>
      <c r="V81" s="3"/>
      <c r="W81" s="3">
        <v>117163</v>
      </c>
      <c r="X81" s="3">
        <v>11987</v>
      </c>
      <c r="Y81" s="3">
        <v>79009</v>
      </c>
      <c r="Z81" s="3">
        <v>246</v>
      </c>
      <c r="AA81" s="3">
        <v>36471</v>
      </c>
      <c r="AB81" s="3">
        <v>7505</v>
      </c>
      <c r="AC81" s="3"/>
      <c r="AD81" s="3">
        <v>3386</v>
      </c>
      <c r="AE81" s="3">
        <v>1526</v>
      </c>
      <c r="AF81" s="3">
        <v>875</v>
      </c>
      <c r="AG81" s="9" t="s">
        <v>54</v>
      </c>
    </row>
    <row r="82" spans="3:33" ht="15.75" thickBot="1" x14ac:dyDescent="0.3">
      <c r="C82" s="10">
        <v>2020</v>
      </c>
      <c r="D82" s="11">
        <v>125920</v>
      </c>
      <c r="E82" s="11">
        <v>4421</v>
      </c>
      <c r="F82" s="11">
        <v>99887</v>
      </c>
      <c r="G82" s="11">
        <v>6178</v>
      </c>
      <c r="H82" s="11">
        <v>2</v>
      </c>
      <c r="I82" s="11">
        <v>6095</v>
      </c>
      <c r="J82" s="11">
        <v>2421</v>
      </c>
      <c r="K82" s="11"/>
      <c r="L82" s="11">
        <v>31440</v>
      </c>
      <c r="M82" s="11">
        <v>203</v>
      </c>
      <c r="N82" s="11">
        <v>3561</v>
      </c>
      <c r="O82" s="11"/>
      <c r="P82" s="11"/>
      <c r="Q82" s="11">
        <f t="shared" si="8"/>
        <v>280128</v>
      </c>
      <c r="R82" s="12" t="s">
        <v>54</v>
      </c>
      <c r="T82" s="8">
        <v>2020</v>
      </c>
      <c r="U82" s="3"/>
      <c r="V82" s="3"/>
      <c r="W82" s="3">
        <v>125920</v>
      </c>
      <c r="X82" s="3">
        <v>4421</v>
      </c>
      <c r="Y82" s="3">
        <v>99887</v>
      </c>
      <c r="Z82" s="3">
        <v>203</v>
      </c>
      <c r="AA82" s="3">
        <v>31440</v>
      </c>
      <c r="AB82" s="3">
        <v>6178</v>
      </c>
      <c r="AC82" s="3">
        <v>2</v>
      </c>
      <c r="AD82" s="3">
        <v>3561</v>
      </c>
      <c r="AE82" s="3">
        <v>2421</v>
      </c>
      <c r="AF82" s="3">
        <v>6095</v>
      </c>
      <c r="AG82" s="9" t="s">
        <v>54</v>
      </c>
    </row>
    <row r="83" spans="3:33" ht="15.75" thickBot="1" x14ac:dyDescent="0.3">
      <c r="T83" s="8"/>
      <c r="U83" s="3"/>
      <c r="V83" s="3"/>
      <c r="W83" s="3"/>
      <c r="X83" s="3"/>
      <c r="Y83" s="3"/>
      <c r="Z83" s="3"/>
      <c r="AA83" s="3"/>
      <c r="AB83" s="3"/>
      <c r="AC83" s="3"/>
      <c r="AD83" s="3"/>
      <c r="AE83" s="3"/>
      <c r="AF83" s="3"/>
      <c r="AG83" s="9"/>
    </row>
    <row r="84" spans="3:33" x14ac:dyDescent="0.25">
      <c r="C84" s="5" t="s">
        <v>22</v>
      </c>
      <c r="D84" s="6" t="s">
        <v>41</v>
      </c>
      <c r="E84" s="6" t="s">
        <v>42</v>
      </c>
      <c r="F84" s="6" t="s">
        <v>43</v>
      </c>
      <c r="G84" s="6" t="s">
        <v>44</v>
      </c>
      <c r="H84" s="6" t="s">
        <v>45</v>
      </c>
      <c r="I84" s="6" t="s">
        <v>46</v>
      </c>
      <c r="J84" s="6" t="s">
        <v>47</v>
      </c>
      <c r="K84" s="6"/>
      <c r="L84" s="6" t="s">
        <v>49</v>
      </c>
      <c r="M84" s="6" t="s">
        <v>50</v>
      </c>
      <c r="N84" s="6" t="s">
        <v>51</v>
      </c>
      <c r="O84" s="6"/>
      <c r="P84" s="6" t="s">
        <v>55</v>
      </c>
      <c r="Q84" s="6" t="s">
        <v>35</v>
      </c>
      <c r="R84" s="7" t="s">
        <v>53</v>
      </c>
      <c r="T84" s="8" t="s">
        <v>22</v>
      </c>
      <c r="U84" s="3"/>
      <c r="V84" s="3" t="s">
        <v>41</v>
      </c>
      <c r="W84" s="3" t="s">
        <v>42</v>
      </c>
      <c r="X84" s="3" t="s">
        <v>43</v>
      </c>
      <c r="Y84" s="3" t="s">
        <v>50</v>
      </c>
      <c r="Z84" s="3" t="s">
        <v>51</v>
      </c>
      <c r="AA84" s="3" t="s">
        <v>49</v>
      </c>
      <c r="AB84" s="3" t="s">
        <v>44</v>
      </c>
      <c r="AC84" s="3" t="s">
        <v>46</v>
      </c>
      <c r="AD84" s="3" t="s">
        <v>47</v>
      </c>
      <c r="AE84" s="3" t="s">
        <v>55</v>
      </c>
      <c r="AF84" s="3" t="s">
        <v>45</v>
      </c>
      <c r="AG84" s="9" t="s">
        <v>53</v>
      </c>
    </row>
    <row r="85" spans="3:33" x14ac:dyDescent="0.25">
      <c r="C85" s="8">
        <v>1990</v>
      </c>
      <c r="D85" s="3">
        <v>321641</v>
      </c>
      <c r="E85" s="3">
        <v>10397</v>
      </c>
      <c r="F85" s="3">
        <v>40460</v>
      </c>
      <c r="G85" s="3">
        <v>19791</v>
      </c>
      <c r="H85" s="3"/>
      <c r="I85" s="3">
        <v>1</v>
      </c>
      <c r="J85" s="3">
        <v>71</v>
      </c>
      <c r="K85" s="3"/>
      <c r="L85" s="3">
        <v>152468</v>
      </c>
      <c r="M85" s="3">
        <v>376</v>
      </c>
      <c r="N85" s="3">
        <v>4810</v>
      </c>
      <c r="O85" s="3"/>
      <c r="P85" s="3"/>
      <c r="Q85" s="3">
        <f>SUM(D85:P85)</f>
        <v>550015</v>
      </c>
      <c r="R85" s="9" t="s">
        <v>54</v>
      </c>
      <c r="T85" s="8">
        <v>1990</v>
      </c>
      <c r="U85" s="3"/>
      <c r="V85" s="3">
        <v>321641</v>
      </c>
      <c r="W85" s="3">
        <v>10397</v>
      </c>
      <c r="X85" s="3">
        <v>40460</v>
      </c>
      <c r="Y85" s="3">
        <v>376</v>
      </c>
      <c r="Z85" s="3">
        <v>4810</v>
      </c>
      <c r="AA85" s="3">
        <v>152468</v>
      </c>
      <c r="AB85" s="3">
        <v>19791</v>
      </c>
      <c r="AC85" s="3">
        <v>1</v>
      </c>
      <c r="AD85" s="3">
        <v>71</v>
      </c>
      <c r="AE85" s="3"/>
      <c r="AF85" s="3"/>
      <c r="AG85" s="9" t="s">
        <v>54</v>
      </c>
    </row>
    <row r="86" spans="3:33" x14ac:dyDescent="0.25">
      <c r="C86" s="8">
        <v>1995</v>
      </c>
      <c r="D86" s="3">
        <v>296365</v>
      </c>
      <c r="E86" s="3">
        <v>8983</v>
      </c>
      <c r="F86" s="3">
        <v>43180</v>
      </c>
      <c r="G86" s="3">
        <v>26250</v>
      </c>
      <c r="H86" s="3"/>
      <c r="I86" s="3">
        <v>7</v>
      </c>
      <c r="J86" s="3">
        <v>1712</v>
      </c>
      <c r="K86" s="3"/>
      <c r="L86" s="3">
        <v>153091</v>
      </c>
      <c r="M86" s="3">
        <v>1085</v>
      </c>
      <c r="N86" s="3">
        <v>6611</v>
      </c>
      <c r="O86" s="3"/>
      <c r="P86" s="3"/>
      <c r="Q86" s="3">
        <f t="shared" ref="Q86:Q90" si="9">SUM(D86:P86)</f>
        <v>537284</v>
      </c>
      <c r="R86" s="9" t="s">
        <v>54</v>
      </c>
      <c r="T86" s="8">
        <v>1995</v>
      </c>
      <c r="U86" s="3"/>
      <c r="V86" s="3">
        <v>296365</v>
      </c>
      <c r="W86" s="3">
        <v>8983</v>
      </c>
      <c r="X86" s="3">
        <v>43180</v>
      </c>
      <c r="Y86" s="3">
        <v>1085</v>
      </c>
      <c r="Z86" s="3">
        <v>6611</v>
      </c>
      <c r="AA86" s="3">
        <v>153091</v>
      </c>
      <c r="AB86" s="3">
        <v>26250</v>
      </c>
      <c r="AC86" s="3">
        <v>7</v>
      </c>
      <c r="AD86" s="3">
        <v>1712</v>
      </c>
      <c r="AE86" s="3"/>
      <c r="AF86" s="3"/>
      <c r="AG86" s="9" t="s">
        <v>54</v>
      </c>
    </row>
    <row r="87" spans="3:33" x14ac:dyDescent="0.25">
      <c r="C87" s="8">
        <v>2000</v>
      </c>
      <c r="D87" s="3">
        <v>304162</v>
      </c>
      <c r="E87" s="3">
        <v>4785</v>
      </c>
      <c r="F87" s="3">
        <v>52495</v>
      </c>
      <c r="G87" s="3">
        <v>25962</v>
      </c>
      <c r="H87" s="3"/>
      <c r="I87" s="3">
        <v>60</v>
      </c>
      <c r="J87" s="3">
        <v>9352</v>
      </c>
      <c r="K87" s="3"/>
      <c r="L87" s="3">
        <v>169606</v>
      </c>
      <c r="M87" s="3">
        <v>2487</v>
      </c>
      <c r="N87" s="3">
        <v>7634</v>
      </c>
      <c r="O87" s="3"/>
      <c r="P87" s="3"/>
      <c r="Q87" s="3">
        <f t="shared" si="9"/>
        <v>576543</v>
      </c>
      <c r="R87" s="9" t="s">
        <v>54</v>
      </c>
      <c r="T87" s="8">
        <v>2000</v>
      </c>
      <c r="U87" s="3"/>
      <c r="V87" s="3">
        <v>304162</v>
      </c>
      <c r="W87" s="3">
        <v>4785</v>
      </c>
      <c r="X87" s="3">
        <v>52495</v>
      </c>
      <c r="Y87" s="3">
        <v>2487</v>
      </c>
      <c r="Z87" s="3">
        <v>7634</v>
      </c>
      <c r="AA87" s="3">
        <v>169606</v>
      </c>
      <c r="AB87" s="3">
        <v>25962</v>
      </c>
      <c r="AC87" s="3">
        <v>60</v>
      </c>
      <c r="AD87" s="3">
        <v>9352</v>
      </c>
      <c r="AE87" s="3"/>
      <c r="AF87" s="3"/>
      <c r="AG87" s="9" t="s">
        <v>54</v>
      </c>
    </row>
    <row r="88" spans="3:33" x14ac:dyDescent="0.25">
      <c r="C88" s="8">
        <v>2005</v>
      </c>
      <c r="D88" s="3">
        <v>297753</v>
      </c>
      <c r="E88" s="3">
        <v>11998</v>
      </c>
      <c r="F88" s="3">
        <v>73960</v>
      </c>
      <c r="G88" s="3">
        <v>26417</v>
      </c>
      <c r="H88" s="3"/>
      <c r="I88" s="3">
        <v>1282</v>
      </c>
      <c r="J88" s="3">
        <v>27774</v>
      </c>
      <c r="K88" s="3"/>
      <c r="L88" s="3">
        <v>163055</v>
      </c>
      <c r="M88" s="3">
        <v>11456</v>
      </c>
      <c r="N88" s="3">
        <v>6504</v>
      </c>
      <c r="O88" s="3"/>
      <c r="P88" s="3">
        <v>2915</v>
      </c>
      <c r="Q88" s="3">
        <f t="shared" si="9"/>
        <v>623114</v>
      </c>
      <c r="R88" s="9" t="s">
        <v>54</v>
      </c>
      <c r="T88" s="8">
        <v>2005</v>
      </c>
      <c r="U88" s="3"/>
      <c r="V88" s="3">
        <v>297753</v>
      </c>
      <c r="W88" s="3">
        <v>11998</v>
      </c>
      <c r="X88" s="3">
        <v>73960</v>
      </c>
      <c r="Y88" s="3">
        <v>11456</v>
      </c>
      <c r="Z88" s="3">
        <v>6504</v>
      </c>
      <c r="AA88" s="3">
        <v>163055</v>
      </c>
      <c r="AB88" s="3">
        <v>26417</v>
      </c>
      <c r="AC88" s="3">
        <v>1282</v>
      </c>
      <c r="AD88" s="3">
        <v>27774</v>
      </c>
      <c r="AE88" s="3">
        <v>2915</v>
      </c>
      <c r="AF88" s="3"/>
      <c r="AG88" s="9" t="s">
        <v>54</v>
      </c>
    </row>
    <row r="89" spans="3:33" x14ac:dyDescent="0.25">
      <c r="C89" s="8">
        <v>2010</v>
      </c>
      <c r="D89" s="3">
        <v>273457</v>
      </c>
      <c r="E89" s="3">
        <v>8741</v>
      </c>
      <c r="F89" s="3">
        <v>90352</v>
      </c>
      <c r="G89" s="3">
        <v>27353</v>
      </c>
      <c r="H89" s="3">
        <v>28</v>
      </c>
      <c r="I89" s="3">
        <v>11729</v>
      </c>
      <c r="J89" s="3">
        <v>38547</v>
      </c>
      <c r="K89" s="3"/>
      <c r="L89" s="3">
        <v>140556</v>
      </c>
      <c r="M89" s="3">
        <v>29176</v>
      </c>
      <c r="N89" s="3">
        <v>11099</v>
      </c>
      <c r="O89" s="3"/>
      <c r="P89" s="3">
        <v>2082</v>
      </c>
      <c r="Q89" s="3">
        <f t="shared" si="9"/>
        <v>633120</v>
      </c>
      <c r="R89" s="9" t="s">
        <v>54</v>
      </c>
      <c r="T89" s="8">
        <v>2010</v>
      </c>
      <c r="U89" s="3"/>
      <c r="V89" s="3">
        <v>273457</v>
      </c>
      <c r="W89" s="3">
        <v>8741</v>
      </c>
      <c r="X89" s="3">
        <v>90352</v>
      </c>
      <c r="Y89" s="3">
        <v>29176</v>
      </c>
      <c r="Z89" s="3">
        <v>11099</v>
      </c>
      <c r="AA89" s="3">
        <v>140556</v>
      </c>
      <c r="AB89" s="3">
        <v>27353</v>
      </c>
      <c r="AC89" s="3">
        <v>11729</v>
      </c>
      <c r="AD89" s="3">
        <v>38547</v>
      </c>
      <c r="AE89" s="3">
        <v>2082</v>
      </c>
      <c r="AF89" s="3">
        <v>28</v>
      </c>
      <c r="AG89" s="9" t="s">
        <v>54</v>
      </c>
    </row>
    <row r="90" spans="3:33" x14ac:dyDescent="0.25">
      <c r="C90" s="8">
        <v>2015</v>
      </c>
      <c r="D90" s="3">
        <v>283710</v>
      </c>
      <c r="E90" s="3">
        <v>6209</v>
      </c>
      <c r="F90" s="3">
        <v>63017</v>
      </c>
      <c r="G90" s="3">
        <v>24898</v>
      </c>
      <c r="H90" s="3">
        <v>133</v>
      </c>
      <c r="I90" s="3">
        <v>38726</v>
      </c>
      <c r="J90" s="3">
        <v>80624</v>
      </c>
      <c r="K90" s="3"/>
      <c r="L90" s="3">
        <v>91786</v>
      </c>
      <c r="M90" s="3">
        <v>44558</v>
      </c>
      <c r="N90" s="3">
        <v>12824</v>
      </c>
      <c r="O90" s="3"/>
      <c r="P90" s="3">
        <v>1824</v>
      </c>
      <c r="Q90" s="3">
        <f t="shared" si="9"/>
        <v>648309</v>
      </c>
      <c r="R90" s="9" t="s">
        <v>54</v>
      </c>
      <c r="T90" s="8">
        <v>2015</v>
      </c>
      <c r="U90" s="3"/>
      <c r="V90" s="3">
        <v>283710</v>
      </c>
      <c r="W90" s="3">
        <v>6209</v>
      </c>
      <c r="X90" s="3">
        <v>63017</v>
      </c>
      <c r="Y90" s="3">
        <v>44558</v>
      </c>
      <c r="Z90" s="3">
        <v>12824</v>
      </c>
      <c r="AA90" s="3">
        <v>91786</v>
      </c>
      <c r="AB90" s="3">
        <v>24898</v>
      </c>
      <c r="AC90" s="3">
        <v>38726</v>
      </c>
      <c r="AD90" s="3">
        <v>80624</v>
      </c>
      <c r="AE90" s="3">
        <v>1824</v>
      </c>
      <c r="AF90" s="3">
        <v>133</v>
      </c>
      <c r="AG90" s="9" t="s">
        <v>54</v>
      </c>
    </row>
    <row r="91" spans="3:33" ht="15.75" thickBot="1" x14ac:dyDescent="0.3">
      <c r="C91" s="10">
        <v>2020</v>
      </c>
      <c r="D91" s="11">
        <v>148164</v>
      </c>
      <c r="E91" s="11">
        <v>4907</v>
      </c>
      <c r="F91" s="11">
        <v>99564</v>
      </c>
      <c r="G91" s="11">
        <v>24877</v>
      </c>
      <c r="H91" s="11">
        <v>217</v>
      </c>
      <c r="I91" s="11">
        <v>50600</v>
      </c>
      <c r="J91" s="11">
        <v>130965</v>
      </c>
      <c r="K91" s="11"/>
      <c r="L91" s="11">
        <v>64382</v>
      </c>
      <c r="M91" s="11">
        <v>44751</v>
      </c>
      <c r="N91" s="11">
        <v>12394</v>
      </c>
      <c r="O91" s="11"/>
      <c r="P91" s="11">
        <v>1174</v>
      </c>
      <c r="Q91" s="11">
        <f>SUM(D91:P91)</f>
        <v>581995</v>
      </c>
      <c r="R91" s="12" t="s">
        <v>54</v>
      </c>
      <c r="T91" s="10">
        <v>2020</v>
      </c>
      <c r="U91" s="11"/>
      <c r="V91" s="11">
        <v>148164</v>
      </c>
      <c r="W91" s="11">
        <v>4907</v>
      </c>
      <c r="X91" s="11">
        <v>99564</v>
      </c>
      <c r="Y91" s="11">
        <v>44751</v>
      </c>
      <c r="Z91" s="11">
        <v>12394</v>
      </c>
      <c r="AA91" s="11">
        <v>64382</v>
      </c>
      <c r="AB91" s="11">
        <v>24877</v>
      </c>
      <c r="AC91" s="11">
        <v>50600</v>
      </c>
      <c r="AD91" s="11">
        <v>130965</v>
      </c>
      <c r="AE91" s="11">
        <v>1174</v>
      </c>
      <c r="AF91" s="11">
        <v>217</v>
      </c>
      <c r="AG91" s="12"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7857-EF12-4390-95D9-A6200547DBE9}">
  <dimension ref="B1:AK230"/>
  <sheetViews>
    <sheetView zoomScale="25" zoomScaleNormal="25" workbookViewId="0">
      <selection activeCell="AS100" sqref="AS100"/>
    </sheetView>
  </sheetViews>
  <sheetFormatPr defaultRowHeight="15" x14ac:dyDescent="0.25"/>
  <cols>
    <col min="1" max="1" width="9.140625" style="1"/>
    <col min="2" max="3" width="9.85546875" style="1" bestFit="1" customWidth="1"/>
    <col min="4" max="4" width="34.85546875" style="1" bestFit="1" customWidth="1"/>
    <col min="5" max="5" width="17.85546875" style="1" bestFit="1" customWidth="1"/>
    <col min="6" max="6" width="27.42578125" style="1" bestFit="1" customWidth="1"/>
    <col min="7" max="7" width="22.85546875" style="1" bestFit="1" customWidth="1"/>
    <col min="8" max="8" width="11.5703125" style="1" bestFit="1" customWidth="1"/>
    <col min="9" max="9" width="12" style="1" bestFit="1" customWidth="1"/>
    <col min="10" max="10" width="14.42578125" style="1" bestFit="1" customWidth="1"/>
    <col min="11" max="11" width="12" style="1" customWidth="1"/>
    <col min="12" max="12" width="21.7109375" style="1" bestFit="1" customWidth="1"/>
    <col min="13" max="13" width="21.42578125" style="1" bestFit="1" customWidth="1"/>
    <col min="14" max="14" width="12" style="1" bestFit="1" customWidth="1"/>
    <col min="15" max="15" width="12.85546875" style="1" bestFit="1" customWidth="1"/>
    <col min="16" max="16" width="13.42578125" style="1" bestFit="1" customWidth="1"/>
    <col min="17" max="17" width="8" style="1" bestFit="1" customWidth="1"/>
    <col min="18" max="18" width="5.5703125" style="1" bestFit="1" customWidth="1"/>
    <col min="19" max="20" width="9.140625" style="1"/>
    <col min="21" max="22" width="9.85546875" style="1" bestFit="1" customWidth="1"/>
    <col min="23" max="33" width="12" style="1" bestFit="1" customWidth="1"/>
    <col min="34" max="34" width="12.85546875" style="1" bestFit="1" customWidth="1"/>
    <col min="35" max="35" width="13.42578125" style="1" bestFit="1" customWidth="1"/>
    <col min="36" max="36" width="8" style="1" bestFit="1" customWidth="1"/>
    <col min="37" max="37" width="5.5703125" style="1" bestFit="1" customWidth="1"/>
    <col min="38" max="16384" width="9.140625" style="1"/>
  </cols>
  <sheetData>
    <row r="1" spans="2:37" ht="15.75" thickBot="1" x14ac:dyDescent="0.3"/>
    <row r="2" spans="2:37" x14ac:dyDescent="0.25">
      <c r="B2" s="5" t="s">
        <v>21</v>
      </c>
      <c r="C2" s="6"/>
      <c r="D2" s="6" t="s">
        <v>41</v>
      </c>
      <c r="E2" s="6" t="s">
        <v>42</v>
      </c>
      <c r="F2" s="6" t="s">
        <v>43</v>
      </c>
      <c r="G2" s="6" t="s">
        <v>44</v>
      </c>
      <c r="H2" s="6" t="s">
        <v>45</v>
      </c>
      <c r="I2" s="6" t="s">
        <v>46</v>
      </c>
      <c r="J2" s="6" t="s">
        <v>47</v>
      </c>
      <c r="K2" s="6" t="s">
        <v>48</v>
      </c>
      <c r="L2" s="6" t="s">
        <v>49</v>
      </c>
      <c r="M2" s="6" t="s">
        <v>50</v>
      </c>
      <c r="N2" s="6" t="s">
        <v>51</v>
      </c>
      <c r="O2" s="6" t="s">
        <v>52</v>
      </c>
      <c r="P2" s="6" t="s">
        <v>55</v>
      </c>
      <c r="Q2" s="6" t="s">
        <v>35</v>
      </c>
      <c r="R2" s="7" t="s">
        <v>53</v>
      </c>
      <c r="U2" s="1" t="s">
        <v>21</v>
      </c>
      <c r="W2" s="1" t="s">
        <v>41</v>
      </c>
      <c r="X2" s="1" t="s">
        <v>42</v>
      </c>
      <c r="Y2" s="1" t="s">
        <v>43</v>
      </c>
      <c r="Z2" s="1" t="s">
        <v>44</v>
      </c>
      <c r="AA2" s="1" t="s">
        <v>45</v>
      </c>
      <c r="AB2" s="1" t="s">
        <v>46</v>
      </c>
      <c r="AC2" s="1" t="s">
        <v>47</v>
      </c>
      <c r="AD2" s="1" t="s">
        <v>48</v>
      </c>
      <c r="AE2" s="1" t="s">
        <v>49</v>
      </c>
      <c r="AF2" s="1" t="s">
        <v>50</v>
      </c>
      <c r="AG2" s="1" t="s">
        <v>51</v>
      </c>
      <c r="AH2" s="1" t="s">
        <v>52</v>
      </c>
      <c r="AJ2" s="1" t="s">
        <v>35</v>
      </c>
      <c r="AK2" s="1" t="s">
        <v>53</v>
      </c>
    </row>
    <row r="3" spans="2:37" x14ac:dyDescent="0.25">
      <c r="B3" s="8">
        <v>2010</v>
      </c>
      <c r="C3" s="3" t="s">
        <v>21</v>
      </c>
      <c r="D3" s="13">
        <f>D4/$Q4</f>
        <v>0.76989291569639018</v>
      </c>
      <c r="E3" s="13">
        <f t="shared" ref="E3:P3" si="0">E4/$Q4</f>
        <v>3.5304241238043885E-3</v>
      </c>
      <c r="F3" s="13">
        <f t="shared" si="0"/>
        <v>1.8551124015653068E-2</v>
      </c>
      <c r="G3" s="13">
        <f t="shared" si="0"/>
        <v>0.17161910678083353</v>
      </c>
      <c r="H3" s="13">
        <f t="shared" si="0"/>
        <v>2.9705372608747209E-5</v>
      </c>
      <c r="I3" s="13">
        <f t="shared" si="0"/>
        <v>1.6611244362811441E-4</v>
      </c>
      <c r="J3" s="13">
        <f t="shared" si="0"/>
        <v>1.0604105092380144E-2</v>
      </c>
      <c r="K3" s="13">
        <f t="shared" si="0"/>
        <v>1.6635008660898437E-6</v>
      </c>
      <c r="L3" s="13">
        <f t="shared" si="0"/>
        <v>1.7557063426673951E-2</v>
      </c>
      <c r="M3" s="13">
        <f t="shared" si="0"/>
        <v>5.8935459255754462E-3</v>
      </c>
      <c r="N3" s="13">
        <f t="shared" si="0"/>
        <v>2.1537583356246079E-3</v>
      </c>
      <c r="O3" s="13">
        <f t="shared" si="0"/>
        <v>4.7528596173995536E-7</v>
      </c>
      <c r="P3" s="13">
        <f t="shared" si="0"/>
        <v>0</v>
      </c>
      <c r="Q3" s="3"/>
      <c r="R3" s="9"/>
      <c r="U3" s="1">
        <v>2010</v>
      </c>
      <c r="V3" s="1" t="s">
        <v>21</v>
      </c>
      <c r="W3" s="1">
        <v>0.76989291569639018</v>
      </c>
      <c r="X3" s="1">
        <v>3.5304241238043885E-3</v>
      </c>
      <c r="Y3" s="1">
        <v>1.8551124015653068E-2</v>
      </c>
      <c r="Z3" s="1">
        <v>0.17161910678083353</v>
      </c>
      <c r="AA3" s="1">
        <v>2.9705372608747209E-5</v>
      </c>
      <c r="AB3" s="1">
        <v>1.6611244362811441E-4</v>
      </c>
      <c r="AC3" s="1">
        <v>1.0604105092380144E-2</v>
      </c>
      <c r="AD3" s="1">
        <v>1.6635008660898437E-6</v>
      </c>
      <c r="AE3" s="1">
        <v>1.7557063426673951E-2</v>
      </c>
      <c r="AF3" s="1">
        <v>5.8935459255754462E-3</v>
      </c>
      <c r="AG3" s="1">
        <v>2.1537583356246079E-3</v>
      </c>
      <c r="AH3" s="1">
        <v>4.7528596173995536E-7</v>
      </c>
      <c r="AI3" s="1">
        <v>0</v>
      </c>
    </row>
    <row r="4" spans="2:37" s="17" customFormat="1" x14ac:dyDescent="0.25">
      <c r="B4" s="14">
        <v>2010</v>
      </c>
      <c r="C4" s="15"/>
      <c r="D4" s="15">
        <v>3239704</v>
      </c>
      <c r="E4" s="15">
        <v>14856</v>
      </c>
      <c r="F4" s="15">
        <v>78063</v>
      </c>
      <c r="G4" s="15">
        <v>722172</v>
      </c>
      <c r="H4" s="15">
        <v>125</v>
      </c>
      <c r="I4" s="15">
        <v>699</v>
      </c>
      <c r="J4" s="15">
        <v>44622</v>
      </c>
      <c r="K4" s="15">
        <v>7</v>
      </c>
      <c r="L4" s="15">
        <v>73880</v>
      </c>
      <c r="M4" s="15">
        <v>24800</v>
      </c>
      <c r="N4" s="15">
        <v>9063</v>
      </c>
      <c r="O4" s="15">
        <v>2</v>
      </c>
      <c r="P4" s="15"/>
      <c r="Q4" s="15">
        <f>SUM(D4:P4)</f>
        <v>4207993</v>
      </c>
      <c r="R4" s="16" t="s">
        <v>54</v>
      </c>
      <c r="U4" s="17">
        <v>2010</v>
      </c>
      <c r="W4" s="17">
        <v>3239704</v>
      </c>
      <c r="X4" s="17">
        <v>14856</v>
      </c>
      <c r="Y4" s="17">
        <v>78063</v>
      </c>
      <c r="Z4" s="17">
        <v>722172</v>
      </c>
      <c r="AA4" s="17">
        <v>125</v>
      </c>
      <c r="AB4" s="17">
        <v>699</v>
      </c>
      <c r="AC4" s="17">
        <v>44622</v>
      </c>
      <c r="AD4" s="17">
        <v>7</v>
      </c>
      <c r="AE4" s="17">
        <v>73880</v>
      </c>
      <c r="AF4" s="17">
        <v>24800</v>
      </c>
      <c r="AG4" s="17">
        <v>9063</v>
      </c>
      <c r="AH4" s="17">
        <v>2</v>
      </c>
      <c r="AJ4" s="17">
        <v>4207993</v>
      </c>
      <c r="AK4" s="17" t="s">
        <v>54</v>
      </c>
    </row>
    <row r="5" spans="2:37" x14ac:dyDescent="0.25">
      <c r="B5" s="8"/>
      <c r="C5" s="3"/>
      <c r="D5" s="3"/>
      <c r="E5" s="3"/>
      <c r="F5" s="3"/>
      <c r="G5" s="3"/>
      <c r="H5" s="3"/>
      <c r="I5" s="3"/>
      <c r="J5" s="3"/>
      <c r="K5" s="3"/>
      <c r="L5" s="3"/>
      <c r="M5" s="3"/>
      <c r="N5" s="3"/>
      <c r="O5" s="3"/>
      <c r="P5" s="3"/>
      <c r="Q5" s="3"/>
      <c r="R5" s="9"/>
    </row>
    <row r="6" spans="2:37" x14ac:dyDescent="0.25">
      <c r="B6" s="8">
        <v>2015</v>
      </c>
      <c r="C6" s="3" t="s">
        <v>21</v>
      </c>
      <c r="D6" s="13">
        <f>D7/$Q7</f>
        <v>0.70188402071321021</v>
      </c>
      <c r="E6" s="13">
        <f t="shared" ref="E6" si="1">E7/$Q7</f>
        <v>1.6533330144758453E-3</v>
      </c>
      <c r="F6" s="13">
        <f t="shared" ref="F6" si="2">F7/$Q7</f>
        <v>2.4827496675483646E-2</v>
      </c>
      <c r="G6" s="13">
        <f t="shared" ref="G6" si="3">G7/$Q7</f>
        <v>0.19306877841425907</v>
      </c>
      <c r="H6" s="13">
        <f t="shared" ref="H6" si="4">H7/$Q7</f>
        <v>2.135206393320391E-5</v>
      </c>
      <c r="I6" s="13">
        <f t="shared" ref="I6" si="5">I7/$Q7</f>
        <v>6.7472522028924359E-3</v>
      </c>
      <c r="J6" s="13">
        <f t="shared" ref="J6" si="6">J7/$Q7</f>
        <v>3.1731900068924464E-2</v>
      </c>
      <c r="K6" s="13">
        <f t="shared" ref="K6" si="7">K7/$Q7</f>
        <v>1.3665320917250503E-6</v>
      </c>
      <c r="L6" s="13">
        <f t="shared" ref="L6" si="8">L7/$Q7</f>
        <v>2.9173581176703704E-2</v>
      </c>
      <c r="M6" s="13">
        <f t="shared" ref="M6" si="9">M7/$Q7</f>
        <v>9.0020301542387687E-3</v>
      </c>
      <c r="N6" s="13">
        <f t="shared" ref="N6" si="10">N7/$Q7</f>
        <v>1.8839353049544475E-3</v>
      </c>
      <c r="O6" s="13">
        <f t="shared" ref="O6" si="11">O7/$Q7</f>
        <v>4.9536788325033078E-6</v>
      </c>
      <c r="P6" s="13">
        <f t="shared" ref="P6" si="12">P7/$Q7</f>
        <v>0</v>
      </c>
      <c r="Q6" s="3"/>
      <c r="R6" s="9"/>
      <c r="U6" s="1">
        <v>2015</v>
      </c>
      <c r="V6" s="1" t="s">
        <v>21</v>
      </c>
      <c r="W6" s="1">
        <v>0.70188402071321021</v>
      </c>
      <c r="X6" s="1">
        <v>1.6533330144758453E-3</v>
      </c>
      <c r="Y6" s="1">
        <v>2.4827496675483646E-2</v>
      </c>
      <c r="Z6" s="1">
        <v>0.19306877841425907</v>
      </c>
      <c r="AA6" s="1">
        <v>2.135206393320391E-5</v>
      </c>
      <c r="AB6" s="1">
        <v>6.7472522028924359E-3</v>
      </c>
      <c r="AC6" s="1">
        <v>3.1731900068924464E-2</v>
      </c>
      <c r="AD6" s="1">
        <v>1.3665320917250503E-6</v>
      </c>
      <c r="AE6" s="1">
        <v>2.9173581176703704E-2</v>
      </c>
      <c r="AF6" s="1">
        <v>9.0020301542387687E-3</v>
      </c>
      <c r="AG6" s="1">
        <v>1.8839353049544475E-3</v>
      </c>
      <c r="AH6" s="1">
        <v>4.9536788325033078E-6</v>
      </c>
      <c r="AI6" s="1">
        <v>0</v>
      </c>
    </row>
    <row r="7" spans="2:37" s="17" customFormat="1" x14ac:dyDescent="0.25">
      <c r="B7" s="14">
        <v>2015</v>
      </c>
      <c r="C7" s="15"/>
      <c r="D7" s="15">
        <v>4108994</v>
      </c>
      <c r="E7" s="15">
        <v>9679</v>
      </c>
      <c r="F7" s="15">
        <v>145346</v>
      </c>
      <c r="G7" s="15">
        <v>1130270</v>
      </c>
      <c r="H7" s="15">
        <v>125</v>
      </c>
      <c r="I7" s="15">
        <v>39500</v>
      </c>
      <c r="J7" s="15">
        <v>185766</v>
      </c>
      <c r="K7" s="15">
        <v>8</v>
      </c>
      <c r="L7" s="15">
        <v>170789</v>
      </c>
      <c r="M7" s="15">
        <v>52700</v>
      </c>
      <c r="N7" s="15">
        <v>11029</v>
      </c>
      <c r="O7" s="15">
        <v>29</v>
      </c>
      <c r="P7" s="15"/>
      <c r="Q7" s="15">
        <f>SUM(D7:P7)</f>
        <v>5854235</v>
      </c>
      <c r="R7" s="16" t="s">
        <v>54</v>
      </c>
      <c r="U7" s="17">
        <v>2015</v>
      </c>
      <c r="W7" s="17">
        <v>4108994</v>
      </c>
      <c r="X7" s="17">
        <v>9679</v>
      </c>
      <c r="Y7" s="17">
        <v>145346</v>
      </c>
      <c r="Z7" s="17">
        <v>1130270</v>
      </c>
      <c r="AA7" s="17">
        <v>125</v>
      </c>
      <c r="AB7" s="17">
        <v>39500</v>
      </c>
      <c r="AC7" s="17">
        <v>185766</v>
      </c>
      <c r="AD7" s="17">
        <v>8</v>
      </c>
      <c r="AE7" s="17">
        <v>170789</v>
      </c>
      <c r="AF7" s="17">
        <v>52700</v>
      </c>
      <c r="AG7" s="17">
        <v>11029</v>
      </c>
      <c r="AH7" s="17">
        <v>29</v>
      </c>
      <c r="AJ7" s="17">
        <v>5854235</v>
      </c>
      <c r="AK7" s="17" t="s">
        <v>54</v>
      </c>
    </row>
    <row r="8" spans="2:37" x14ac:dyDescent="0.25">
      <c r="B8" s="8"/>
      <c r="C8" s="3"/>
      <c r="D8" s="3"/>
      <c r="E8" s="3"/>
      <c r="F8" s="3"/>
      <c r="G8" s="3"/>
      <c r="H8" s="3"/>
      <c r="I8" s="3"/>
      <c r="J8" s="3"/>
      <c r="K8" s="3"/>
      <c r="L8" s="3"/>
      <c r="M8" s="3"/>
      <c r="N8" s="3"/>
      <c r="O8" s="3"/>
      <c r="P8" s="3"/>
      <c r="Q8" s="3"/>
      <c r="R8" s="9"/>
    </row>
    <row r="9" spans="2:37" x14ac:dyDescent="0.25">
      <c r="B9" s="8">
        <v>2020</v>
      </c>
      <c r="C9" s="3" t="s">
        <v>21</v>
      </c>
      <c r="D9" s="13">
        <f>D10/$Q10</f>
        <v>0.64134396562757201</v>
      </c>
      <c r="E9" s="13">
        <f t="shared" ref="E9" si="13">E10/$Q10</f>
        <v>1.3848639334957536E-3</v>
      </c>
      <c r="F9" s="13">
        <f t="shared" ref="F9" si="14">F10/$Q10</f>
        <v>2.7987357586256159E-2</v>
      </c>
      <c r="G9" s="13">
        <f t="shared" ref="G9" si="15">G10/$Q10</f>
        <v>0.17118233960572352</v>
      </c>
      <c r="H9" s="13">
        <f t="shared" ref="H9" si="16">H10/$Q10</f>
        <v>1.6030002008238652E-5</v>
      </c>
      <c r="I9" s="13">
        <f t="shared" ref="I9" si="17">I10/$Q10</f>
        <v>3.4588640653264904E-2</v>
      </c>
      <c r="J9" s="13">
        <f t="shared" ref="J9" si="18">J10/$Q10</f>
        <v>6.0423489569854771E-2</v>
      </c>
      <c r="K9" s="13">
        <f t="shared" ref="K9" si="19">K10/$Q10</f>
        <v>1.5388801927909106E-6</v>
      </c>
      <c r="L9" s="13">
        <f t="shared" ref="L9" si="20">L10/$Q10</f>
        <v>4.6967521164091051E-2</v>
      </c>
      <c r="M9" s="13">
        <f t="shared" ref="M9" si="21">M10/$Q10</f>
        <v>1.4614360470887079E-2</v>
      </c>
      <c r="N9" s="13">
        <f t="shared" ref="N9" si="22">N10/$Q10</f>
        <v>1.3210004054949307E-3</v>
      </c>
      <c r="O9" s="13">
        <f t="shared" ref="O9" si="23">O10/$Q10</f>
        <v>1.6889210115880244E-4</v>
      </c>
      <c r="P9" s="13">
        <f t="shared" ref="P9" si="24">P10/$Q10</f>
        <v>0</v>
      </c>
      <c r="Q9" s="3"/>
      <c r="R9" s="9"/>
      <c r="U9" s="1">
        <v>2020</v>
      </c>
      <c r="V9" s="1" t="s">
        <v>21</v>
      </c>
      <c r="W9" s="1">
        <v>0.64134396562757201</v>
      </c>
      <c r="X9" s="1">
        <v>1.3848639334957536E-3</v>
      </c>
      <c r="Y9" s="1">
        <v>2.7987357586256159E-2</v>
      </c>
      <c r="Z9" s="1">
        <v>0.17118233960572352</v>
      </c>
      <c r="AA9" s="1">
        <v>1.6030002008238652E-5</v>
      </c>
      <c r="AB9" s="1">
        <v>3.4588640653264904E-2</v>
      </c>
      <c r="AC9" s="1">
        <v>6.0423489569854771E-2</v>
      </c>
      <c r="AD9" s="1">
        <v>1.5388801927909106E-6</v>
      </c>
      <c r="AE9" s="1">
        <v>4.6967521164091051E-2</v>
      </c>
      <c r="AF9" s="1">
        <v>1.4614360470887079E-2</v>
      </c>
      <c r="AG9" s="1">
        <v>1.3210004054949307E-3</v>
      </c>
      <c r="AH9" s="1">
        <v>1.6889210115880244E-4</v>
      </c>
      <c r="AI9" s="1">
        <v>0</v>
      </c>
    </row>
    <row r="10" spans="2:37" s="17" customFormat="1" ht="15.75" thickBot="1" x14ac:dyDescent="0.3">
      <c r="B10" s="18">
        <v>2020</v>
      </c>
      <c r="C10" s="19"/>
      <c r="D10" s="19">
        <v>5001122</v>
      </c>
      <c r="E10" s="19">
        <v>10799</v>
      </c>
      <c r="F10" s="19">
        <v>218242</v>
      </c>
      <c r="G10" s="19">
        <v>1334859</v>
      </c>
      <c r="H10" s="19">
        <v>125</v>
      </c>
      <c r="I10" s="19">
        <v>269718</v>
      </c>
      <c r="J10" s="19">
        <v>471175</v>
      </c>
      <c r="K10" s="19">
        <v>12</v>
      </c>
      <c r="L10" s="19">
        <v>366247</v>
      </c>
      <c r="M10" s="19">
        <v>113961</v>
      </c>
      <c r="N10" s="19">
        <v>10301</v>
      </c>
      <c r="O10" s="19">
        <v>1317</v>
      </c>
      <c r="P10" s="19"/>
      <c r="Q10" s="19">
        <f>SUM(D10:P10)</f>
        <v>7797878</v>
      </c>
      <c r="R10" s="20" t="s">
        <v>54</v>
      </c>
      <c r="U10" s="17">
        <v>2020</v>
      </c>
      <c r="W10" s="17">
        <v>5001122</v>
      </c>
      <c r="X10" s="17">
        <v>10799</v>
      </c>
      <c r="Y10" s="17">
        <v>218242</v>
      </c>
      <c r="Z10" s="17">
        <v>1334859</v>
      </c>
      <c r="AA10" s="17">
        <v>125</v>
      </c>
      <c r="AB10" s="17">
        <v>269718</v>
      </c>
      <c r="AC10" s="17">
        <v>471175</v>
      </c>
      <c r="AD10" s="17">
        <v>12</v>
      </c>
      <c r="AE10" s="17">
        <v>366247</v>
      </c>
      <c r="AF10" s="17">
        <v>113961</v>
      </c>
      <c r="AG10" s="17">
        <v>10301</v>
      </c>
      <c r="AH10" s="17">
        <v>1317</v>
      </c>
      <c r="AJ10" s="17">
        <v>7797878</v>
      </c>
      <c r="AK10" s="17" t="s">
        <v>54</v>
      </c>
    </row>
    <row r="11" spans="2:37" ht="15.75" thickBot="1" x14ac:dyDescent="0.3"/>
    <row r="12" spans="2:37" x14ac:dyDescent="0.25">
      <c r="B12" s="5" t="s">
        <v>20</v>
      </c>
      <c r="C12" s="6"/>
      <c r="D12" s="6" t="s">
        <v>41</v>
      </c>
      <c r="E12" s="6" t="s">
        <v>42</v>
      </c>
      <c r="F12" s="6" t="s">
        <v>43</v>
      </c>
      <c r="G12" s="6" t="s">
        <v>44</v>
      </c>
      <c r="H12" s="6"/>
      <c r="I12" s="6" t="s">
        <v>46</v>
      </c>
      <c r="J12" s="6"/>
      <c r="K12" s="6"/>
      <c r="L12" s="6"/>
      <c r="M12" s="6" t="s">
        <v>50</v>
      </c>
      <c r="N12" s="6" t="s">
        <v>51</v>
      </c>
      <c r="O12" s="6"/>
      <c r="P12" s="6"/>
      <c r="Q12" s="6" t="s">
        <v>35</v>
      </c>
      <c r="R12" s="7" t="s">
        <v>53</v>
      </c>
      <c r="U12" s="51" t="s">
        <v>20</v>
      </c>
      <c r="V12" s="51"/>
      <c r="W12" s="51" t="s">
        <v>41</v>
      </c>
      <c r="X12" s="51" t="s">
        <v>42</v>
      </c>
      <c r="Y12" s="51" t="s">
        <v>43</v>
      </c>
      <c r="Z12" s="51" t="s">
        <v>44</v>
      </c>
      <c r="AA12" s="51"/>
      <c r="AB12" s="51" t="s">
        <v>46</v>
      </c>
      <c r="AC12" s="51"/>
      <c r="AD12" s="51"/>
      <c r="AE12" s="51"/>
      <c r="AF12" s="51" t="s">
        <v>50</v>
      </c>
      <c r="AG12" s="51" t="s">
        <v>51</v>
      </c>
      <c r="AH12" s="51"/>
      <c r="AI12" s="51"/>
      <c r="AJ12" s="51" t="s">
        <v>35</v>
      </c>
      <c r="AK12" s="51" t="s">
        <v>53</v>
      </c>
    </row>
    <row r="13" spans="2:37" x14ac:dyDescent="0.25">
      <c r="B13" s="8">
        <v>2010</v>
      </c>
      <c r="C13" s="3" t="s">
        <v>20</v>
      </c>
      <c r="D13" s="13">
        <f>D14/$Q14</f>
        <v>0.34329972913628132</v>
      </c>
      <c r="E13" s="13">
        <f t="shared" ref="E13" si="25">E14/$Q14</f>
        <v>2.9410350520090396E-2</v>
      </c>
      <c r="F13" s="13">
        <f t="shared" ref="F13" si="26">F14/$Q14</f>
        <v>0.5673312711361852</v>
      </c>
      <c r="G13" s="13">
        <f t="shared" ref="G13" si="27">G14/$Q14</f>
        <v>5.1864792524802465E-2</v>
      </c>
      <c r="H13" s="13">
        <f t="shared" ref="H13" si="28">H14/$Q14</f>
        <v>0</v>
      </c>
      <c r="I13" s="13">
        <f t="shared" ref="I13" si="29">I14/$Q14</f>
        <v>0</v>
      </c>
      <c r="J13" s="13">
        <f t="shared" ref="J13" si="30">J14/$Q14</f>
        <v>0</v>
      </c>
      <c r="K13" s="13">
        <f t="shared" ref="K13" si="31">K14/$Q14</f>
        <v>0</v>
      </c>
      <c r="L13" s="13">
        <f t="shared" ref="L13" si="32">L14/$Q14</f>
        <v>0</v>
      </c>
      <c r="M13" s="13">
        <f t="shared" ref="M13" si="33">M14/$Q14</f>
        <v>8.0297469267385773E-3</v>
      </c>
      <c r="N13" s="13">
        <f t="shared" ref="N13" si="34">N14/$Q14</f>
        <v>6.4109755902104398E-5</v>
      </c>
      <c r="O13" s="13">
        <f t="shared" ref="O13" si="35">O14/$Q14</f>
        <v>0</v>
      </c>
      <c r="P13" s="13">
        <f t="shared" ref="P13" si="36">P14/$Q14</f>
        <v>0</v>
      </c>
      <c r="Q13" s="3"/>
      <c r="R13" s="9"/>
      <c r="U13" s="51">
        <v>2010</v>
      </c>
      <c r="V13" s="51" t="s">
        <v>20</v>
      </c>
      <c r="W13" s="51">
        <v>0.34329972913628132</v>
      </c>
      <c r="X13" s="51">
        <v>2.9410350520090396E-2</v>
      </c>
      <c r="Y13" s="51">
        <v>0.5673312711361852</v>
      </c>
      <c r="Z13" s="51">
        <v>5.1864792524802465E-2</v>
      </c>
      <c r="AA13" s="51">
        <v>0</v>
      </c>
      <c r="AB13" s="51">
        <v>0</v>
      </c>
      <c r="AC13" s="51">
        <v>0</v>
      </c>
      <c r="AD13" s="51">
        <v>0</v>
      </c>
      <c r="AE13" s="51">
        <v>0</v>
      </c>
      <c r="AF13" s="51">
        <v>8.0297469267385773E-3</v>
      </c>
      <c r="AG13" s="51">
        <v>6.4109755902104398E-5</v>
      </c>
      <c r="AH13" s="51">
        <v>0</v>
      </c>
      <c r="AI13" s="51">
        <v>0</v>
      </c>
      <c r="AJ13" s="51"/>
      <c r="AK13" s="51"/>
    </row>
    <row r="14" spans="2:37" s="17" customFormat="1" x14ac:dyDescent="0.25">
      <c r="B14" s="14">
        <v>2010</v>
      </c>
      <c r="C14" s="15"/>
      <c r="D14" s="15">
        <v>42839</v>
      </c>
      <c r="E14" s="15">
        <v>3670</v>
      </c>
      <c r="F14" s="15">
        <v>70795</v>
      </c>
      <c r="G14" s="15">
        <v>6472</v>
      </c>
      <c r="H14" s="15"/>
      <c r="I14" s="15"/>
      <c r="J14" s="15"/>
      <c r="K14" s="15"/>
      <c r="L14" s="15"/>
      <c r="M14" s="15">
        <v>1002</v>
      </c>
      <c r="N14" s="15">
        <v>8</v>
      </c>
      <c r="O14" s="15"/>
      <c r="P14" s="15"/>
      <c r="Q14" s="15">
        <f>SUM(D14:P14)</f>
        <v>124786</v>
      </c>
      <c r="R14" s="16" t="s">
        <v>54</v>
      </c>
      <c r="U14" s="51">
        <v>2010</v>
      </c>
      <c r="V14" s="51"/>
      <c r="W14" s="51">
        <v>42839</v>
      </c>
      <c r="X14" s="51">
        <v>3670</v>
      </c>
      <c r="Y14" s="51">
        <v>70795</v>
      </c>
      <c r="Z14" s="51">
        <v>6472</v>
      </c>
      <c r="AA14" s="51"/>
      <c r="AB14" s="51"/>
      <c r="AC14" s="51"/>
      <c r="AD14" s="51"/>
      <c r="AE14" s="51"/>
      <c r="AF14" s="51">
        <v>1002</v>
      </c>
      <c r="AG14" s="51">
        <v>8</v>
      </c>
      <c r="AH14" s="51"/>
      <c r="AI14" s="51"/>
      <c r="AJ14" s="51">
        <v>124786</v>
      </c>
      <c r="AK14" s="51" t="s">
        <v>54</v>
      </c>
    </row>
    <row r="15" spans="2:37" x14ac:dyDescent="0.25">
      <c r="B15" s="8"/>
      <c r="C15" s="3"/>
      <c r="D15" s="3"/>
      <c r="E15" s="3"/>
      <c r="F15" s="3"/>
      <c r="G15" s="3"/>
      <c r="H15" s="3"/>
      <c r="I15" s="3"/>
      <c r="J15" s="3"/>
      <c r="K15" s="3"/>
      <c r="L15" s="3"/>
      <c r="M15" s="3"/>
      <c r="N15" s="3"/>
      <c r="O15" s="3"/>
      <c r="P15" s="3"/>
      <c r="Q15" s="3"/>
      <c r="R15" s="9"/>
      <c r="U15" s="51"/>
      <c r="V15" s="51"/>
      <c r="W15" s="51"/>
      <c r="X15" s="51"/>
      <c r="Y15" s="51"/>
      <c r="Z15" s="51"/>
      <c r="AA15" s="51"/>
      <c r="AB15" s="51"/>
      <c r="AC15" s="51"/>
      <c r="AD15" s="51"/>
      <c r="AE15" s="51"/>
      <c r="AF15" s="51"/>
      <c r="AG15" s="51"/>
      <c r="AH15" s="51"/>
      <c r="AI15" s="51"/>
      <c r="AJ15" s="51"/>
      <c r="AK15" s="51"/>
    </row>
    <row r="16" spans="2:37" x14ac:dyDescent="0.25">
      <c r="B16" s="8">
        <v>2015</v>
      </c>
      <c r="C16" s="3" t="s">
        <v>20</v>
      </c>
      <c r="D16" s="13">
        <f>D17/$Q17</f>
        <v>0.42281329309965826</v>
      </c>
      <c r="E16" s="13">
        <f t="shared" ref="E16" si="37">E17/$Q17</f>
        <v>1.1583834588970377E-2</v>
      </c>
      <c r="F16" s="13">
        <f t="shared" ref="F16" si="38">F17/$Q17</f>
        <v>0.46603118775937064</v>
      </c>
      <c r="G16" s="13">
        <f t="shared" ref="G16" si="39">G17/$Q17</f>
        <v>9.2750611165510949E-2</v>
      </c>
      <c r="H16" s="13">
        <f t="shared" ref="H16" si="40">H17/$Q17</f>
        <v>0</v>
      </c>
      <c r="I16" s="13">
        <f t="shared" ref="I16" si="41">I17/$Q17</f>
        <v>1.8185088227653324E-3</v>
      </c>
      <c r="J16" s="13">
        <f t="shared" ref="J16" si="42">J17/$Q17</f>
        <v>0</v>
      </c>
      <c r="K16" s="13">
        <f t="shared" ref="K16" si="43">K17/$Q17</f>
        <v>0</v>
      </c>
      <c r="L16" s="13">
        <f t="shared" ref="L16" si="44">L17/$Q17</f>
        <v>0</v>
      </c>
      <c r="M16" s="13">
        <f t="shared" ref="M16" si="45">M17/$Q17</f>
        <v>5.0025645637244128E-3</v>
      </c>
      <c r="N16" s="13">
        <f t="shared" ref="N16" si="46">N17/$Q17</f>
        <v>0</v>
      </c>
      <c r="O16" s="13">
        <f t="shared" ref="O16" si="47">O17/$Q17</f>
        <v>0</v>
      </c>
      <c r="P16" s="13">
        <f t="shared" ref="P16" si="48">P17/$Q17</f>
        <v>0</v>
      </c>
      <c r="Q16" s="3"/>
      <c r="R16" s="9"/>
      <c r="U16" s="51">
        <v>2015</v>
      </c>
      <c r="V16" s="51" t="s">
        <v>20</v>
      </c>
      <c r="W16" s="51">
        <v>0.42281329309965826</v>
      </c>
      <c r="X16" s="51">
        <v>1.1583834588970377E-2</v>
      </c>
      <c r="Y16" s="51">
        <v>0.46603118775937064</v>
      </c>
      <c r="Z16" s="51">
        <v>9.2750611165510949E-2</v>
      </c>
      <c r="AA16" s="51">
        <v>0</v>
      </c>
      <c r="AB16" s="51">
        <v>1.8185088227653324E-3</v>
      </c>
      <c r="AC16" s="51">
        <v>0</v>
      </c>
      <c r="AD16" s="51">
        <v>0</v>
      </c>
      <c r="AE16" s="51">
        <v>0</v>
      </c>
      <c r="AF16" s="51">
        <v>5.0025645637244128E-3</v>
      </c>
      <c r="AG16" s="51">
        <v>0</v>
      </c>
      <c r="AH16" s="51">
        <v>0</v>
      </c>
      <c r="AI16" s="51">
        <v>0</v>
      </c>
      <c r="AJ16" s="51"/>
      <c r="AK16" s="51"/>
    </row>
    <row r="17" spans="2:37" s="17" customFormat="1" x14ac:dyDescent="0.25">
      <c r="B17" s="14">
        <v>2015</v>
      </c>
      <c r="C17" s="15"/>
      <c r="D17" s="15">
        <v>63474</v>
      </c>
      <c r="E17" s="15">
        <v>1739</v>
      </c>
      <c r="F17" s="15">
        <v>69962</v>
      </c>
      <c r="G17" s="15">
        <v>13924</v>
      </c>
      <c r="H17" s="15"/>
      <c r="I17" s="15">
        <v>273</v>
      </c>
      <c r="J17" s="15"/>
      <c r="K17" s="15"/>
      <c r="L17" s="15"/>
      <c r="M17" s="15">
        <v>751</v>
      </c>
      <c r="N17" s="15"/>
      <c r="O17" s="15"/>
      <c r="P17" s="15"/>
      <c r="Q17" s="15">
        <f>SUM(D17:P17)</f>
        <v>150123</v>
      </c>
      <c r="R17" s="16" t="s">
        <v>54</v>
      </c>
      <c r="U17" s="51">
        <v>2015</v>
      </c>
      <c r="V17" s="51"/>
      <c r="W17" s="51">
        <v>63474</v>
      </c>
      <c r="X17" s="51">
        <v>1739</v>
      </c>
      <c r="Y17" s="51">
        <v>69962</v>
      </c>
      <c r="Z17" s="51">
        <v>13924</v>
      </c>
      <c r="AA17" s="51"/>
      <c r="AB17" s="51">
        <v>273</v>
      </c>
      <c r="AC17" s="51"/>
      <c r="AD17" s="51"/>
      <c r="AE17" s="51"/>
      <c r="AF17" s="51">
        <v>751</v>
      </c>
      <c r="AG17" s="51"/>
      <c r="AH17" s="51"/>
      <c r="AI17" s="51"/>
      <c r="AJ17" s="51">
        <v>150123</v>
      </c>
      <c r="AK17" s="51" t="s">
        <v>54</v>
      </c>
    </row>
    <row r="18" spans="2:37" x14ac:dyDescent="0.25">
      <c r="B18" s="8"/>
      <c r="C18" s="3"/>
      <c r="D18" s="3"/>
      <c r="E18" s="3"/>
      <c r="F18" s="3"/>
      <c r="G18" s="3"/>
      <c r="H18" s="3"/>
      <c r="I18" s="3"/>
      <c r="J18" s="3"/>
      <c r="K18" s="3"/>
      <c r="L18" s="3"/>
      <c r="M18" s="3"/>
      <c r="N18" s="3"/>
      <c r="O18" s="3"/>
      <c r="P18" s="3"/>
      <c r="Q18" s="3"/>
      <c r="R18" s="9"/>
      <c r="U18" s="51"/>
      <c r="V18" s="51"/>
      <c r="W18" s="51"/>
      <c r="X18" s="51"/>
      <c r="Y18" s="51"/>
      <c r="Z18" s="51"/>
      <c r="AA18" s="51"/>
      <c r="AB18" s="51"/>
      <c r="AC18" s="51"/>
      <c r="AD18" s="51"/>
      <c r="AE18" s="51"/>
      <c r="AF18" s="51"/>
      <c r="AG18" s="51"/>
      <c r="AH18" s="51"/>
      <c r="AI18" s="51"/>
      <c r="AJ18" s="51"/>
      <c r="AK18" s="51"/>
    </row>
    <row r="19" spans="2:37" x14ac:dyDescent="0.25">
      <c r="B19" s="8">
        <v>2019</v>
      </c>
      <c r="C19" s="3" t="s">
        <v>20</v>
      </c>
      <c r="D19" s="13">
        <f>D20/$Q20</f>
        <v>0.45872326868702956</v>
      </c>
      <c r="E19" s="13">
        <f t="shared" ref="E19" si="49">E20/$Q20</f>
        <v>5.5126666173617705E-3</v>
      </c>
      <c r="F19" s="13">
        <f t="shared" ref="F19" si="50">F20/$Q20</f>
        <v>0.37067420652303773</v>
      </c>
      <c r="G19" s="13">
        <f t="shared" ref="G19" si="51">G20/$Q20</f>
        <v>0.15170357896653144</v>
      </c>
      <c r="H19" s="13">
        <f t="shared" ref="H19" si="52">H20/$Q20</f>
        <v>0</v>
      </c>
      <c r="I19" s="13">
        <f t="shared" ref="I19" si="53">I20/$Q20</f>
        <v>5.3647519300022185E-3</v>
      </c>
      <c r="J19" s="13">
        <f t="shared" ref="J19" si="54">J20/$Q20</f>
        <v>0</v>
      </c>
      <c r="K19" s="13">
        <f t="shared" ref="K19" si="55">K20/$Q20</f>
        <v>0</v>
      </c>
      <c r="L19" s="13">
        <f t="shared" ref="L19" si="56">L20/$Q20</f>
        <v>0</v>
      </c>
      <c r="M19" s="13">
        <f t="shared" ref="M19" si="57">M20/$Q20</f>
        <v>8.0215272760372526E-3</v>
      </c>
      <c r="N19" s="13">
        <f t="shared" ref="N19" si="58">N20/$Q20</f>
        <v>0</v>
      </c>
      <c r="O19" s="13">
        <f t="shared" ref="O19" si="59">O20/$Q20</f>
        <v>0</v>
      </c>
      <c r="P19" s="13">
        <f t="shared" ref="P19" si="60">P20/$Q20</f>
        <v>0</v>
      </c>
      <c r="Q19" s="3"/>
      <c r="R19" s="9"/>
      <c r="U19" s="51">
        <v>2019</v>
      </c>
      <c r="V19" s="51" t="s">
        <v>20</v>
      </c>
      <c r="W19" s="51">
        <v>0.45872326868702956</v>
      </c>
      <c r="X19" s="51">
        <v>5.5126666173617705E-3</v>
      </c>
      <c r="Y19" s="51">
        <v>0.37067420652303773</v>
      </c>
      <c r="Z19" s="51">
        <v>0.15170357896653144</v>
      </c>
      <c r="AA19" s="51">
        <v>0</v>
      </c>
      <c r="AB19" s="51">
        <v>5.3647519300022185E-3</v>
      </c>
      <c r="AC19" s="51">
        <v>0</v>
      </c>
      <c r="AD19" s="51">
        <v>0</v>
      </c>
      <c r="AE19" s="51">
        <v>0</v>
      </c>
      <c r="AF19" s="51">
        <v>8.0215272760372526E-3</v>
      </c>
      <c r="AG19" s="51">
        <v>0</v>
      </c>
      <c r="AH19" s="51">
        <v>0</v>
      </c>
      <c r="AI19" s="51">
        <v>0</v>
      </c>
      <c r="AJ19" s="51"/>
      <c r="AK19" s="51"/>
    </row>
    <row r="20" spans="2:37" s="17" customFormat="1" ht="15.75" thickBot="1" x14ac:dyDescent="0.3">
      <c r="B20" s="18">
        <v>2019</v>
      </c>
      <c r="C20" s="19"/>
      <c r="D20" s="19">
        <v>80633</v>
      </c>
      <c r="E20" s="19">
        <v>969</v>
      </c>
      <c r="F20" s="19">
        <v>65156</v>
      </c>
      <c r="G20" s="19">
        <v>26666</v>
      </c>
      <c r="H20" s="19"/>
      <c r="I20" s="19">
        <v>943</v>
      </c>
      <c r="J20" s="19"/>
      <c r="K20" s="19"/>
      <c r="L20" s="19"/>
      <c r="M20" s="19">
        <v>1410</v>
      </c>
      <c r="N20" s="19"/>
      <c r="O20" s="19"/>
      <c r="P20" s="19"/>
      <c r="Q20" s="19">
        <f t="shared" ref="Q20" si="61">SUM(D20:P20)</f>
        <v>175777</v>
      </c>
      <c r="R20" s="20" t="s">
        <v>54</v>
      </c>
      <c r="U20" s="51">
        <v>2019</v>
      </c>
      <c r="V20" s="51"/>
      <c r="W20" s="51">
        <v>80633</v>
      </c>
      <c r="X20" s="51">
        <v>969</v>
      </c>
      <c r="Y20" s="51">
        <v>65156</v>
      </c>
      <c r="Z20" s="51">
        <v>26666</v>
      </c>
      <c r="AA20" s="51"/>
      <c r="AB20" s="51">
        <v>943</v>
      </c>
      <c r="AC20" s="51"/>
      <c r="AD20" s="51"/>
      <c r="AE20" s="51"/>
      <c r="AF20" s="51">
        <v>1410</v>
      </c>
      <c r="AG20" s="51"/>
      <c r="AH20" s="51"/>
      <c r="AI20" s="51"/>
      <c r="AJ20" s="51">
        <v>175777</v>
      </c>
      <c r="AK20" s="51" t="s">
        <v>54</v>
      </c>
    </row>
    <row r="21" spans="2:37" ht="15.75" thickBot="1" x14ac:dyDescent="0.3"/>
    <row r="22" spans="2:37" x14ac:dyDescent="0.25">
      <c r="B22" s="5" t="s">
        <v>33</v>
      </c>
      <c r="C22" s="6"/>
      <c r="D22" s="6" t="s">
        <v>41</v>
      </c>
      <c r="E22" s="6" t="s">
        <v>42</v>
      </c>
      <c r="F22" s="6" t="s">
        <v>43</v>
      </c>
      <c r="G22" s="6"/>
      <c r="H22" s="6"/>
      <c r="I22" s="6" t="s">
        <v>46</v>
      </c>
      <c r="J22" s="6"/>
      <c r="K22" s="6"/>
      <c r="L22" s="6"/>
      <c r="M22" s="6" t="s">
        <v>50</v>
      </c>
      <c r="N22" s="6" t="s">
        <v>51</v>
      </c>
      <c r="O22" s="6"/>
      <c r="P22" s="6"/>
      <c r="Q22" s="6" t="s">
        <v>35</v>
      </c>
      <c r="R22" s="7" t="s">
        <v>53</v>
      </c>
      <c r="U22" s="1" t="s">
        <v>33</v>
      </c>
      <c r="W22" s="1" t="s">
        <v>41</v>
      </c>
      <c r="X22" s="1" t="s">
        <v>42</v>
      </c>
      <c r="Y22" s="1" t="s">
        <v>43</v>
      </c>
      <c r="AB22" s="1" t="s">
        <v>46</v>
      </c>
      <c r="AF22" s="1" t="s">
        <v>50</v>
      </c>
      <c r="AG22" s="1" t="s">
        <v>51</v>
      </c>
      <c r="AJ22" s="1" t="s">
        <v>35</v>
      </c>
      <c r="AK22" s="1" t="s">
        <v>53</v>
      </c>
    </row>
    <row r="23" spans="2:37" x14ac:dyDescent="0.25">
      <c r="B23" s="8">
        <v>2010</v>
      </c>
      <c r="C23" s="3" t="s">
        <v>33</v>
      </c>
      <c r="D23" s="13">
        <f>D24/$Q24</f>
        <v>0</v>
      </c>
      <c r="E23" s="13">
        <f t="shared" ref="E23" si="62">E24/$Q24</f>
        <v>0.20212995300306127</v>
      </c>
      <c r="F23" s="13">
        <f t="shared" ref="F23" si="63">F24/$Q24</f>
        <v>0.77245289527012462</v>
      </c>
      <c r="G23" s="13">
        <f t="shared" ref="G23" si="64">G24/$Q24</f>
        <v>0</v>
      </c>
      <c r="H23" s="13">
        <f t="shared" ref="H23" si="65">H24/$Q24</f>
        <v>0</v>
      </c>
      <c r="I23" s="13">
        <f t="shared" ref="I23" si="66">I24/$Q24</f>
        <v>1.0779114387961886E-4</v>
      </c>
      <c r="J23" s="13">
        <f t="shared" ref="J23" si="67">J24/$Q24</f>
        <v>0</v>
      </c>
      <c r="K23" s="13">
        <f t="shared" ref="K23" si="68">K24/$Q24</f>
        <v>0</v>
      </c>
      <c r="L23" s="13">
        <f t="shared" ref="L23" si="69">L24/$Q24</f>
        <v>0</v>
      </c>
      <c r="M23" s="13">
        <f t="shared" ref="M23" si="70">M24/$Q24</f>
        <v>0</v>
      </c>
      <c r="N23" s="13">
        <f t="shared" ref="N23" si="71">N24/$Q24</f>
        <v>2.5309360582934506E-2</v>
      </c>
      <c r="O23" s="13">
        <f t="shared" ref="O23" si="72">O24/$Q24</f>
        <v>0</v>
      </c>
      <c r="P23" s="13">
        <f t="shared" ref="P23" si="73">P24/$Q24</f>
        <v>0</v>
      </c>
      <c r="Q23" s="3"/>
      <c r="R23" s="9"/>
      <c r="U23" s="1">
        <v>2010</v>
      </c>
      <c r="V23" s="1" t="s">
        <v>33</v>
      </c>
      <c r="W23" s="1">
        <v>0</v>
      </c>
      <c r="X23" s="1">
        <v>0.20212995300306127</v>
      </c>
      <c r="Y23" s="1">
        <v>0.77245289527012462</v>
      </c>
      <c r="Z23" s="1">
        <v>0</v>
      </c>
      <c r="AA23" s="1">
        <v>0</v>
      </c>
      <c r="AB23" s="1">
        <v>1.0779114387961886E-4</v>
      </c>
      <c r="AC23" s="1">
        <v>0</v>
      </c>
      <c r="AD23" s="1">
        <v>0</v>
      </c>
      <c r="AE23" s="1">
        <v>0</v>
      </c>
      <c r="AF23" s="1">
        <v>0</v>
      </c>
      <c r="AG23" s="1">
        <v>2.5309360582934506E-2</v>
      </c>
      <c r="AH23" s="1">
        <v>0</v>
      </c>
      <c r="AI23" s="1">
        <v>0</v>
      </c>
    </row>
    <row r="24" spans="2:37" s="17" customFormat="1" x14ac:dyDescent="0.25">
      <c r="B24" s="14">
        <v>2010</v>
      </c>
      <c r="C24" s="15"/>
      <c r="D24" s="15"/>
      <c r="E24" s="15">
        <v>9376</v>
      </c>
      <c r="F24" s="15">
        <v>35831</v>
      </c>
      <c r="G24" s="15"/>
      <c r="H24" s="15"/>
      <c r="I24" s="15">
        <v>5</v>
      </c>
      <c r="J24" s="15"/>
      <c r="K24" s="15"/>
      <c r="L24" s="15"/>
      <c r="M24" s="15"/>
      <c r="N24" s="15">
        <v>1174</v>
      </c>
      <c r="O24" s="15"/>
      <c r="P24" s="15"/>
      <c r="Q24" s="15">
        <f>SUM(D24:P24)</f>
        <v>46386</v>
      </c>
      <c r="R24" s="16" t="s">
        <v>54</v>
      </c>
      <c r="U24" s="17">
        <v>2010</v>
      </c>
      <c r="X24" s="17">
        <v>9376</v>
      </c>
      <c r="Y24" s="17">
        <v>35831</v>
      </c>
      <c r="AB24" s="17">
        <v>5</v>
      </c>
      <c r="AG24" s="17">
        <v>1174</v>
      </c>
      <c r="AJ24" s="17">
        <v>46386</v>
      </c>
      <c r="AK24" s="17" t="s">
        <v>54</v>
      </c>
    </row>
    <row r="25" spans="2:37" x14ac:dyDescent="0.25">
      <c r="B25" s="8"/>
      <c r="C25" s="3"/>
      <c r="D25" s="3"/>
      <c r="E25" s="3"/>
      <c r="F25" s="3"/>
      <c r="G25" s="3"/>
      <c r="H25" s="3"/>
      <c r="I25" s="3"/>
      <c r="J25" s="3"/>
      <c r="K25" s="3"/>
      <c r="L25" s="3"/>
      <c r="M25" s="3"/>
      <c r="N25" s="3"/>
      <c r="O25" s="3"/>
      <c r="P25" s="3"/>
      <c r="Q25" s="3"/>
      <c r="R25" s="9"/>
    </row>
    <row r="26" spans="2:37" x14ac:dyDescent="0.25">
      <c r="B26" s="8">
        <v>2015</v>
      </c>
      <c r="C26" s="3" t="s">
        <v>33</v>
      </c>
      <c r="D26" s="13">
        <f>D27/$Q27</f>
        <v>1.1959539865132884E-2</v>
      </c>
      <c r="E26" s="13">
        <f t="shared" ref="E26" si="74">E27/$Q27</f>
        <v>6.9813566045220151E-3</v>
      </c>
      <c r="F26" s="13">
        <f t="shared" ref="F26" si="75">F27/$Q27</f>
        <v>0.95019833399444664</v>
      </c>
      <c r="G26" s="13">
        <f t="shared" ref="G26" si="76">G27/$Q27</f>
        <v>0</v>
      </c>
      <c r="H26" s="13">
        <f t="shared" ref="H26" si="77">H27/$Q27</f>
        <v>0</v>
      </c>
      <c r="I26" s="13">
        <f t="shared" ref="I26" si="78">I27/$Q27</f>
        <v>1.3685045616818722E-3</v>
      </c>
      <c r="J26" s="13">
        <f t="shared" ref="J26" si="79">J27/$Q27</f>
        <v>0</v>
      </c>
      <c r="K26" s="13">
        <f t="shared" ref="K26" si="80">K27/$Q27</f>
        <v>0</v>
      </c>
      <c r="L26" s="13">
        <f t="shared" ref="L26" si="81">L27/$Q27</f>
        <v>0</v>
      </c>
      <c r="M26" s="13">
        <f t="shared" ref="M26" si="82">M27/$Q27</f>
        <v>4.383181277270924E-3</v>
      </c>
      <c r="N26" s="13">
        <f t="shared" ref="N26" si="83">N27/$Q27</f>
        <v>2.5109083696945655E-2</v>
      </c>
      <c r="O26" s="13">
        <f t="shared" ref="O26" si="84">O27/$Q27</f>
        <v>0</v>
      </c>
      <c r="P26" s="13">
        <f t="shared" ref="P26" si="85">P27/$Q27</f>
        <v>0</v>
      </c>
      <c r="Q26" s="3"/>
      <c r="R26" s="9"/>
      <c r="U26" s="1">
        <v>2015</v>
      </c>
      <c r="V26" s="1" t="s">
        <v>33</v>
      </c>
      <c r="W26" s="1">
        <v>1.1959539865132884E-2</v>
      </c>
      <c r="X26" s="1">
        <v>6.9813566045220151E-3</v>
      </c>
      <c r="Y26" s="1">
        <v>0.95019833399444664</v>
      </c>
      <c r="Z26" s="1">
        <v>0</v>
      </c>
      <c r="AA26" s="1">
        <v>0</v>
      </c>
      <c r="AB26" s="1">
        <v>1.3685045616818722E-3</v>
      </c>
      <c r="AC26" s="1">
        <v>0</v>
      </c>
      <c r="AD26" s="1">
        <v>0</v>
      </c>
      <c r="AE26" s="1">
        <v>0</v>
      </c>
      <c r="AF26" s="1">
        <v>4.383181277270924E-3</v>
      </c>
      <c r="AG26" s="1">
        <v>2.5109083696945655E-2</v>
      </c>
      <c r="AH26" s="1">
        <v>0</v>
      </c>
      <c r="AI26" s="1">
        <v>0</v>
      </c>
    </row>
    <row r="27" spans="2:37" s="17" customFormat="1" x14ac:dyDescent="0.25">
      <c r="B27" s="14">
        <v>2015</v>
      </c>
      <c r="C27" s="15"/>
      <c r="D27" s="15">
        <v>603</v>
      </c>
      <c r="E27" s="15">
        <v>352</v>
      </c>
      <c r="F27" s="15">
        <v>47909</v>
      </c>
      <c r="G27" s="15"/>
      <c r="H27" s="15"/>
      <c r="I27" s="15">
        <v>69</v>
      </c>
      <c r="J27" s="15"/>
      <c r="K27" s="15"/>
      <c r="L27" s="15"/>
      <c r="M27" s="15">
        <v>221</v>
      </c>
      <c r="N27" s="15">
        <v>1266</v>
      </c>
      <c r="O27" s="15"/>
      <c r="P27" s="15"/>
      <c r="Q27" s="15">
        <f>SUM(D27:P27)</f>
        <v>50420</v>
      </c>
      <c r="R27" s="16" t="s">
        <v>54</v>
      </c>
      <c r="U27" s="17">
        <v>2015</v>
      </c>
      <c r="W27" s="17">
        <v>603</v>
      </c>
      <c r="X27" s="17">
        <v>352</v>
      </c>
      <c r="Y27" s="17">
        <v>47909</v>
      </c>
      <c r="AB27" s="17">
        <v>69</v>
      </c>
      <c r="AF27" s="17">
        <v>221</v>
      </c>
      <c r="AG27" s="17">
        <v>1266</v>
      </c>
      <c r="AJ27" s="17">
        <v>50420</v>
      </c>
      <c r="AK27" s="17" t="s">
        <v>54</v>
      </c>
    </row>
    <row r="28" spans="2:37" x14ac:dyDescent="0.25">
      <c r="B28" s="8"/>
      <c r="C28" s="3"/>
      <c r="D28" s="3"/>
      <c r="E28" s="3"/>
      <c r="F28" s="3"/>
      <c r="G28" s="3"/>
      <c r="H28" s="3"/>
      <c r="I28" s="3"/>
      <c r="J28" s="3"/>
      <c r="K28" s="3"/>
      <c r="L28" s="3"/>
      <c r="M28" s="3"/>
      <c r="N28" s="3"/>
      <c r="O28" s="3"/>
      <c r="P28" s="3"/>
      <c r="Q28" s="3"/>
      <c r="R28" s="9"/>
    </row>
    <row r="29" spans="2:37" x14ac:dyDescent="0.25">
      <c r="B29" s="8">
        <v>2020</v>
      </c>
      <c r="C29" s="3" t="s">
        <v>33</v>
      </c>
      <c r="D29" s="13">
        <f>D30/$Q30</f>
        <v>1.1588722057887446E-2</v>
      </c>
      <c r="E29" s="13">
        <f t="shared" ref="E29" si="86">E30/$Q30</f>
        <v>4.0813269929232034E-3</v>
      </c>
      <c r="F29" s="13">
        <f t="shared" ref="F29" si="87">F30/$Q30</f>
        <v>0.9512674579698206</v>
      </c>
      <c r="G29" s="13">
        <f t="shared" ref="G29" si="88">G30/$Q30</f>
        <v>0</v>
      </c>
      <c r="H29" s="13">
        <f t="shared" ref="H29" si="89">H30/$Q30</f>
        <v>0</v>
      </c>
      <c r="I29" s="13">
        <f t="shared" ref="I29" si="90">I30/$Q30</f>
        <v>1.1644887108248774E-2</v>
      </c>
      <c r="J29" s="13">
        <f t="shared" ref="J29" si="91">J30/$Q30</f>
        <v>0</v>
      </c>
      <c r="K29" s="13">
        <f t="shared" ref="K29" si="92">K30/$Q30</f>
        <v>0</v>
      </c>
      <c r="L29" s="13">
        <f t="shared" ref="L29" si="93">L30/$Q30</f>
        <v>0</v>
      </c>
      <c r="M29" s="13">
        <f t="shared" ref="M29" si="94">M30/$Q30</f>
        <v>3.8753884749316661E-3</v>
      </c>
      <c r="N29" s="13">
        <f t="shared" ref="N29" si="95">N30/$Q30</f>
        <v>1.7542217396188265E-2</v>
      </c>
      <c r="O29" s="13">
        <f t="shared" ref="O29" si="96">O30/$Q30</f>
        <v>0</v>
      </c>
      <c r="P29" s="13">
        <f t="shared" ref="P29" si="97">P30/$Q30</f>
        <v>0</v>
      </c>
      <c r="Q29" s="3"/>
      <c r="R29" s="9"/>
      <c r="U29" s="1">
        <v>2020</v>
      </c>
      <c r="V29" s="1" t="s">
        <v>33</v>
      </c>
      <c r="W29" s="1">
        <v>1.1588722057887446E-2</v>
      </c>
      <c r="X29" s="1">
        <v>4.0813269929232034E-3</v>
      </c>
      <c r="Y29" s="1">
        <v>0.9512674579698206</v>
      </c>
      <c r="Z29" s="1">
        <v>0</v>
      </c>
      <c r="AA29" s="1">
        <v>0</v>
      </c>
      <c r="AB29" s="1">
        <v>1.1644887108248774E-2</v>
      </c>
      <c r="AC29" s="1">
        <v>0</v>
      </c>
      <c r="AD29" s="1">
        <v>0</v>
      </c>
      <c r="AE29" s="1">
        <v>0</v>
      </c>
      <c r="AF29" s="1">
        <v>3.8753884749316661E-3</v>
      </c>
      <c r="AG29" s="1">
        <v>1.7542217396188265E-2</v>
      </c>
      <c r="AH29" s="1">
        <v>0</v>
      </c>
      <c r="AI29" s="1">
        <v>0</v>
      </c>
    </row>
    <row r="30" spans="2:37" s="17" customFormat="1" ht="15.75" thickBot="1" x14ac:dyDescent="0.3">
      <c r="B30" s="18">
        <v>2020</v>
      </c>
      <c r="C30" s="19"/>
      <c r="D30" s="19">
        <v>619</v>
      </c>
      <c r="E30" s="19">
        <v>218</v>
      </c>
      <c r="F30" s="19">
        <v>50811</v>
      </c>
      <c r="G30" s="19"/>
      <c r="H30" s="19"/>
      <c r="I30" s="19">
        <v>622</v>
      </c>
      <c r="J30" s="19"/>
      <c r="K30" s="19"/>
      <c r="L30" s="19"/>
      <c r="M30" s="19">
        <v>207</v>
      </c>
      <c r="N30" s="19">
        <v>937</v>
      </c>
      <c r="O30" s="19"/>
      <c r="P30" s="19"/>
      <c r="Q30" s="19">
        <f t="shared" ref="Q30" si="98">SUM(D30:P30)</f>
        <v>53414</v>
      </c>
      <c r="R30" s="20" t="s">
        <v>54</v>
      </c>
      <c r="U30" s="17">
        <v>2020</v>
      </c>
      <c r="W30" s="17">
        <v>619</v>
      </c>
      <c r="X30" s="17">
        <v>218</v>
      </c>
      <c r="Y30" s="17">
        <v>50811</v>
      </c>
      <c r="AB30" s="17">
        <v>622</v>
      </c>
      <c r="AF30" s="17">
        <v>207</v>
      </c>
      <c r="AG30" s="17">
        <v>937</v>
      </c>
      <c r="AJ30" s="17">
        <v>53414</v>
      </c>
      <c r="AK30" s="17" t="s">
        <v>54</v>
      </c>
    </row>
    <row r="31" spans="2:37" ht="15.75" thickBot="1" x14ac:dyDescent="0.3"/>
    <row r="32" spans="2:37" x14ac:dyDescent="0.25">
      <c r="B32" s="5" t="s">
        <v>23</v>
      </c>
      <c r="C32" s="6"/>
      <c r="D32" s="6" t="s">
        <v>41</v>
      </c>
      <c r="E32" s="6" t="s">
        <v>42</v>
      </c>
      <c r="F32" s="6" t="s">
        <v>43</v>
      </c>
      <c r="G32" s="6" t="s">
        <v>44</v>
      </c>
      <c r="H32" s="6" t="s">
        <v>45</v>
      </c>
      <c r="I32" s="6" t="s">
        <v>46</v>
      </c>
      <c r="J32" s="6" t="s">
        <v>47</v>
      </c>
      <c r="K32" s="6"/>
      <c r="L32" s="6" t="s">
        <v>49</v>
      </c>
      <c r="M32" s="6" t="s">
        <v>50</v>
      </c>
      <c r="N32" s="6" t="s">
        <v>51</v>
      </c>
      <c r="O32" s="6"/>
      <c r="P32" s="6" t="s">
        <v>55</v>
      </c>
      <c r="Q32" s="6" t="s">
        <v>35</v>
      </c>
      <c r="R32" s="7" t="s">
        <v>53</v>
      </c>
      <c r="U32" s="1" t="s">
        <v>23</v>
      </c>
      <c r="W32" s="1" t="s">
        <v>41</v>
      </c>
      <c r="X32" s="1" t="s">
        <v>42</v>
      </c>
      <c r="Y32" s="1" t="s">
        <v>43</v>
      </c>
      <c r="Z32" s="1" t="s">
        <v>44</v>
      </c>
      <c r="AA32" s="1" t="s">
        <v>45</v>
      </c>
      <c r="AB32" s="1" t="s">
        <v>46</v>
      </c>
      <c r="AC32" s="1" t="s">
        <v>47</v>
      </c>
      <c r="AE32" s="1" t="s">
        <v>49</v>
      </c>
      <c r="AF32" s="1" t="s">
        <v>50</v>
      </c>
      <c r="AG32" s="1" t="s">
        <v>51</v>
      </c>
      <c r="AI32" s="1" t="s">
        <v>55</v>
      </c>
      <c r="AJ32" s="1" t="s">
        <v>35</v>
      </c>
      <c r="AK32" s="1" t="s">
        <v>53</v>
      </c>
    </row>
    <row r="33" spans="2:37" x14ac:dyDescent="0.25">
      <c r="B33" s="8">
        <v>2010</v>
      </c>
      <c r="C33" s="3" t="s">
        <v>23</v>
      </c>
      <c r="D33" s="13">
        <f>D34/$Q34</f>
        <v>0.27094014247196807</v>
      </c>
      <c r="E33" s="13">
        <f t="shared" ref="E33" si="99">E34/$Q34</f>
        <v>7.7549946750226542E-2</v>
      </c>
      <c r="F33" s="13">
        <f t="shared" ref="F33" si="100">F34/$Q34</f>
        <v>0.28378841179027703</v>
      </c>
      <c r="G33" s="13">
        <f t="shared" ref="G33" si="101">G34/$Q34</f>
        <v>7.7445753127730277E-2</v>
      </c>
      <c r="H33" s="13">
        <f t="shared" ref="H33" si="102">H34/$Q34</f>
        <v>2.2478492984438427E-3</v>
      </c>
      <c r="I33" s="13">
        <f t="shared" ref="I33" si="103">I34/$Q34</f>
        <v>3.0258852828216314E-3</v>
      </c>
      <c r="J33" s="13">
        <f t="shared" ref="J33" si="104">J34/$Q34</f>
        <v>3.4298490815161367E-3</v>
      </c>
      <c r="K33" s="13">
        <f t="shared" ref="K33" si="105">K34/$Q34</f>
        <v>0</v>
      </c>
      <c r="L33" s="13">
        <f t="shared" ref="L33" si="106">L34/$Q34</f>
        <v>0.24616170337783769</v>
      </c>
      <c r="M33" s="13">
        <f t="shared" ref="M33" si="107">M34/$Q34</f>
        <v>8.2466690067529418E-3</v>
      </c>
      <c r="N33" s="13">
        <f t="shared" ref="N33" si="108">N34/$Q34</f>
        <v>9.3543667803402016E-3</v>
      </c>
      <c r="O33" s="13">
        <f t="shared" ref="O33" si="109">O34/$Q34</f>
        <v>0</v>
      </c>
      <c r="P33" s="13">
        <f t="shared" ref="P33" si="110">P34/$Q34</f>
        <v>1.7809423032085658E-2</v>
      </c>
      <c r="Q33" s="3"/>
      <c r="R33" s="9"/>
      <c r="U33" s="1">
        <v>2010</v>
      </c>
      <c r="V33" s="1" t="s">
        <v>23</v>
      </c>
      <c r="W33" s="1">
        <v>0.27094014247196807</v>
      </c>
      <c r="X33" s="1">
        <v>7.7549946750226542E-2</v>
      </c>
      <c r="Y33" s="1">
        <v>0.28378841179027703</v>
      </c>
      <c r="Z33" s="1">
        <v>7.7445753127730277E-2</v>
      </c>
      <c r="AA33" s="1">
        <v>2.2478492984438427E-3</v>
      </c>
      <c r="AB33" s="1">
        <v>3.0258852828216314E-3</v>
      </c>
      <c r="AC33" s="1">
        <v>3.4298490815161367E-3</v>
      </c>
      <c r="AD33" s="1">
        <v>0</v>
      </c>
      <c r="AE33" s="1">
        <v>0.24616170337783769</v>
      </c>
      <c r="AF33" s="1">
        <v>8.2466690067529418E-3</v>
      </c>
      <c r="AG33" s="1">
        <v>9.3543667803402016E-3</v>
      </c>
      <c r="AH33" s="1">
        <v>0</v>
      </c>
      <c r="AI33" s="1">
        <v>1.7809423032085658E-2</v>
      </c>
    </row>
    <row r="34" spans="2:37" s="17" customFormat="1" x14ac:dyDescent="0.25">
      <c r="B34" s="14">
        <v>2010</v>
      </c>
      <c r="C34" s="15"/>
      <c r="D34" s="15">
        <v>317243</v>
      </c>
      <c r="E34" s="15">
        <v>90803</v>
      </c>
      <c r="F34" s="15">
        <v>332287</v>
      </c>
      <c r="G34" s="15">
        <v>90681</v>
      </c>
      <c r="H34" s="15">
        <v>2632</v>
      </c>
      <c r="I34" s="15">
        <v>3543</v>
      </c>
      <c r="J34" s="15">
        <v>4016</v>
      </c>
      <c r="K34" s="15"/>
      <c r="L34" s="15">
        <v>288230</v>
      </c>
      <c r="M34" s="15">
        <v>9656</v>
      </c>
      <c r="N34" s="15">
        <v>10953</v>
      </c>
      <c r="O34" s="15"/>
      <c r="P34" s="15">
        <v>20853</v>
      </c>
      <c r="Q34" s="15">
        <f>SUM(D34:P34)</f>
        <v>1170897</v>
      </c>
      <c r="R34" s="16" t="s">
        <v>54</v>
      </c>
      <c r="U34" s="17">
        <v>2010</v>
      </c>
      <c r="W34" s="17">
        <v>317243</v>
      </c>
      <c r="X34" s="17">
        <v>90803</v>
      </c>
      <c r="Y34" s="17">
        <v>332287</v>
      </c>
      <c r="Z34" s="17">
        <v>90681</v>
      </c>
      <c r="AA34" s="17">
        <v>2632</v>
      </c>
      <c r="AB34" s="17">
        <v>3543</v>
      </c>
      <c r="AC34" s="17">
        <v>4016</v>
      </c>
      <c r="AE34" s="17">
        <v>288230</v>
      </c>
      <c r="AF34" s="17">
        <v>9656</v>
      </c>
      <c r="AG34" s="17">
        <v>10953</v>
      </c>
      <c r="AI34" s="17">
        <v>20853</v>
      </c>
      <c r="AJ34" s="17">
        <v>1170897</v>
      </c>
      <c r="AK34" s="17" t="s">
        <v>54</v>
      </c>
    </row>
    <row r="35" spans="2:37" x14ac:dyDescent="0.25">
      <c r="B35" s="8"/>
      <c r="C35" s="3"/>
      <c r="D35" s="3"/>
      <c r="E35" s="3"/>
      <c r="F35" s="3"/>
      <c r="G35" s="3"/>
      <c r="H35" s="3"/>
      <c r="I35" s="3"/>
      <c r="J35" s="3"/>
      <c r="K35" s="3"/>
      <c r="L35" s="3"/>
      <c r="M35" s="3"/>
      <c r="N35" s="3"/>
      <c r="O35" s="3"/>
      <c r="P35" s="3"/>
      <c r="Q35" s="3"/>
      <c r="R35" s="9"/>
    </row>
    <row r="36" spans="2:37" x14ac:dyDescent="0.25">
      <c r="B36" s="8">
        <v>2015</v>
      </c>
      <c r="C36" s="3" t="s">
        <v>23</v>
      </c>
      <c r="D36" s="13">
        <f>D37/$Q37</f>
        <v>0.33358396534477175</v>
      </c>
      <c r="E36" s="13">
        <f t="shared" ref="E36" si="111">E37/$Q37</f>
        <v>8.6393421098618348E-2</v>
      </c>
      <c r="F36" s="13">
        <f t="shared" ref="F36" si="112">F37/$Q37</f>
        <v>0.40078986867323413</v>
      </c>
      <c r="G36" s="13">
        <f t="shared" ref="G36" si="113">G37/$Q37</f>
        <v>8.6213003834103019E-2</v>
      </c>
      <c r="H36" s="13">
        <f t="shared" ref="H36" si="114">H37/$Q37</f>
        <v>2.4512188555877871E-3</v>
      </c>
      <c r="I36" s="13">
        <f t="shared" ref="I36" si="115">I37/$Q37</f>
        <v>3.2874670455114358E-2</v>
      </c>
      <c r="J36" s="13">
        <f t="shared" ref="J36" si="116">J37/$Q37</f>
        <v>5.2708289842696926E-3</v>
      </c>
      <c r="K36" s="13">
        <f t="shared" ref="K36" si="117">K37/$Q37</f>
        <v>0</v>
      </c>
      <c r="L36" s="13">
        <f t="shared" ref="L36" si="118">L37/$Q37</f>
        <v>8.914124215869729E-3</v>
      </c>
      <c r="M36" s="13">
        <f t="shared" ref="M36" si="119">M37/$Q37</f>
        <v>1.216635794218524E-2</v>
      </c>
      <c r="N36" s="13">
        <f t="shared" ref="N36" si="120">N37/$Q37</f>
        <v>1.1591100800353655E-2</v>
      </c>
      <c r="O36" s="13">
        <f t="shared" ref="O36" si="121">O37/$Q37</f>
        <v>0</v>
      </c>
      <c r="P36" s="13">
        <f t="shared" ref="P36" si="122">P37/$Q37</f>
        <v>1.9751439795892344E-2</v>
      </c>
      <c r="Q36" s="3"/>
      <c r="R36" s="9"/>
      <c r="U36" s="1">
        <v>2015</v>
      </c>
      <c r="V36" s="1" t="s">
        <v>23</v>
      </c>
      <c r="W36" s="1">
        <v>0.33358396534477175</v>
      </c>
      <c r="X36" s="1">
        <v>8.6393421098618348E-2</v>
      </c>
      <c r="Y36" s="1">
        <v>0.40078986867323413</v>
      </c>
      <c r="Z36" s="1">
        <v>8.6213003834103019E-2</v>
      </c>
      <c r="AA36" s="1">
        <v>2.4512188555877871E-3</v>
      </c>
      <c r="AB36" s="1">
        <v>3.2874670455114358E-2</v>
      </c>
      <c r="AC36" s="1">
        <v>5.2708289842696926E-3</v>
      </c>
      <c r="AD36" s="1">
        <v>0</v>
      </c>
      <c r="AE36" s="1">
        <v>8.914124215869729E-3</v>
      </c>
      <c r="AF36" s="1">
        <v>1.216635794218524E-2</v>
      </c>
      <c r="AG36" s="1">
        <v>1.1591100800353655E-2</v>
      </c>
      <c r="AH36" s="1">
        <v>0</v>
      </c>
      <c r="AI36" s="1">
        <v>1.9751439795892344E-2</v>
      </c>
    </row>
    <row r="37" spans="2:37" s="17" customFormat="1" x14ac:dyDescent="0.25">
      <c r="B37" s="14">
        <v>2015</v>
      </c>
      <c r="C37" s="15"/>
      <c r="D37" s="15">
        <v>353151</v>
      </c>
      <c r="E37" s="15">
        <v>91461</v>
      </c>
      <c r="F37" s="15">
        <v>424299</v>
      </c>
      <c r="G37" s="15">
        <v>91270</v>
      </c>
      <c r="H37" s="15">
        <v>2595</v>
      </c>
      <c r="I37" s="15">
        <v>34803</v>
      </c>
      <c r="J37" s="15">
        <v>5580</v>
      </c>
      <c r="K37" s="15"/>
      <c r="L37" s="15">
        <v>9437</v>
      </c>
      <c r="M37" s="15">
        <v>12880</v>
      </c>
      <c r="N37" s="15">
        <v>12271</v>
      </c>
      <c r="O37" s="15"/>
      <c r="P37" s="15">
        <v>20910</v>
      </c>
      <c r="Q37" s="15">
        <f>SUM(D37:P37)</f>
        <v>1058657</v>
      </c>
      <c r="R37" s="16" t="s">
        <v>54</v>
      </c>
      <c r="U37" s="17">
        <v>2015</v>
      </c>
      <c r="W37" s="17">
        <v>353151</v>
      </c>
      <c r="X37" s="17">
        <v>91461</v>
      </c>
      <c r="Y37" s="17">
        <v>424299</v>
      </c>
      <c r="Z37" s="17">
        <v>91270</v>
      </c>
      <c r="AA37" s="17">
        <v>2595</v>
      </c>
      <c r="AB37" s="17">
        <v>34803</v>
      </c>
      <c r="AC37" s="17">
        <v>5580</v>
      </c>
      <c r="AE37" s="17">
        <v>9437</v>
      </c>
      <c r="AF37" s="17">
        <v>12880</v>
      </c>
      <c r="AG37" s="17">
        <v>12271</v>
      </c>
      <c r="AI37" s="17">
        <v>20910</v>
      </c>
      <c r="AJ37" s="17">
        <v>1058657</v>
      </c>
      <c r="AK37" s="17" t="s">
        <v>54</v>
      </c>
    </row>
    <row r="38" spans="2:37" x14ac:dyDescent="0.25">
      <c r="B38" s="8"/>
      <c r="C38" s="3"/>
      <c r="D38" s="3"/>
      <c r="E38" s="3"/>
      <c r="F38" s="3"/>
      <c r="G38" s="3"/>
      <c r="H38" s="3"/>
      <c r="I38" s="3"/>
      <c r="J38" s="3"/>
      <c r="K38" s="3"/>
      <c r="L38" s="3"/>
      <c r="M38" s="3"/>
      <c r="N38" s="3"/>
      <c r="O38" s="3"/>
      <c r="P38" s="3"/>
      <c r="Q38" s="3"/>
      <c r="R38" s="9"/>
    </row>
    <row r="39" spans="2:37" x14ac:dyDescent="0.25">
      <c r="B39" s="8">
        <v>2020</v>
      </c>
      <c r="C39" s="3" t="s">
        <v>23</v>
      </c>
      <c r="D39" s="13">
        <f>D40/$Q40</f>
        <v>0.30389248127374424</v>
      </c>
      <c r="E39" s="13">
        <f t="shared" ref="E39" si="123">E40/$Q40</f>
        <v>4.6909961698830015E-2</v>
      </c>
      <c r="F39" s="13">
        <f t="shared" ref="F39" si="124">F40/$Q40</f>
        <v>0.37734266114084919</v>
      </c>
      <c r="G39" s="13">
        <f t="shared" ref="G39" si="125">G40/$Q40</f>
        <v>8.5588421000563505E-2</v>
      </c>
      <c r="H39" s="13">
        <f t="shared" ref="H39" si="126">H40/$Q40</f>
        <v>2.7680815177699388E-3</v>
      </c>
      <c r="I39" s="13">
        <f t="shared" ref="I39" si="127">I40/$Q40</f>
        <v>7.6276455109845501E-2</v>
      </c>
      <c r="J39" s="13">
        <f t="shared" ref="J39" si="128">J40/$Q40</f>
        <v>8.3934749315981265E-3</v>
      </c>
      <c r="K39" s="13">
        <f t="shared" ref="K39" si="129">K40/$Q40</f>
        <v>0</v>
      </c>
      <c r="L39" s="13">
        <f t="shared" ref="L39" si="130">L40/$Q40</f>
        <v>3.7585387167701705E-2</v>
      </c>
      <c r="M39" s="13">
        <f t="shared" ref="M39" si="131">M40/$Q40</f>
        <v>2.1644186107412037E-2</v>
      </c>
      <c r="N39" s="13">
        <f t="shared" ref="N39" si="132">N40/$Q40</f>
        <v>2.150161148123398E-2</v>
      </c>
      <c r="O39" s="13">
        <f t="shared" ref="O39" si="133">O40/$Q40</f>
        <v>0</v>
      </c>
      <c r="P39" s="13">
        <f t="shared" ref="P39" si="134">P40/$Q40</f>
        <v>1.809727857045175E-2</v>
      </c>
      <c r="Q39" s="3"/>
      <c r="R39" s="9"/>
      <c r="U39" s="1">
        <v>2020</v>
      </c>
      <c r="V39" s="1" t="s">
        <v>23</v>
      </c>
      <c r="W39" s="1">
        <v>0.30389248127374424</v>
      </c>
      <c r="X39" s="1">
        <v>4.6909961698830015E-2</v>
      </c>
      <c r="Y39" s="1">
        <v>0.37734266114084919</v>
      </c>
      <c r="Z39" s="1">
        <v>8.5588421000563505E-2</v>
      </c>
      <c r="AA39" s="1">
        <v>2.7680815177699388E-3</v>
      </c>
      <c r="AB39" s="1">
        <v>7.6276455109845501E-2</v>
      </c>
      <c r="AC39" s="1">
        <v>8.3934749315981265E-3</v>
      </c>
      <c r="AD39" s="1">
        <v>0</v>
      </c>
      <c r="AE39" s="1">
        <v>3.7585387167701705E-2</v>
      </c>
      <c r="AF39" s="1">
        <v>2.1644186107412037E-2</v>
      </c>
      <c r="AG39" s="1">
        <v>2.150161148123398E-2</v>
      </c>
      <c r="AH39" s="1">
        <v>0</v>
      </c>
      <c r="AI39" s="1">
        <v>1.809727857045175E-2</v>
      </c>
    </row>
    <row r="40" spans="2:37" s="17" customFormat="1" ht="15.75" thickBot="1" x14ac:dyDescent="0.3">
      <c r="B40" s="18">
        <v>2020</v>
      </c>
      <c r="C40" s="19"/>
      <c r="D40" s="19">
        <v>313325</v>
      </c>
      <c r="E40" s="19">
        <v>48366</v>
      </c>
      <c r="F40" s="19">
        <v>389055</v>
      </c>
      <c r="G40" s="19">
        <v>88245</v>
      </c>
      <c r="H40" s="19">
        <v>2854</v>
      </c>
      <c r="I40" s="19">
        <v>78644</v>
      </c>
      <c r="J40" s="19">
        <v>8654</v>
      </c>
      <c r="K40" s="19"/>
      <c r="L40" s="19">
        <v>38752</v>
      </c>
      <c r="M40" s="19">
        <v>22316</v>
      </c>
      <c r="N40" s="19">
        <v>22169</v>
      </c>
      <c r="O40" s="19"/>
      <c r="P40" s="19">
        <v>18659</v>
      </c>
      <c r="Q40" s="19">
        <f t="shared" ref="Q40" si="135">SUM(D40:P40)</f>
        <v>1031039</v>
      </c>
      <c r="R40" s="20" t="s">
        <v>54</v>
      </c>
      <c r="U40" s="17">
        <v>2020</v>
      </c>
      <c r="W40" s="17">
        <v>313325</v>
      </c>
      <c r="X40" s="17">
        <v>48366</v>
      </c>
      <c r="Y40" s="17">
        <v>389055</v>
      </c>
      <c r="Z40" s="17">
        <v>88245</v>
      </c>
      <c r="AA40" s="17">
        <v>2854</v>
      </c>
      <c r="AB40" s="17">
        <v>78644</v>
      </c>
      <c r="AC40" s="17">
        <v>8654</v>
      </c>
      <c r="AE40" s="17">
        <v>38752</v>
      </c>
      <c r="AF40" s="17">
        <v>22316</v>
      </c>
      <c r="AG40" s="17">
        <v>22169</v>
      </c>
      <c r="AI40" s="17">
        <v>18659</v>
      </c>
      <c r="AJ40" s="17">
        <v>1031039</v>
      </c>
      <c r="AK40" s="17" t="s">
        <v>54</v>
      </c>
    </row>
    <row r="41" spans="2:37" ht="15.75" thickBot="1" x14ac:dyDescent="0.3"/>
    <row r="42" spans="2:37" x14ac:dyDescent="0.25">
      <c r="B42" s="5" t="s">
        <v>24</v>
      </c>
      <c r="C42" s="6"/>
      <c r="D42" s="6" t="s">
        <v>41</v>
      </c>
      <c r="E42" s="6" t="s">
        <v>42</v>
      </c>
      <c r="F42" s="6" t="s">
        <v>43</v>
      </c>
      <c r="G42" s="6" t="s">
        <v>44</v>
      </c>
      <c r="H42" s="6" t="s">
        <v>45</v>
      </c>
      <c r="I42" s="6" t="s">
        <v>46</v>
      </c>
      <c r="J42" s="6" t="s">
        <v>47</v>
      </c>
      <c r="K42" s="6"/>
      <c r="L42" s="6" t="s">
        <v>49</v>
      </c>
      <c r="M42" s="6" t="s">
        <v>50</v>
      </c>
      <c r="N42" s="6" t="s">
        <v>51</v>
      </c>
      <c r="O42" s="6"/>
      <c r="P42" s="6" t="s">
        <v>55</v>
      </c>
      <c r="Q42" s="6" t="s">
        <v>35</v>
      </c>
      <c r="R42" s="7" t="s">
        <v>53</v>
      </c>
      <c r="U42" s="1" t="s">
        <v>24</v>
      </c>
      <c r="W42" s="1" t="s">
        <v>41</v>
      </c>
      <c r="X42" s="1" t="s">
        <v>42</v>
      </c>
      <c r="Y42" s="1" t="s">
        <v>43</v>
      </c>
      <c r="Z42" s="1" t="s">
        <v>44</v>
      </c>
      <c r="AA42" s="1" t="s">
        <v>45</v>
      </c>
      <c r="AB42" s="1" t="s">
        <v>46</v>
      </c>
      <c r="AC42" s="1" t="s">
        <v>47</v>
      </c>
      <c r="AE42" s="1" t="s">
        <v>49</v>
      </c>
      <c r="AF42" s="1" t="s">
        <v>50</v>
      </c>
      <c r="AG42" s="1" t="s">
        <v>51</v>
      </c>
      <c r="AI42" s="1" t="s">
        <v>55</v>
      </c>
      <c r="AJ42" s="1" t="s">
        <v>35</v>
      </c>
      <c r="AK42" s="1" t="s">
        <v>53</v>
      </c>
    </row>
    <row r="43" spans="2:37" x14ac:dyDescent="0.25">
      <c r="B43" s="8">
        <v>2010</v>
      </c>
      <c r="C43" s="3" t="s">
        <v>24</v>
      </c>
      <c r="D43" s="13">
        <f>D44/$Q44</f>
        <v>0.11716030877885729</v>
      </c>
      <c r="E43" s="13">
        <f t="shared" ref="E43" si="136">E44/$Q44</f>
        <v>0.16181855794321634</v>
      </c>
      <c r="F43" s="13">
        <f t="shared" ref="F43" si="137">F44/$Q44</f>
        <v>0.5334818917241605</v>
      </c>
      <c r="G43" s="13">
        <f t="shared" ref="G43" si="138">G44/$Q44</f>
        <v>0.13475867124923332</v>
      </c>
      <c r="H43" s="13">
        <f t="shared" ref="H43" si="139">H44/$Q44</f>
        <v>2.401855286222903E-2</v>
      </c>
      <c r="I43" s="13">
        <f t="shared" ref="I43" si="140">I44/$Q44</f>
        <v>1.1250757611500452E-4</v>
      </c>
      <c r="J43" s="13">
        <f t="shared" ref="J43" si="141">J44/$Q44</f>
        <v>4.4966737679513098E-3</v>
      </c>
      <c r="K43" s="13">
        <f t="shared" ref="K43" si="142">K44/$Q44</f>
        <v>0</v>
      </c>
      <c r="L43" s="13">
        <f t="shared" ref="L43" si="143">L44/$Q44</f>
        <v>2.1336517418713275E-2</v>
      </c>
      <c r="M43" s="13">
        <f t="shared" ref="M43" si="144">M44/$Q44</f>
        <v>2.6421134003781705E-3</v>
      </c>
      <c r="N43" s="13">
        <f t="shared" ref="N43" si="145">N44/$Q44</f>
        <v>1.7420527914581346E-4</v>
      </c>
      <c r="O43" s="13">
        <f t="shared" ref="O43" si="146">O44/$Q44</f>
        <v>0</v>
      </c>
      <c r="P43" s="13">
        <f t="shared" ref="P43" si="147">P44/$Q44</f>
        <v>0</v>
      </c>
      <c r="Q43" s="3"/>
      <c r="R43" s="9"/>
      <c r="U43" s="1">
        <v>2010</v>
      </c>
      <c r="V43" s="1" t="s">
        <v>24</v>
      </c>
      <c r="W43" s="1">
        <v>0.11716030877885729</v>
      </c>
      <c r="X43" s="1">
        <v>0.16181855794321634</v>
      </c>
      <c r="Y43" s="1">
        <v>0.5334818917241605</v>
      </c>
      <c r="Z43" s="1">
        <v>0.13475867124923332</v>
      </c>
      <c r="AA43" s="1">
        <v>2.401855286222903E-2</v>
      </c>
      <c r="AB43" s="1">
        <v>1.1250757611500452E-4</v>
      </c>
      <c r="AC43" s="1">
        <v>4.4966737679513098E-3</v>
      </c>
      <c r="AD43" s="1">
        <v>0</v>
      </c>
      <c r="AE43" s="1">
        <v>2.1336517418713275E-2</v>
      </c>
      <c r="AF43" s="1">
        <v>2.6421134003781705E-3</v>
      </c>
      <c r="AG43" s="1">
        <v>1.7420527914581346E-4</v>
      </c>
      <c r="AH43" s="1">
        <v>0</v>
      </c>
      <c r="AI43" s="1">
        <v>0</v>
      </c>
    </row>
    <row r="44" spans="2:37" s="17" customFormat="1" x14ac:dyDescent="0.25">
      <c r="B44" s="14">
        <v>2010</v>
      </c>
      <c r="C44" s="15"/>
      <c r="D44" s="15">
        <v>32282</v>
      </c>
      <c r="E44" s="15">
        <v>44587</v>
      </c>
      <c r="F44" s="15">
        <v>146994</v>
      </c>
      <c r="G44" s="15">
        <v>37131</v>
      </c>
      <c r="H44" s="15">
        <v>6618</v>
      </c>
      <c r="I44" s="15">
        <v>31</v>
      </c>
      <c r="J44" s="15">
        <v>1239</v>
      </c>
      <c r="K44" s="15"/>
      <c r="L44" s="15">
        <v>5879</v>
      </c>
      <c r="M44" s="15">
        <v>728</v>
      </c>
      <c r="N44" s="15">
        <v>48</v>
      </c>
      <c r="O44" s="15"/>
      <c r="P44" s="15"/>
      <c r="Q44" s="15">
        <f>SUM(D44:P44)</f>
        <v>275537</v>
      </c>
      <c r="R44" s="16" t="s">
        <v>54</v>
      </c>
      <c r="U44" s="17">
        <v>2010</v>
      </c>
      <c r="W44" s="17">
        <v>32282</v>
      </c>
      <c r="X44" s="17">
        <v>44587</v>
      </c>
      <c r="Y44" s="17">
        <v>146994</v>
      </c>
      <c r="Z44" s="17">
        <v>37131</v>
      </c>
      <c r="AA44" s="17">
        <v>6618</v>
      </c>
      <c r="AB44" s="17">
        <v>31</v>
      </c>
      <c r="AC44" s="17">
        <v>1239</v>
      </c>
      <c r="AE44" s="17">
        <v>5879</v>
      </c>
      <c r="AF44" s="17">
        <v>728</v>
      </c>
      <c r="AG44" s="17">
        <v>48</v>
      </c>
      <c r="AJ44" s="17">
        <v>275537</v>
      </c>
      <c r="AK44" s="17" t="s">
        <v>54</v>
      </c>
    </row>
    <row r="45" spans="2:37" x14ac:dyDescent="0.25">
      <c r="B45" s="8"/>
      <c r="C45" s="3"/>
      <c r="D45" s="3"/>
      <c r="E45" s="3"/>
      <c r="F45" s="3"/>
      <c r="G45" s="3"/>
      <c r="H45" s="3"/>
      <c r="I45" s="3"/>
      <c r="J45" s="3"/>
      <c r="K45" s="3"/>
      <c r="L45" s="3"/>
      <c r="M45" s="3"/>
      <c r="N45" s="3"/>
      <c r="O45" s="3"/>
      <c r="P45" s="3"/>
      <c r="Q45" s="3"/>
      <c r="R45" s="9"/>
    </row>
    <row r="46" spans="2:37" x14ac:dyDescent="0.25">
      <c r="B46" s="8">
        <v>2015</v>
      </c>
      <c r="C46" s="3" t="s">
        <v>24</v>
      </c>
      <c r="D46" s="13">
        <f>D47/$Q47</f>
        <v>0.10880815674965885</v>
      </c>
      <c r="E46" s="13">
        <f t="shared" ref="E46" si="148">E47/$Q47</f>
        <v>0.1016278740441309</v>
      </c>
      <c r="F46" s="13">
        <f t="shared" ref="F46" si="149">F47/$Q47</f>
        <v>0.59943291536857279</v>
      </c>
      <c r="G46" s="13">
        <f t="shared" ref="G46" si="150">G47/$Q47</f>
        <v>9.9175442210149595E-2</v>
      </c>
      <c r="H46" s="13">
        <f t="shared" ref="H46" si="151">H47/$Q47</f>
        <v>2.0375782074718709E-2</v>
      </c>
      <c r="I46" s="13">
        <f t="shared" ref="I46" si="152">I47/$Q47</f>
        <v>7.6920106078941274E-4</v>
      </c>
      <c r="J46" s="13">
        <f t="shared" ref="J46" si="153">J47/$Q47</f>
        <v>2.8145034630139808E-2</v>
      </c>
      <c r="K46" s="13">
        <f t="shared" ref="K46" si="154">K47/$Q47</f>
        <v>0</v>
      </c>
      <c r="L46" s="13">
        <f t="shared" ref="L46" si="155">L47/$Q47</f>
        <v>3.7259584438322307E-2</v>
      </c>
      <c r="M46" s="13">
        <f t="shared" ref="M46" si="156">M47/$Q47</f>
        <v>4.3158938180694667E-3</v>
      </c>
      <c r="N46" s="13">
        <f t="shared" ref="N46" si="157">N47/$Q47</f>
        <v>9.0115605448132032E-5</v>
      </c>
      <c r="O46" s="13">
        <f t="shared" ref="O46" si="158">O47/$Q47</f>
        <v>0</v>
      </c>
      <c r="P46" s="13">
        <f t="shared" ref="P46" si="159">P47/$Q47</f>
        <v>0</v>
      </c>
      <c r="Q46" s="3"/>
      <c r="R46" s="9"/>
      <c r="U46" s="1">
        <v>2015</v>
      </c>
      <c r="V46" s="1" t="s">
        <v>24</v>
      </c>
      <c r="W46" s="1">
        <v>0.10880815674965885</v>
      </c>
      <c r="X46" s="1">
        <v>0.1016278740441309</v>
      </c>
      <c r="Y46" s="1">
        <v>0.59943291536857279</v>
      </c>
      <c r="Z46" s="1">
        <v>9.9175442210149595E-2</v>
      </c>
      <c r="AA46" s="1">
        <v>2.0375782074718709E-2</v>
      </c>
      <c r="AB46" s="1">
        <v>7.6920106078941274E-4</v>
      </c>
      <c r="AC46" s="1">
        <v>2.8145034630139808E-2</v>
      </c>
      <c r="AD46" s="1">
        <v>0</v>
      </c>
      <c r="AE46" s="1">
        <v>3.7259584438322307E-2</v>
      </c>
      <c r="AF46" s="1">
        <v>4.3158938180694667E-3</v>
      </c>
      <c r="AG46" s="1">
        <v>9.0115605448132032E-5</v>
      </c>
      <c r="AH46" s="1">
        <v>0</v>
      </c>
      <c r="AI46" s="1">
        <v>0</v>
      </c>
    </row>
    <row r="47" spans="2:37" s="17" customFormat="1" x14ac:dyDescent="0.25">
      <c r="B47" s="14">
        <v>2015</v>
      </c>
      <c r="C47" s="15"/>
      <c r="D47" s="15">
        <v>33808</v>
      </c>
      <c r="E47" s="15">
        <v>31577</v>
      </c>
      <c r="F47" s="15">
        <v>186251</v>
      </c>
      <c r="G47" s="15">
        <v>30815</v>
      </c>
      <c r="H47" s="15">
        <v>6331</v>
      </c>
      <c r="I47" s="15">
        <v>239</v>
      </c>
      <c r="J47" s="15">
        <v>8745</v>
      </c>
      <c r="K47" s="15"/>
      <c r="L47" s="15">
        <v>11577</v>
      </c>
      <c r="M47" s="15">
        <v>1341</v>
      </c>
      <c r="N47" s="15">
        <v>28</v>
      </c>
      <c r="O47" s="15"/>
      <c r="P47" s="15"/>
      <c r="Q47" s="15">
        <f>SUM(D47:P47)</f>
        <v>310712</v>
      </c>
      <c r="R47" s="16" t="s">
        <v>54</v>
      </c>
      <c r="U47" s="17">
        <v>2015</v>
      </c>
      <c r="W47" s="17">
        <v>33808</v>
      </c>
      <c r="X47" s="17">
        <v>31577</v>
      </c>
      <c r="Y47" s="17">
        <v>186251</v>
      </c>
      <c r="Z47" s="17">
        <v>30815</v>
      </c>
      <c r="AA47" s="17">
        <v>6331</v>
      </c>
      <c r="AB47" s="17">
        <v>239</v>
      </c>
      <c r="AC47" s="17">
        <v>8745</v>
      </c>
      <c r="AE47" s="17">
        <v>11577</v>
      </c>
      <c r="AF47" s="17">
        <v>1341</v>
      </c>
      <c r="AG47" s="17">
        <v>28</v>
      </c>
      <c r="AJ47" s="17">
        <v>310712</v>
      </c>
      <c r="AK47" s="17" t="s">
        <v>54</v>
      </c>
    </row>
    <row r="48" spans="2:37" x14ac:dyDescent="0.25">
      <c r="B48" s="8"/>
      <c r="C48" s="3"/>
      <c r="D48" s="3"/>
      <c r="E48" s="3"/>
      <c r="F48" s="3"/>
      <c r="G48" s="3"/>
      <c r="H48" s="3"/>
      <c r="I48" s="3"/>
      <c r="J48" s="3"/>
      <c r="K48" s="3"/>
      <c r="L48" s="3"/>
      <c r="M48" s="3"/>
      <c r="N48" s="3"/>
      <c r="O48" s="3"/>
      <c r="P48" s="3"/>
      <c r="Q48" s="3"/>
      <c r="R48" s="9"/>
    </row>
    <row r="49" spans="2:37" x14ac:dyDescent="0.25">
      <c r="B49" s="8">
        <v>2020</v>
      </c>
      <c r="C49" s="3" t="s">
        <v>24</v>
      </c>
      <c r="D49" s="13">
        <f>D50/$Q50</f>
        <v>2.6431782187441775E-2</v>
      </c>
      <c r="E49" s="13">
        <f t="shared" ref="E49" si="160">E50/$Q50</f>
        <v>9.9261109558412525E-2</v>
      </c>
      <c r="F49" s="13">
        <f t="shared" ref="F49" si="161">F50/$Q50</f>
        <v>0.63415024687907584</v>
      </c>
      <c r="G49" s="13">
        <f t="shared" ref="G49" si="162">G50/$Q50</f>
        <v>7.8072596422582449E-2</v>
      </c>
      <c r="H49" s="13">
        <f t="shared" ref="H49" si="163">H50/$Q50</f>
        <v>1.316203186137507E-2</v>
      </c>
      <c r="I49" s="13">
        <f t="shared" ref="I49" si="164">I50/$Q50</f>
        <v>3.9384199739146634E-2</v>
      </c>
      <c r="J49" s="13">
        <f t="shared" ref="J49" si="165">J50/$Q50</f>
        <v>5.7355715483510344E-2</v>
      </c>
      <c r="K49" s="13">
        <f t="shared" ref="K49" si="166">K50/$Q50</f>
        <v>0</v>
      </c>
      <c r="L49" s="13">
        <f t="shared" ref="L49" si="167">L50/$Q50</f>
        <v>3.1628470281348985E-2</v>
      </c>
      <c r="M49" s="13">
        <f t="shared" ref="M49" si="168">M50/$Q50</f>
        <v>6.7309483882988632E-3</v>
      </c>
      <c r="N49" s="13">
        <f t="shared" ref="N49" si="169">N50/$Q50</f>
        <v>4.2505123905347495E-4</v>
      </c>
      <c r="O49" s="13">
        <f t="shared" ref="O49" si="170">O50/$Q50</f>
        <v>0</v>
      </c>
      <c r="P49" s="13">
        <f t="shared" ref="P49" si="171">P50/$Q50</f>
        <v>1.3397847959754053E-2</v>
      </c>
      <c r="Q49" s="3"/>
      <c r="R49" s="9"/>
      <c r="U49" s="1">
        <v>2020</v>
      </c>
      <c r="V49" s="1" t="s">
        <v>24</v>
      </c>
      <c r="W49" s="1">
        <v>2.6431782187441775E-2</v>
      </c>
      <c r="X49" s="1">
        <v>9.9261109558412525E-2</v>
      </c>
      <c r="Y49" s="1">
        <v>0.63415024687907584</v>
      </c>
      <c r="Z49" s="1">
        <v>7.8072596422582449E-2</v>
      </c>
      <c r="AA49" s="1">
        <v>1.316203186137507E-2</v>
      </c>
      <c r="AB49" s="1">
        <v>3.9384199739146634E-2</v>
      </c>
      <c r="AC49" s="1">
        <v>5.7355715483510344E-2</v>
      </c>
      <c r="AD49" s="1">
        <v>0</v>
      </c>
      <c r="AE49" s="1">
        <v>3.1628470281348985E-2</v>
      </c>
      <c r="AF49" s="1">
        <v>6.7309483882988632E-3</v>
      </c>
      <c r="AG49" s="1">
        <v>4.2505123905347495E-4</v>
      </c>
      <c r="AH49" s="1">
        <v>0</v>
      </c>
      <c r="AI49" s="1">
        <v>1.3397847959754053E-2</v>
      </c>
    </row>
    <row r="50" spans="2:37" s="17" customFormat="1" ht="15.75" thickBot="1" x14ac:dyDescent="0.3">
      <c r="B50" s="18">
        <v>2020</v>
      </c>
      <c r="C50" s="19"/>
      <c r="D50" s="19">
        <v>9079</v>
      </c>
      <c r="E50" s="19">
        <v>34095</v>
      </c>
      <c r="F50" s="19">
        <v>217823</v>
      </c>
      <c r="G50" s="19">
        <v>26817</v>
      </c>
      <c r="H50" s="19">
        <v>4521</v>
      </c>
      <c r="I50" s="19">
        <v>13528</v>
      </c>
      <c r="J50" s="19">
        <v>19701</v>
      </c>
      <c r="K50" s="19"/>
      <c r="L50" s="19">
        <v>10864</v>
      </c>
      <c r="M50" s="19">
        <v>2312</v>
      </c>
      <c r="N50" s="19">
        <v>146</v>
      </c>
      <c r="O50" s="19"/>
      <c r="P50" s="19">
        <v>4602</v>
      </c>
      <c r="Q50" s="19">
        <f t="shared" ref="Q50" si="172">SUM(D50:P50)</f>
        <v>343488</v>
      </c>
      <c r="R50" s="20" t="s">
        <v>54</v>
      </c>
      <c r="U50" s="17">
        <v>2020</v>
      </c>
      <c r="W50" s="17">
        <v>9079</v>
      </c>
      <c r="X50" s="17">
        <v>34095</v>
      </c>
      <c r="Y50" s="17">
        <v>217823</v>
      </c>
      <c r="Z50" s="17">
        <v>26817</v>
      </c>
      <c r="AA50" s="17">
        <v>4521</v>
      </c>
      <c r="AB50" s="17">
        <v>13528</v>
      </c>
      <c r="AC50" s="17">
        <v>19701</v>
      </c>
      <c r="AE50" s="17">
        <v>10864</v>
      </c>
      <c r="AF50" s="17">
        <v>2312</v>
      </c>
      <c r="AG50" s="17">
        <v>146</v>
      </c>
      <c r="AI50" s="17">
        <v>4602</v>
      </c>
      <c r="AJ50" s="17">
        <v>343488</v>
      </c>
      <c r="AK50" s="17" t="s">
        <v>54</v>
      </c>
    </row>
    <row r="51" spans="2:37" ht="15.75" thickBot="1" x14ac:dyDescent="0.3"/>
    <row r="52" spans="2:37" x14ac:dyDescent="0.25">
      <c r="B52" s="5" t="s">
        <v>32</v>
      </c>
      <c r="C52" s="6"/>
      <c r="D52" s="6" t="s">
        <v>41</v>
      </c>
      <c r="E52" s="6" t="s">
        <v>42</v>
      </c>
      <c r="F52" s="6" t="s">
        <v>43</v>
      </c>
      <c r="G52" s="6" t="s">
        <v>44</v>
      </c>
      <c r="H52" s="6" t="s">
        <v>45</v>
      </c>
      <c r="I52" s="6" t="s">
        <v>46</v>
      </c>
      <c r="J52" s="6" t="s">
        <v>47</v>
      </c>
      <c r="K52" s="6"/>
      <c r="L52" s="6"/>
      <c r="M52" s="6" t="s">
        <v>50</v>
      </c>
      <c r="N52" s="6" t="s">
        <v>51</v>
      </c>
      <c r="O52" s="6"/>
      <c r="P52" s="6"/>
      <c r="Q52" s="6" t="s">
        <v>35</v>
      </c>
      <c r="R52" s="7" t="s">
        <v>53</v>
      </c>
      <c r="U52" s="1" t="s">
        <v>32</v>
      </c>
      <c r="W52" s="1" t="s">
        <v>41</v>
      </c>
      <c r="X52" s="1" t="s">
        <v>42</v>
      </c>
      <c r="Y52" s="1" t="s">
        <v>43</v>
      </c>
      <c r="Z52" s="1" t="s">
        <v>44</v>
      </c>
      <c r="AA52" s="1" t="s">
        <v>45</v>
      </c>
      <c r="AB52" s="1" t="s">
        <v>46</v>
      </c>
      <c r="AC52" s="1" t="s">
        <v>47</v>
      </c>
      <c r="AF52" s="1" t="s">
        <v>50</v>
      </c>
      <c r="AG52" s="1" t="s">
        <v>51</v>
      </c>
      <c r="AJ52" s="1" t="s">
        <v>35</v>
      </c>
      <c r="AK52" s="1" t="s">
        <v>53</v>
      </c>
    </row>
    <row r="53" spans="2:37" x14ac:dyDescent="0.25">
      <c r="B53" s="8">
        <v>2010</v>
      </c>
      <c r="C53" s="3" t="s">
        <v>32</v>
      </c>
      <c r="D53" s="13">
        <f>D54/$Q54</f>
        <v>0.18598161317429857</v>
      </c>
      <c r="E53" s="13">
        <f t="shared" ref="E53" si="173">E54/$Q54</f>
        <v>6.8417554025410445E-3</v>
      </c>
      <c r="F53" s="13">
        <f t="shared" ref="F53" si="174">F54/$Q54</f>
        <v>0.75093752743600362</v>
      </c>
      <c r="G53" s="13">
        <f t="shared" ref="G53" si="175">G54/$Q54</f>
        <v>3.4873512184721123E-2</v>
      </c>
      <c r="H53" s="13">
        <f t="shared" ref="H53" si="176">H54/$Q54</f>
        <v>1.2542173056903839E-5</v>
      </c>
      <c r="I53" s="13">
        <f t="shared" ref="I53" si="177">I54/$Q54</f>
        <v>1.2542173056903839E-4</v>
      </c>
      <c r="J53" s="13">
        <f t="shared" ref="J53" si="178">J54/$Q54</f>
        <v>0</v>
      </c>
      <c r="K53" s="13">
        <f t="shared" ref="K53" si="179">K54/$Q54</f>
        <v>0</v>
      </c>
      <c r="L53" s="13">
        <f t="shared" ref="L53" si="180">L54/$Q54</f>
        <v>0</v>
      </c>
      <c r="M53" s="13">
        <f t="shared" ref="M53" si="181">M54/$Q54</f>
        <v>2.1202543552695938E-2</v>
      </c>
      <c r="N53" s="13">
        <f t="shared" ref="N53" si="182">N54/$Q54</f>
        <v>2.5084346113807678E-5</v>
      </c>
      <c r="O53" s="13">
        <f t="shared" ref="O53" si="183">O54/$Q54</f>
        <v>0</v>
      </c>
      <c r="P53" s="13">
        <f t="shared" ref="P53" si="184">P54/$Q54</f>
        <v>0</v>
      </c>
      <c r="Q53" s="3"/>
      <c r="R53" s="9"/>
      <c r="U53" s="1">
        <v>2010</v>
      </c>
      <c r="V53" s="1" t="s">
        <v>32</v>
      </c>
      <c r="W53" s="1">
        <v>0.18598161317429857</v>
      </c>
      <c r="X53" s="1">
        <v>6.8417554025410445E-3</v>
      </c>
      <c r="Y53" s="1">
        <v>0.75093752743600362</v>
      </c>
      <c r="Z53" s="1">
        <v>3.4873512184721123E-2</v>
      </c>
      <c r="AA53" s="1">
        <v>1.2542173056903839E-5</v>
      </c>
      <c r="AB53" s="1">
        <v>1.2542173056903839E-4</v>
      </c>
      <c r="AC53" s="1">
        <v>0</v>
      </c>
      <c r="AD53" s="1">
        <v>0</v>
      </c>
      <c r="AE53" s="1">
        <v>0</v>
      </c>
      <c r="AF53" s="1">
        <v>2.1202543552695938E-2</v>
      </c>
      <c r="AG53" s="1">
        <v>2.5084346113807678E-5</v>
      </c>
      <c r="AH53" s="1">
        <v>0</v>
      </c>
      <c r="AI53" s="1">
        <v>0</v>
      </c>
    </row>
    <row r="54" spans="2:37" s="17" customFormat="1" x14ac:dyDescent="0.25">
      <c r="B54" s="14">
        <v>2010</v>
      </c>
      <c r="C54" s="15"/>
      <c r="D54" s="15">
        <v>29657</v>
      </c>
      <c r="E54" s="15">
        <v>1091</v>
      </c>
      <c r="F54" s="15">
        <v>119746</v>
      </c>
      <c r="G54" s="15">
        <v>5561</v>
      </c>
      <c r="H54" s="15">
        <v>2</v>
      </c>
      <c r="I54" s="15">
        <v>20</v>
      </c>
      <c r="J54" s="15"/>
      <c r="K54" s="15"/>
      <c r="L54" s="15"/>
      <c r="M54" s="15">
        <v>3381</v>
      </c>
      <c r="N54" s="15">
        <v>4</v>
      </c>
      <c r="O54" s="15"/>
      <c r="P54" s="15"/>
      <c r="Q54" s="15">
        <f>SUM(D54:P54)</f>
        <v>159462</v>
      </c>
      <c r="R54" s="16" t="s">
        <v>54</v>
      </c>
      <c r="U54" s="17">
        <v>2010</v>
      </c>
      <c r="W54" s="17">
        <v>29657</v>
      </c>
      <c r="X54" s="17">
        <v>1091</v>
      </c>
      <c r="Y54" s="17">
        <v>119746</v>
      </c>
      <c r="Z54" s="17">
        <v>5561</v>
      </c>
      <c r="AA54" s="17">
        <v>2</v>
      </c>
      <c r="AB54" s="17">
        <v>20</v>
      </c>
      <c r="AF54" s="17">
        <v>3381</v>
      </c>
      <c r="AG54" s="17">
        <v>4</v>
      </c>
      <c r="AJ54" s="17">
        <v>159462</v>
      </c>
      <c r="AK54" s="17" t="s">
        <v>54</v>
      </c>
    </row>
    <row r="55" spans="2:37" x14ac:dyDescent="0.25">
      <c r="B55" s="8"/>
      <c r="C55" s="3"/>
      <c r="D55" s="3"/>
      <c r="E55" s="3"/>
      <c r="F55" s="3"/>
      <c r="G55" s="3"/>
      <c r="H55" s="3"/>
      <c r="I55" s="3"/>
      <c r="J55" s="3"/>
      <c r="K55" s="3"/>
      <c r="L55" s="3"/>
      <c r="M55" s="3"/>
      <c r="N55" s="3"/>
      <c r="O55" s="3"/>
      <c r="P55" s="3"/>
      <c r="Q55" s="3"/>
      <c r="R55" s="9"/>
    </row>
    <row r="56" spans="2:37" x14ac:dyDescent="0.25">
      <c r="B56" s="8">
        <v>2015</v>
      </c>
      <c r="C56" s="3" t="s">
        <v>32</v>
      </c>
      <c r="D56" s="13">
        <f>D57/$Q57</f>
        <v>0.19691694832051548</v>
      </c>
      <c r="E56" s="13">
        <f t="shared" ref="E56" si="185">E57/$Q57</f>
        <v>7.4480750675687112E-3</v>
      </c>
      <c r="F56" s="13">
        <f t="shared" ref="F56" si="186">F57/$Q57</f>
        <v>0.71651610646233366</v>
      </c>
      <c r="G56" s="13">
        <f t="shared" ref="G56" si="187">G57/$Q57</f>
        <v>2.1881541751538988E-2</v>
      </c>
      <c r="H56" s="13">
        <f t="shared" ref="H56" si="188">H57/$Q57</f>
        <v>5.6424811117944783E-6</v>
      </c>
      <c r="I56" s="13">
        <f t="shared" ref="I56" si="189">I57/$Q57</f>
        <v>1.341782008384727E-2</v>
      </c>
      <c r="J56" s="13">
        <f t="shared" ref="J56" si="190">J57/$Q57</f>
        <v>1.8563762857803834E-3</v>
      </c>
      <c r="K56" s="13">
        <f t="shared" ref="K56" si="191">K57/$Q57</f>
        <v>0</v>
      </c>
      <c r="L56" s="13">
        <f t="shared" ref="L56" si="192">L57/$Q57</f>
        <v>0</v>
      </c>
      <c r="M56" s="13">
        <f t="shared" ref="M56" si="193">M57/$Q57</f>
        <v>4.0631506486032039E-2</v>
      </c>
      <c r="N56" s="13">
        <f t="shared" ref="N56" si="194">N57/$Q57</f>
        <v>1.3259830612717023E-3</v>
      </c>
      <c r="O56" s="13">
        <f t="shared" ref="O56" si="195">O57/$Q57</f>
        <v>0</v>
      </c>
      <c r="P56" s="13">
        <f t="shared" ref="P56" si="196">P57/$Q57</f>
        <v>0</v>
      </c>
      <c r="Q56" s="3"/>
      <c r="R56" s="9"/>
      <c r="U56" s="1">
        <v>2015</v>
      </c>
      <c r="V56" s="1" t="s">
        <v>32</v>
      </c>
      <c r="W56" s="1">
        <v>0.19691694832051548</v>
      </c>
      <c r="X56" s="1">
        <v>7.4480750675687112E-3</v>
      </c>
      <c r="Y56" s="1">
        <v>0.71651610646233366</v>
      </c>
      <c r="Z56" s="1">
        <v>2.1881541751538988E-2</v>
      </c>
      <c r="AA56" s="1">
        <v>5.6424811117944783E-6</v>
      </c>
      <c r="AB56" s="1">
        <v>1.341782008384727E-2</v>
      </c>
      <c r="AC56" s="1">
        <v>1.8563762857803834E-3</v>
      </c>
      <c r="AD56" s="1">
        <v>0</v>
      </c>
      <c r="AE56" s="1">
        <v>0</v>
      </c>
      <c r="AF56" s="1">
        <v>4.0631506486032039E-2</v>
      </c>
      <c r="AG56" s="1">
        <v>1.3259830612717023E-3</v>
      </c>
      <c r="AH56" s="1">
        <v>0</v>
      </c>
      <c r="AI56" s="1">
        <v>0</v>
      </c>
    </row>
    <row r="57" spans="2:37" s="17" customFormat="1" x14ac:dyDescent="0.25">
      <c r="B57" s="14">
        <v>2015</v>
      </c>
      <c r="C57" s="15"/>
      <c r="D57" s="15">
        <v>34899</v>
      </c>
      <c r="E57" s="15">
        <v>1320</v>
      </c>
      <c r="F57" s="15">
        <v>126986</v>
      </c>
      <c r="G57" s="15">
        <v>3878</v>
      </c>
      <c r="H57" s="15">
        <v>1</v>
      </c>
      <c r="I57" s="15">
        <v>2378</v>
      </c>
      <c r="J57" s="15">
        <v>329</v>
      </c>
      <c r="K57" s="15"/>
      <c r="L57" s="15"/>
      <c r="M57" s="15">
        <v>7201</v>
      </c>
      <c r="N57" s="15">
        <v>235</v>
      </c>
      <c r="O57" s="15"/>
      <c r="P57" s="15"/>
      <c r="Q57" s="15">
        <f>SUM(D57:P57)</f>
        <v>177227</v>
      </c>
      <c r="R57" s="16" t="s">
        <v>54</v>
      </c>
      <c r="U57" s="17">
        <v>2015</v>
      </c>
      <c r="W57" s="17">
        <v>34899</v>
      </c>
      <c r="X57" s="17">
        <v>1320</v>
      </c>
      <c r="Y57" s="17">
        <v>126986</v>
      </c>
      <c r="Z57" s="17">
        <v>3878</v>
      </c>
      <c r="AA57" s="17">
        <v>1</v>
      </c>
      <c r="AB57" s="17">
        <v>2378</v>
      </c>
      <c r="AC57" s="17">
        <v>329</v>
      </c>
      <c r="AF57" s="17">
        <v>7201</v>
      </c>
      <c r="AG57" s="17">
        <v>235</v>
      </c>
      <c r="AJ57" s="17">
        <v>177227</v>
      </c>
      <c r="AK57" s="17" t="s">
        <v>54</v>
      </c>
    </row>
    <row r="58" spans="2:37" x14ac:dyDescent="0.25">
      <c r="B58" s="8"/>
      <c r="C58" s="3"/>
      <c r="D58" s="3"/>
      <c r="E58" s="3"/>
      <c r="F58" s="3"/>
      <c r="G58" s="3"/>
      <c r="H58" s="3"/>
      <c r="I58" s="3"/>
      <c r="J58" s="3"/>
      <c r="K58" s="3"/>
      <c r="L58" s="3"/>
      <c r="M58" s="3"/>
      <c r="N58" s="3"/>
      <c r="O58" s="3"/>
      <c r="P58" s="3"/>
      <c r="Q58" s="3"/>
      <c r="R58" s="9"/>
    </row>
    <row r="59" spans="2:37" x14ac:dyDescent="0.25">
      <c r="B59" s="8">
        <v>2020</v>
      </c>
      <c r="C59" s="3" t="s">
        <v>32</v>
      </c>
      <c r="D59" s="13">
        <f>D60/$Q60</f>
        <v>0.19345898302171566</v>
      </c>
      <c r="E59" s="13">
        <f t="shared" ref="E59" si="197">E60/$Q60</f>
        <v>7.0362393180756157E-4</v>
      </c>
      <c r="F59" s="13">
        <f t="shared" ref="F59" si="198">F60/$Q60</f>
        <v>0.64670021860682458</v>
      </c>
      <c r="G59" s="13">
        <f t="shared" ref="G59" si="199">G60/$Q60</f>
        <v>2.4863169315551163E-2</v>
      </c>
      <c r="H59" s="13">
        <f t="shared" ref="H59" si="200">H60/$Q60</f>
        <v>5.3711750519661187E-6</v>
      </c>
      <c r="I59" s="13">
        <f t="shared" ref="I59" si="201">I60/$Q60</f>
        <v>2.6469150656089034E-2</v>
      </c>
      <c r="J59" s="13">
        <f t="shared" ref="J59" si="202">J60/$Q60</f>
        <v>1.6559332685211543E-2</v>
      </c>
      <c r="K59" s="13">
        <f t="shared" ref="K59" si="203">K60/$Q60</f>
        <v>0</v>
      </c>
      <c r="L59" s="13">
        <f t="shared" ref="L59" si="204">L60/$Q60</f>
        <v>0</v>
      </c>
      <c r="M59" s="13">
        <f t="shared" ref="M59" si="205">M60/$Q60</f>
        <v>9.0020893870952148E-2</v>
      </c>
      <c r="N59" s="13">
        <f t="shared" ref="N59" si="206">N60/$Q60</f>
        <v>1.219256736796309E-3</v>
      </c>
      <c r="O59" s="13">
        <f t="shared" ref="O59" si="207">O60/$Q60</f>
        <v>0</v>
      </c>
      <c r="P59" s="13">
        <f t="shared" ref="P59" si="208">P60/$Q60</f>
        <v>0</v>
      </c>
      <c r="Q59" s="3"/>
      <c r="R59" s="9"/>
      <c r="U59" s="1">
        <v>2020</v>
      </c>
      <c r="V59" s="1" t="s">
        <v>32</v>
      </c>
      <c r="W59" s="1">
        <v>0.19345898302171566</v>
      </c>
      <c r="X59" s="1">
        <v>7.0362393180756157E-4</v>
      </c>
      <c r="Y59" s="1">
        <v>0.64670021860682458</v>
      </c>
      <c r="Z59" s="1">
        <v>2.4863169315551163E-2</v>
      </c>
      <c r="AA59" s="1">
        <v>5.3711750519661187E-6</v>
      </c>
      <c r="AB59" s="1">
        <v>2.6469150656089034E-2</v>
      </c>
      <c r="AC59" s="1">
        <v>1.6559332685211543E-2</v>
      </c>
      <c r="AD59" s="1">
        <v>0</v>
      </c>
      <c r="AE59" s="1">
        <v>0</v>
      </c>
      <c r="AF59" s="1">
        <v>9.0020893870952148E-2</v>
      </c>
      <c r="AG59" s="1">
        <v>1.219256736796309E-3</v>
      </c>
      <c r="AH59" s="1">
        <v>0</v>
      </c>
      <c r="AI59" s="1">
        <v>0</v>
      </c>
    </row>
    <row r="60" spans="2:37" s="17" customFormat="1" ht="15.75" thickBot="1" x14ac:dyDescent="0.3">
      <c r="B60" s="18">
        <v>2020</v>
      </c>
      <c r="C60" s="19"/>
      <c r="D60" s="19">
        <v>36018</v>
      </c>
      <c r="E60" s="19">
        <v>131</v>
      </c>
      <c r="F60" s="19">
        <v>120402</v>
      </c>
      <c r="G60" s="19">
        <v>4629</v>
      </c>
      <c r="H60" s="19">
        <v>1</v>
      </c>
      <c r="I60" s="19">
        <v>4928</v>
      </c>
      <c r="J60" s="19">
        <v>3083</v>
      </c>
      <c r="K60" s="19"/>
      <c r="L60" s="19"/>
      <c r="M60" s="19">
        <v>16760</v>
      </c>
      <c r="N60" s="19">
        <v>227</v>
      </c>
      <c r="O60" s="19"/>
      <c r="P60" s="19"/>
      <c r="Q60" s="19">
        <f t="shared" ref="Q60" si="209">SUM(D60:P60)</f>
        <v>186179</v>
      </c>
      <c r="R60" s="20" t="s">
        <v>54</v>
      </c>
      <c r="U60" s="17">
        <v>2020</v>
      </c>
      <c r="W60" s="17">
        <v>36018</v>
      </c>
      <c r="X60" s="17">
        <v>131</v>
      </c>
      <c r="Y60" s="17">
        <v>120402</v>
      </c>
      <c r="Z60" s="17">
        <v>4629</v>
      </c>
      <c r="AA60" s="17">
        <v>1</v>
      </c>
      <c r="AB60" s="17">
        <v>4928</v>
      </c>
      <c r="AC60" s="17">
        <v>3083</v>
      </c>
      <c r="AF60" s="17">
        <v>16760</v>
      </c>
      <c r="AG60" s="17">
        <v>227</v>
      </c>
      <c r="AJ60" s="17">
        <v>186179</v>
      </c>
      <c r="AK60" s="17" t="s">
        <v>54</v>
      </c>
    </row>
    <row r="61" spans="2:37" ht="15.75" thickBot="1" x14ac:dyDescent="0.3"/>
    <row r="62" spans="2:37" x14ac:dyDescent="0.25">
      <c r="B62" s="5" t="s">
        <v>31</v>
      </c>
      <c r="C62" s="6"/>
      <c r="D62" s="6" t="s">
        <v>41</v>
      </c>
      <c r="E62" s="6" t="s">
        <v>42</v>
      </c>
      <c r="F62" s="6" t="s">
        <v>43</v>
      </c>
      <c r="G62" s="6" t="s">
        <v>44</v>
      </c>
      <c r="H62" s="6"/>
      <c r="I62" s="6" t="s">
        <v>46</v>
      </c>
      <c r="J62" s="6" t="s">
        <v>47</v>
      </c>
      <c r="K62" s="6"/>
      <c r="L62" s="6"/>
      <c r="M62" s="6" t="s">
        <v>50</v>
      </c>
      <c r="N62" s="6"/>
      <c r="O62" s="6"/>
      <c r="P62" s="6"/>
      <c r="Q62" s="6" t="s">
        <v>35</v>
      </c>
      <c r="R62" s="7" t="s">
        <v>53</v>
      </c>
      <c r="U62" s="1" t="s">
        <v>31</v>
      </c>
      <c r="W62" s="1" t="s">
        <v>41</v>
      </c>
      <c r="X62" s="1" t="s">
        <v>42</v>
      </c>
      <c r="Y62" s="1" t="s">
        <v>43</v>
      </c>
      <c r="Z62" s="1" t="s">
        <v>44</v>
      </c>
      <c r="AB62" s="1" t="s">
        <v>46</v>
      </c>
      <c r="AC62" s="1" t="s">
        <v>47</v>
      </c>
      <c r="AF62" s="1" t="s">
        <v>50</v>
      </c>
      <c r="AJ62" s="1" t="s">
        <v>35</v>
      </c>
      <c r="AK62" s="1" t="s">
        <v>53</v>
      </c>
    </row>
    <row r="63" spans="2:37" x14ac:dyDescent="0.25">
      <c r="B63" s="8">
        <v>2010</v>
      </c>
      <c r="C63" s="3" t="s">
        <v>31</v>
      </c>
      <c r="D63" s="13">
        <f>D64/$Q64</f>
        <v>0.20747500079028061</v>
      </c>
      <c r="E63" s="13">
        <f t="shared" ref="E63" si="210">E64/$Q64</f>
        <v>3.5931424717869823E-2</v>
      </c>
      <c r="F63" s="13">
        <f t="shared" ref="F63" si="211">F64/$Q64</f>
        <v>0.46519077373739504</v>
      </c>
      <c r="G63" s="13">
        <f t="shared" ref="G63" si="212">G64/$Q64</f>
        <v>0.29029640791123568</v>
      </c>
      <c r="H63" s="13">
        <f t="shared" ref="H63" si="213">H64/$Q64</f>
        <v>0</v>
      </c>
      <c r="I63" s="13">
        <f t="shared" ref="I63" si="214">I64/$Q64</f>
        <v>0</v>
      </c>
      <c r="J63" s="13">
        <f t="shared" ref="J63" si="215">J64/$Q64</f>
        <v>5.2685373486612648E-4</v>
      </c>
      <c r="K63" s="13">
        <f t="shared" ref="K63" si="216">K64/$Q64</f>
        <v>0</v>
      </c>
      <c r="L63" s="13">
        <f t="shared" ref="L63" si="217">L64/$Q64</f>
        <v>0</v>
      </c>
      <c r="M63" s="13">
        <f t="shared" ref="M63" si="218">M64/$Q64</f>
        <v>5.7953910835273912E-4</v>
      </c>
      <c r="N63" s="13">
        <f t="shared" ref="N63" si="219">N64/$Q64</f>
        <v>0</v>
      </c>
      <c r="O63" s="13">
        <f t="shared" ref="O63" si="220">O64/$Q64</f>
        <v>0</v>
      </c>
      <c r="P63" s="13">
        <f t="shared" ref="P63" si="221">P64/$Q64</f>
        <v>0</v>
      </c>
      <c r="Q63" s="3"/>
      <c r="R63" s="9"/>
      <c r="U63" s="1">
        <v>2010</v>
      </c>
      <c r="V63" s="1" t="s">
        <v>31</v>
      </c>
      <c r="W63" s="1">
        <v>0.20747500079028061</v>
      </c>
      <c r="X63" s="1">
        <v>3.5931424717869823E-2</v>
      </c>
      <c r="Y63" s="1">
        <v>0.46519077373739504</v>
      </c>
      <c r="Z63" s="1">
        <v>0.29029640791123568</v>
      </c>
      <c r="AA63" s="1">
        <v>0</v>
      </c>
      <c r="AB63" s="1">
        <v>0</v>
      </c>
      <c r="AC63" s="1">
        <v>5.2685373486612648E-4</v>
      </c>
      <c r="AD63" s="1">
        <v>0</v>
      </c>
      <c r="AE63" s="1">
        <v>0</v>
      </c>
      <c r="AF63" s="1">
        <v>5.7953910835273912E-4</v>
      </c>
      <c r="AG63" s="1">
        <v>0</v>
      </c>
      <c r="AH63" s="1">
        <v>0</v>
      </c>
      <c r="AI63" s="1">
        <v>0</v>
      </c>
    </row>
    <row r="64" spans="2:37" s="17" customFormat="1" x14ac:dyDescent="0.25">
      <c r="B64" s="14">
        <v>2010</v>
      </c>
      <c r="C64" s="15"/>
      <c r="D64" s="15">
        <v>19690</v>
      </c>
      <c r="E64" s="15">
        <v>3410</v>
      </c>
      <c r="F64" s="15">
        <v>44148</v>
      </c>
      <c r="G64" s="15">
        <v>27550</v>
      </c>
      <c r="H64" s="15"/>
      <c r="I64" s="15"/>
      <c r="J64" s="15">
        <v>50</v>
      </c>
      <c r="K64" s="15"/>
      <c r="L64" s="15"/>
      <c r="M64" s="15">
        <v>55</v>
      </c>
      <c r="N64" s="15"/>
      <c r="O64" s="15"/>
      <c r="P64" s="15"/>
      <c r="Q64" s="15">
        <f>SUM(D64:P64)</f>
        <v>94903</v>
      </c>
      <c r="R64" s="16" t="s">
        <v>54</v>
      </c>
      <c r="U64" s="17">
        <v>2010</v>
      </c>
      <c r="W64" s="17">
        <v>19690</v>
      </c>
      <c r="X64" s="17">
        <v>3410</v>
      </c>
      <c r="Y64" s="17">
        <v>44148</v>
      </c>
      <c r="Z64" s="17">
        <v>27550</v>
      </c>
      <c r="AC64" s="17">
        <v>50</v>
      </c>
      <c r="AF64" s="17">
        <v>55</v>
      </c>
      <c r="AJ64" s="17">
        <v>94903</v>
      </c>
      <c r="AK64" s="17" t="s">
        <v>54</v>
      </c>
    </row>
    <row r="65" spans="2:37" x14ac:dyDescent="0.25">
      <c r="B65" s="8"/>
      <c r="C65" s="3"/>
      <c r="D65" s="3"/>
      <c r="E65" s="3"/>
      <c r="F65" s="3"/>
      <c r="G65" s="3"/>
      <c r="H65" s="3"/>
      <c r="I65" s="3"/>
      <c r="J65" s="3"/>
      <c r="K65" s="3"/>
      <c r="L65" s="3"/>
      <c r="M65" s="3"/>
      <c r="N65" s="3"/>
      <c r="O65" s="3"/>
      <c r="P65" s="3"/>
      <c r="Q65" s="3"/>
      <c r="R65" s="9"/>
    </row>
    <row r="66" spans="2:37" x14ac:dyDescent="0.25">
      <c r="B66" s="8">
        <v>2015</v>
      </c>
      <c r="C66" s="3" t="s">
        <v>31</v>
      </c>
      <c r="D66" s="13">
        <f>D67/$Q67</f>
        <v>0.34584785364748249</v>
      </c>
      <c r="E66" s="13">
        <f t="shared" ref="E66" si="222">E67/$Q67</f>
        <v>7.9190577974852551E-3</v>
      </c>
      <c r="F66" s="13">
        <f t="shared" ref="F66" si="223">F67/$Q67</f>
        <v>0.29487925427341266</v>
      </c>
      <c r="G66" s="13">
        <f t="shared" ref="G66" si="224">G67/$Q67</f>
        <v>0.3501656693839304</v>
      </c>
      <c r="H66" s="13">
        <f t="shared" ref="H66" si="225">H67/$Q67</f>
        <v>0</v>
      </c>
      <c r="I66" s="13">
        <f t="shared" ref="I66" si="226">I67/$Q67</f>
        <v>0</v>
      </c>
      <c r="J66" s="13">
        <f t="shared" ref="J66" si="227">J67/$Q67</f>
        <v>7.5944560470856271E-4</v>
      </c>
      <c r="K66" s="13">
        <f t="shared" ref="K66" si="228">K67/$Q67</f>
        <v>0</v>
      </c>
      <c r="L66" s="13">
        <f t="shared" ref="L66" si="229">L67/$Q67</f>
        <v>0</v>
      </c>
      <c r="M66" s="13">
        <f t="shared" ref="M66" si="230">M67/$Q67</f>
        <v>4.2871929298064028E-4</v>
      </c>
      <c r="N66" s="13">
        <f t="shared" ref="N66" si="231">N67/$Q67</f>
        <v>0</v>
      </c>
      <c r="O66" s="13">
        <f t="shared" ref="O66" si="232">O67/$Q67</f>
        <v>0</v>
      </c>
      <c r="P66" s="13">
        <f t="shared" ref="P66" si="233">P67/$Q67</f>
        <v>0</v>
      </c>
      <c r="Q66" s="3"/>
      <c r="R66" s="9"/>
      <c r="U66" s="1">
        <v>2015</v>
      </c>
      <c r="V66" s="1" t="s">
        <v>31</v>
      </c>
      <c r="W66" s="1">
        <v>0.34584785364748249</v>
      </c>
      <c r="X66" s="1">
        <v>7.9190577974852551E-3</v>
      </c>
      <c r="Y66" s="1">
        <v>0.29487925427341266</v>
      </c>
      <c r="Z66" s="1">
        <v>0.3501656693839304</v>
      </c>
      <c r="AA66" s="1">
        <v>0</v>
      </c>
      <c r="AB66" s="1">
        <v>0</v>
      </c>
      <c r="AC66" s="1">
        <v>7.5944560470856271E-4</v>
      </c>
      <c r="AD66" s="1">
        <v>0</v>
      </c>
      <c r="AE66" s="1">
        <v>0</v>
      </c>
      <c r="AF66" s="1">
        <v>4.2871929298064028E-4</v>
      </c>
      <c r="AG66" s="1">
        <v>0</v>
      </c>
      <c r="AH66" s="1">
        <v>0</v>
      </c>
      <c r="AI66" s="1">
        <v>0</v>
      </c>
    </row>
    <row r="67" spans="2:37" s="17" customFormat="1" x14ac:dyDescent="0.25">
      <c r="B67" s="14">
        <v>2015</v>
      </c>
      <c r="C67" s="15"/>
      <c r="D67" s="15">
        <v>56469</v>
      </c>
      <c r="E67" s="15">
        <v>1293</v>
      </c>
      <c r="F67" s="15">
        <v>48147</v>
      </c>
      <c r="G67" s="15">
        <v>57174</v>
      </c>
      <c r="H67" s="15"/>
      <c r="I67" s="15"/>
      <c r="J67" s="15">
        <v>124</v>
      </c>
      <c r="K67" s="15"/>
      <c r="L67" s="15"/>
      <c r="M67" s="15">
        <v>70</v>
      </c>
      <c r="N67" s="15"/>
      <c r="O67" s="15"/>
      <c r="P67" s="15"/>
      <c r="Q67" s="15">
        <f>SUM(D67:P67)</f>
        <v>163277</v>
      </c>
      <c r="R67" s="16" t="s">
        <v>54</v>
      </c>
      <c r="U67" s="17">
        <v>2015</v>
      </c>
      <c r="W67" s="17">
        <v>56469</v>
      </c>
      <c r="X67" s="17">
        <v>1293</v>
      </c>
      <c r="Y67" s="17">
        <v>48147</v>
      </c>
      <c r="Z67" s="17">
        <v>57174</v>
      </c>
      <c r="AC67" s="17">
        <v>124</v>
      </c>
      <c r="AF67" s="17">
        <v>70</v>
      </c>
      <c r="AJ67" s="17">
        <v>163277</v>
      </c>
      <c r="AK67" s="17" t="s">
        <v>54</v>
      </c>
    </row>
    <row r="68" spans="2:37" x14ac:dyDescent="0.25">
      <c r="B68" s="8"/>
      <c r="C68" s="3"/>
      <c r="D68" s="3"/>
      <c r="E68" s="3"/>
      <c r="F68" s="3"/>
      <c r="G68" s="3"/>
      <c r="H68" s="3"/>
      <c r="I68" s="3"/>
      <c r="J68" s="3"/>
      <c r="K68" s="3"/>
      <c r="L68" s="3"/>
      <c r="M68" s="3"/>
      <c r="N68" s="3"/>
      <c r="O68" s="3"/>
      <c r="P68" s="3"/>
      <c r="Q68" s="3"/>
      <c r="R68" s="9"/>
    </row>
    <row r="69" spans="2:37" x14ac:dyDescent="0.25">
      <c r="B69" s="8">
        <v>2019</v>
      </c>
      <c r="C69" s="3" t="s">
        <v>31</v>
      </c>
      <c r="D69" s="13">
        <f>D70/$Q70</f>
        <v>0.49913244407100094</v>
      </c>
      <c r="E69" s="13">
        <f t="shared" ref="E69" si="234">E70/$Q70</f>
        <v>9.2973427161012496E-3</v>
      </c>
      <c r="F69" s="13">
        <f t="shared" ref="F69" si="235">F70/$Q70</f>
        <v>0.17858208171410567</v>
      </c>
      <c r="G69" s="13">
        <f t="shared" ref="G69" si="236">G70/$Q70</f>
        <v>0.2777733431362252</v>
      </c>
      <c r="H69" s="13">
        <f t="shared" ref="H69" si="237">H70/$Q70</f>
        <v>0</v>
      </c>
      <c r="I69" s="13">
        <f t="shared" ref="I69" si="238">I70/$Q70</f>
        <v>2.0241571263522738E-2</v>
      </c>
      <c r="J69" s="13">
        <f t="shared" ref="J69" si="239">J70/$Q70</f>
        <v>3.033294821972482E-3</v>
      </c>
      <c r="K69" s="13">
        <f t="shared" ref="K69" si="240">K70/$Q70</f>
        <v>0</v>
      </c>
      <c r="L69" s="13">
        <f t="shared" ref="L69" si="241">L70/$Q70</f>
        <v>0</v>
      </c>
      <c r="M69" s="13">
        <f t="shared" ref="M69" si="242">M70/$Q70</f>
        <v>1.1939922277071736E-2</v>
      </c>
      <c r="N69" s="13">
        <f t="shared" ref="N69" si="243">N70/$Q70</f>
        <v>0</v>
      </c>
      <c r="O69" s="13">
        <f t="shared" ref="O69" si="244">O70/$Q70</f>
        <v>0</v>
      </c>
      <c r="P69" s="13">
        <f t="shared" ref="P69" si="245">P70/$Q70</f>
        <v>0</v>
      </c>
      <c r="Q69" s="3"/>
      <c r="R69" s="9"/>
      <c r="U69" s="1">
        <v>2019</v>
      </c>
      <c r="V69" s="1" t="s">
        <v>31</v>
      </c>
      <c r="W69" s="1">
        <v>0.49913244407100094</v>
      </c>
      <c r="X69" s="1">
        <v>9.2973427161012496E-3</v>
      </c>
      <c r="Y69" s="1">
        <v>0.17858208171410567</v>
      </c>
      <c r="Z69" s="1">
        <v>0.2777733431362252</v>
      </c>
      <c r="AA69" s="1">
        <v>0</v>
      </c>
      <c r="AB69" s="1">
        <v>2.0241571263522738E-2</v>
      </c>
      <c r="AC69" s="1">
        <v>3.033294821972482E-3</v>
      </c>
      <c r="AD69" s="1">
        <v>0</v>
      </c>
      <c r="AE69" s="1">
        <v>0</v>
      </c>
      <c r="AF69" s="1">
        <v>1.1939922277071736E-2</v>
      </c>
      <c r="AG69" s="1">
        <v>0</v>
      </c>
      <c r="AH69" s="1">
        <v>0</v>
      </c>
      <c r="AI69" s="1">
        <v>0</v>
      </c>
    </row>
    <row r="70" spans="2:37" s="17" customFormat="1" ht="15.75" thickBot="1" x14ac:dyDescent="0.3">
      <c r="B70" s="18">
        <v>2019</v>
      </c>
      <c r="C70" s="19"/>
      <c r="D70" s="19">
        <v>118806</v>
      </c>
      <c r="E70" s="19">
        <v>2213</v>
      </c>
      <c r="F70" s="19">
        <v>42507</v>
      </c>
      <c r="G70" s="19">
        <v>66117</v>
      </c>
      <c r="H70" s="19"/>
      <c r="I70" s="19">
        <v>4818</v>
      </c>
      <c r="J70" s="19">
        <v>722</v>
      </c>
      <c r="K70" s="19"/>
      <c r="L70" s="19"/>
      <c r="M70" s="19">
        <v>2842</v>
      </c>
      <c r="N70" s="19"/>
      <c r="O70" s="19"/>
      <c r="P70" s="19"/>
      <c r="Q70" s="19">
        <f t="shared" ref="Q70" si="246">SUM(D70:P70)</f>
        <v>238025</v>
      </c>
      <c r="R70" s="20" t="s">
        <v>54</v>
      </c>
      <c r="U70" s="17">
        <v>2019</v>
      </c>
      <c r="W70" s="17">
        <v>118806</v>
      </c>
      <c r="X70" s="17">
        <v>2213</v>
      </c>
      <c r="Y70" s="17">
        <v>42507</v>
      </c>
      <c r="Z70" s="17">
        <v>66117</v>
      </c>
      <c r="AB70" s="17">
        <v>4818</v>
      </c>
      <c r="AC70" s="17">
        <v>722</v>
      </c>
      <c r="AF70" s="17">
        <v>2842</v>
      </c>
      <c r="AJ70" s="17">
        <v>238025</v>
      </c>
      <c r="AK70" s="17" t="s">
        <v>54</v>
      </c>
    </row>
    <row r="71" spans="2:37" ht="15.75" thickBot="1" x14ac:dyDescent="0.3"/>
    <row r="72" spans="2:37" x14ac:dyDescent="0.25">
      <c r="B72" s="5" t="s">
        <v>56</v>
      </c>
      <c r="C72" s="6"/>
      <c r="D72" s="6" t="s">
        <v>41</v>
      </c>
      <c r="E72" s="6" t="s">
        <v>42</v>
      </c>
      <c r="F72" s="6" t="s">
        <v>43</v>
      </c>
      <c r="G72" s="6" t="s">
        <v>44</v>
      </c>
      <c r="H72" s="6"/>
      <c r="I72" s="6" t="s">
        <v>46</v>
      </c>
      <c r="J72" s="6" t="s">
        <v>47</v>
      </c>
      <c r="K72" s="6" t="s">
        <v>48</v>
      </c>
      <c r="L72" s="6" t="s">
        <v>49</v>
      </c>
      <c r="M72" s="6" t="s">
        <v>50</v>
      </c>
      <c r="N72" s="6" t="s">
        <v>51</v>
      </c>
      <c r="O72" s="6"/>
      <c r="P72" s="6" t="s">
        <v>55</v>
      </c>
      <c r="Q72" s="6" t="s">
        <v>35</v>
      </c>
      <c r="R72" s="7" t="s">
        <v>53</v>
      </c>
      <c r="U72" s="1" t="s">
        <v>56</v>
      </c>
      <c r="W72" s="1" t="s">
        <v>41</v>
      </c>
      <c r="X72" s="1" t="s">
        <v>42</v>
      </c>
      <c r="Y72" s="1" t="s">
        <v>43</v>
      </c>
      <c r="Z72" s="1" t="s">
        <v>44</v>
      </c>
      <c r="AB72" s="1" t="s">
        <v>46</v>
      </c>
      <c r="AC72" s="1" t="s">
        <v>47</v>
      </c>
      <c r="AD72" s="1" t="s">
        <v>48</v>
      </c>
      <c r="AE72" s="1" t="s">
        <v>49</v>
      </c>
      <c r="AF72" s="1" t="s">
        <v>50</v>
      </c>
      <c r="AG72" s="1" t="s">
        <v>51</v>
      </c>
      <c r="AI72" s="1" t="s">
        <v>55</v>
      </c>
      <c r="AJ72" s="1" t="s">
        <v>35</v>
      </c>
      <c r="AK72" s="1" t="s">
        <v>53</v>
      </c>
    </row>
    <row r="73" spans="2:37" x14ac:dyDescent="0.25">
      <c r="B73" s="8">
        <v>2010</v>
      </c>
      <c r="C73" s="3" t="s">
        <v>56</v>
      </c>
      <c r="D73" s="13">
        <f>D74/$Q74</f>
        <v>0.43898396021685337</v>
      </c>
      <c r="E73" s="13">
        <f t="shared" ref="E73" si="247">E74/$Q74</f>
        <v>3.7907300783971427E-2</v>
      </c>
      <c r="F73" s="13">
        <f t="shared" ref="F73" si="248">F74/$Q74</f>
        <v>0.20657126612586785</v>
      </c>
      <c r="G73" s="13">
        <f t="shared" ref="G73" si="249">G74/$Q74</f>
        <v>1.2956749441450387E-2</v>
      </c>
      <c r="H73" s="13">
        <f t="shared" ref="H73" si="250">H74/$Q74</f>
        <v>0</v>
      </c>
      <c r="I73" s="13">
        <f t="shared" ref="I73" si="251">I74/$Q74</f>
        <v>1.5455207924597804E-3</v>
      </c>
      <c r="J73" s="13">
        <f t="shared" ref="J73" si="252">J74/$Q74</f>
        <v>1.6356094396886536E-3</v>
      </c>
      <c r="K73" s="13">
        <f t="shared" ref="K73" si="253">K74/$Q74</f>
        <v>0</v>
      </c>
      <c r="L73" s="13">
        <f t="shared" ref="L73" si="254">L74/$Q74</f>
        <v>0.29748472496936984</v>
      </c>
      <c r="M73" s="13">
        <f t="shared" ref="M73" si="255">M74/$Q74</f>
        <v>1.5895641311050074E-3</v>
      </c>
      <c r="N73" s="13">
        <f t="shared" ref="N73" si="256">N74/$Q74</f>
        <v>6.2661659072527369E-4</v>
      </c>
      <c r="O73" s="13">
        <f t="shared" ref="O73" si="257">O74/$Q74</f>
        <v>0</v>
      </c>
      <c r="P73" s="13">
        <f t="shared" ref="P73" si="258">P74/$Q74</f>
        <v>6.9868750850837226E-4</v>
      </c>
      <c r="Q73" s="3"/>
      <c r="R73" s="9"/>
      <c r="U73" s="1">
        <v>2010</v>
      </c>
      <c r="V73" s="1" t="s">
        <v>56</v>
      </c>
      <c r="W73" s="1">
        <v>0.43898396021685337</v>
      </c>
      <c r="X73" s="1">
        <v>3.7907300783971427E-2</v>
      </c>
      <c r="Y73" s="1">
        <v>0.20657126612586785</v>
      </c>
      <c r="Z73" s="1">
        <v>1.2956749441450387E-2</v>
      </c>
      <c r="AA73" s="1">
        <v>0</v>
      </c>
      <c r="AB73" s="1">
        <v>1.5455207924597804E-3</v>
      </c>
      <c r="AC73" s="1">
        <v>1.6356094396886536E-3</v>
      </c>
      <c r="AD73" s="1">
        <v>0</v>
      </c>
      <c r="AE73" s="1">
        <v>0.29748472496936984</v>
      </c>
      <c r="AF73" s="1">
        <v>1.5895641311050074E-3</v>
      </c>
      <c r="AG73" s="1">
        <v>6.2661659072527369E-4</v>
      </c>
      <c r="AH73" s="1">
        <v>0</v>
      </c>
      <c r="AI73" s="1">
        <v>6.9868750850837226E-4</v>
      </c>
    </row>
    <row r="74" spans="2:37" s="17" customFormat="1" x14ac:dyDescent="0.25">
      <c r="B74" s="14">
        <v>2010</v>
      </c>
      <c r="C74" s="15"/>
      <c r="D74" s="15">
        <v>219276</v>
      </c>
      <c r="E74" s="15">
        <v>18935</v>
      </c>
      <c r="F74" s="15">
        <v>103184</v>
      </c>
      <c r="G74" s="15">
        <v>6472</v>
      </c>
      <c r="H74" s="15"/>
      <c r="I74" s="15">
        <v>772</v>
      </c>
      <c r="J74" s="15">
        <v>817</v>
      </c>
      <c r="K74" s="15"/>
      <c r="L74" s="15">
        <v>148596</v>
      </c>
      <c r="M74" s="15">
        <v>794</v>
      </c>
      <c r="N74" s="15">
        <v>313</v>
      </c>
      <c r="O74" s="15"/>
      <c r="P74" s="15">
        <v>349</v>
      </c>
      <c r="Q74" s="15">
        <f>SUM(D74:P74)</f>
        <v>499508</v>
      </c>
      <c r="R74" s="16" t="s">
        <v>54</v>
      </c>
      <c r="U74" s="17">
        <v>2010</v>
      </c>
      <c r="W74" s="17">
        <v>219276</v>
      </c>
      <c r="X74" s="17">
        <v>18935</v>
      </c>
      <c r="Y74" s="17">
        <v>103184</v>
      </c>
      <c r="Z74" s="17">
        <v>6472</v>
      </c>
      <c r="AB74" s="17">
        <v>772</v>
      </c>
      <c r="AC74" s="17">
        <v>817</v>
      </c>
      <c r="AE74" s="17">
        <v>148596</v>
      </c>
      <c r="AF74" s="17">
        <v>794</v>
      </c>
      <c r="AG74" s="17">
        <v>313</v>
      </c>
      <c r="AI74" s="17">
        <v>349</v>
      </c>
      <c r="AJ74" s="17">
        <v>499508</v>
      </c>
      <c r="AK74" s="17" t="s">
        <v>54</v>
      </c>
    </row>
    <row r="75" spans="2:37" x14ac:dyDescent="0.25">
      <c r="B75" s="8"/>
      <c r="C75" s="3"/>
      <c r="D75" s="3"/>
      <c r="E75" s="3"/>
      <c r="F75" s="3"/>
      <c r="G75" s="3"/>
      <c r="H75" s="3"/>
      <c r="I75" s="3"/>
      <c r="J75" s="3"/>
      <c r="K75" s="3"/>
      <c r="L75" s="3"/>
      <c r="M75" s="3"/>
      <c r="N75" s="3"/>
      <c r="O75" s="3"/>
      <c r="P75" s="3"/>
      <c r="Q75" s="3"/>
      <c r="R75" s="9"/>
    </row>
    <row r="76" spans="2:37" x14ac:dyDescent="0.25">
      <c r="B76" s="8">
        <v>2015</v>
      </c>
      <c r="C76" s="3" t="s">
        <v>56</v>
      </c>
      <c r="D76" s="13">
        <f>D77/$Q77</f>
        <v>0.4280573261660548</v>
      </c>
      <c r="E76" s="13">
        <f t="shared" ref="E76" si="259">E77/$Q77</f>
        <v>2.2648937844786565E-2</v>
      </c>
      <c r="F76" s="13">
        <f t="shared" ref="F76" si="260">F77/$Q77</f>
        <v>0.22228454288697061</v>
      </c>
      <c r="G76" s="13">
        <f t="shared" ref="G76" si="261">G77/$Q77</f>
        <v>1.0486758567533387E-2</v>
      </c>
      <c r="H76" s="13">
        <f t="shared" ref="H76" si="262">H77/$Q77</f>
        <v>0</v>
      </c>
      <c r="I76" s="13">
        <f t="shared" ref="I76" si="263">I77/$Q77</f>
        <v>7.192005746367359E-3</v>
      </c>
      <c r="J76" s="13">
        <f t="shared" ref="J76" si="264">J77/$Q77</f>
        <v>2.4280935123584895E-3</v>
      </c>
      <c r="K76" s="13">
        <f t="shared" ref="K76" si="265">K77/$Q77</f>
        <v>8.9741757237690809E-4</v>
      </c>
      <c r="L76" s="13">
        <f t="shared" ref="L76" si="266">L77/$Q77</f>
        <v>0.29810547189508901</v>
      </c>
      <c r="M76" s="13">
        <f t="shared" ref="M76" si="267">M77/$Q77</f>
        <v>4.4997530292366344E-3</v>
      </c>
      <c r="N76" s="13">
        <f t="shared" ref="N76" si="268">N77/$Q77</f>
        <v>1.1995722792054236E-3</v>
      </c>
      <c r="O76" s="13">
        <f t="shared" ref="O76" si="269">O77/$Q77</f>
        <v>0</v>
      </c>
      <c r="P76" s="13">
        <f t="shared" ref="P76" si="270">P77/$Q77</f>
        <v>2.2001205000208072E-3</v>
      </c>
      <c r="Q76" s="3"/>
      <c r="R76" s="9"/>
      <c r="U76" s="1">
        <v>2015</v>
      </c>
      <c r="V76" s="1" t="s">
        <v>56</v>
      </c>
      <c r="W76" s="1">
        <v>0.4280573261660548</v>
      </c>
      <c r="X76" s="1">
        <v>2.2648937844786565E-2</v>
      </c>
      <c r="Y76" s="1">
        <v>0.22228454288697061</v>
      </c>
      <c r="Z76" s="1">
        <v>1.0486758567533387E-2</v>
      </c>
      <c r="AA76" s="1">
        <v>0</v>
      </c>
      <c r="AB76" s="1">
        <v>7.192005746367359E-3</v>
      </c>
      <c r="AC76" s="1">
        <v>2.4280935123584895E-3</v>
      </c>
      <c r="AD76" s="1">
        <v>8.9741757237690809E-4</v>
      </c>
      <c r="AE76" s="1">
        <v>0.29810547189508901</v>
      </c>
      <c r="AF76" s="1">
        <v>4.4997530292366344E-3</v>
      </c>
      <c r="AG76" s="1">
        <v>1.1995722792054236E-3</v>
      </c>
      <c r="AH76" s="1">
        <v>0</v>
      </c>
      <c r="AI76" s="1">
        <v>2.2001205000208072E-3</v>
      </c>
    </row>
    <row r="77" spans="2:37" s="17" customFormat="1" x14ac:dyDescent="0.25">
      <c r="B77" s="14">
        <v>2015</v>
      </c>
      <c r="C77" s="15"/>
      <c r="D77" s="15">
        <v>236586</v>
      </c>
      <c r="E77" s="15">
        <v>12518</v>
      </c>
      <c r="F77" s="15">
        <v>122856</v>
      </c>
      <c r="G77" s="15">
        <v>5796</v>
      </c>
      <c r="H77" s="15"/>
      <c r="I77" s="15">
        <v>3975</v>
      </c>
      <c r="J77" s="15">
        <v>1342</v>
      </c>
      <c r="K77" s="15">
        <v>496</v>
      </c>
      <c r="L77" s="15">
        <v>164762</v>
      </c>
      <c r="M77" s="15">
        <v>2487</v>
      </c>
      <c r="N77" s="15">
        <v>663</v>
      </c>
      <c r="O77" s="15"/>
      <c r="P77" s="15">
        <v>1216</v>
      </c>
      <c r="Q77" s="15">
        <f>SUM(D77:P77)</f>
        <v>552697</v>
      </c>
      <c r="R77" s="16" t="s">
        <v>54</v>
      </c>
      <c r="U77" s="17">
        <v>2015</v>
      </c>
      <c r="W77" s="17">
        <v>236586</v>
      </c>
      <c r="X77" s="17">
        <v>12518</v>
      </c>
      <c r="Y77" s="17">
        <v>122856</v>
      </c>
      <c r="Z77" s="17">
        <v>5796</v>
      </c>
      <c r="AB77" s="17">
        <v>3975</v>
      </c>
      <c r="AC77" s="17">
        <v>1342</v>
      </c>
      <c r="AD77" s="17">
        <v>496</v>
      </c>
      <c r="AE77" s="17">
        <v>164762</v>
      </c>
      <c r="AF77" s="17">
        <v>2487</v>
      </c>
      <c r="AG77" s="17">
        <v>663</v>
      </c>
      <c r="AI77" s="17">
        <v>1216</v>
      </c>
      <c r="AJ77" s="17">
        <v>552697</v>
      </c>
      <c r="AK77" s="17" t="s">
        <v>54</v>
      </c>
    </row>
    <row r="78" spans="2:37" x14ac:dyDescent="0.25">
      <c r="B78" s="8"/>
      <c r="C78" s="3"/>
      <c r="D78" s="3"/>
      <c r="E78" s="3"/>
      <c r="F78" s="3"/>
      <c r="G78" s="3"/>
      <c r="H78" s="3"/>
      <c r="I78" s="3"/>
      <c r="J78" s="3"/>
      <c r="K78" s="3"/>
      <c r="L78" s="3"/>
      <c r="M78" s="3"/>
      <c r="N78" s="3"/>
      <c r="O78" s="3"/>
      <c r="P78" s="3"/>
      <c r="Q78" s="3"/>
      <c r="R78" s="9"/>
    </row>
    <row r="79" spans="2:37" x14ac:dyDescent="0.25">
      <c r="B79" s="8">
        <v>2020</v>
      </c>
      <c r="C79" s="3" t="s">
        <v>56</v>
      </c>
      <c r="D79" s="13">
        <f>D80/$Q80</f>
        <v>0.38655023621510071</v>
      </c>
      <c r="E79" s="13">
        <f t="shared" ref="E79" si="271">E80/$Q80</f>
        <v>1.0807906810158103E-2</v>
      </c>
      <c r="F79" s="13">
        <f t="shared" ref="F79" si="272">F80/$Q80</f>
        <v>0.2582044241297563</v>
      </c>
      <c r="G79" s="13">
        <f t="shared" ref="G79" si="273">G80/$Q80</f>
        <v>1.2191086930568111E-2</v>
      </c>
      <c r="H79" s="13">
        <f t="shared" ref="H79" si="274">H80/$Q80</f>
        <v>0</v>
      </c>
      <c r="I79" s="13">
        <f t="shared" ref="I79" si="275">I80/$Q80</f>
        <v>3.1122405471321609E-2</v>
      </c>
      <c r="J79" s="13">
        <f t="shared" ref="J79" si="276">J80/$Q80</f>
        <v>5.3775177800897108E-3</v>
      </c>
      <c r="K79" s="13">
        <f t="shared" ref="K79" si="277">K80/$Q80</f>
        <v>7.7942455613732881E-4</v>
      </c>
      <c r="L79" s="13">
        <f t="shared" ref="L79" si="278">L80/$Q80</f>
        <v>0.27319768730919447</v>
      </c>
      <c r="M79" s="13">
        <f t="shared" ref="M79" si="279">M80/$Q80</f>
        <v>1.3564033905820954E-2</v>
      </c>
      <c r="N79" s="13">
        <f t="shared" ref="N79" si="280">N80/$Q80</f>
        <v>2.0022854024184331E-3</v>
      </c>
      <c r="O79" s="13">
        <f t="shared" ref="O79" si="281">O80/$Q80</f>
        <v>0</v>
      </c>
      <c r="P79" s="13">
        <f t="shared" ref="P79" si="282">P80/$Q80</f>
        <v>6.2029914894342775E-3</v>
      </c>
      <c r="Q79" s="3"/>
      <c r="R79" s="9"/>
      <c r="U79" s="1">
        <v>2020</v>
      </c>
      <c r="V79" s="1" t="s">
        <v>56</v>
      </c>
      <c r="W79" s="1">
        <v>0.38655023621510071</v>
      </c>
      <c r="X79" s="1">
        <v>1.0807906810158103E-2</v>
      </c>
      <c r="Y79" s="1">
        <v>0.2582044241297563</v>
      </c>
      <c r="Z79" s="1">
        <v>1.2191086930568111E-2</v>
      </c>
      <c r="AA79" s="1">
        <v>0</v>
      </c>
      <c r="AB79" s="1">
        <v>3.1122405471321609E-2</v>
      </c>
      <c r="AC79" s="1">
        <v>5.3775177800897108E-3</v>
      </c>
      <c r="AD79" s="1">
        <v>7.7942455613732881E-4</v>
      </c>
      <c r="AE79" s="1">
        <v>0.27319768730919447</v>
      </c>
      <c r="AF79" s="1">
        <v>1.3564033905820954E-2</v>
      </c>
      <c r="AG79" s="1">
        <v>2.0022854024184331E-3</v>
      </c>
      <c r="AH79" s="1">
        <v>0</v>
      </c>
      <c r="AI79" s="1">
        <v>6.2029914894342775E-3</v>
      </c>
    </row>
    <row r="80" spans="2:37" s="17" customFormat="1" ht="15.75" thickBot="1" x14ac:dyDescent="0.3">
      <c r="B80" s="18">
        <v>2020</v>
      </c>
      <c r="C80" s="19"/>
      <c r="D80" s="19">
        <v>226646</v>
      </c>
      <c r="E80" s="19">
        <v>6337</v>
      </c>
      <c r="F80" s="19">
        <v>151393</v>
      </c>
      <c r="G80" s="19">
        <v>7148</v>
      </c>
      <c r="H80" s="19"/>
      <c r="I80" s="19">
        <v>18248</v>
      </c>
      <c r="J80" s="19">
        <v>3153</v>
      </c>
      <c r="K80" s="19">
        <v>457</v>
      </c>
      <c r="L80" s="19">
        <v>160184</v>
      </c>
      <c r="M80" s="19">
        <v>7953</v>
      </c>
      <c r="N80" s="19">
        <v>1174</v>
      </c>
      <c r="O80" s="19"/>
      <c r="P80" s="19">
        <v>3637</v>
      </c>
      <c r="Q80" s="19">
        <f t="shared" ref="Q80" si="283">SUM(D80:P80)</f>
        <v>586330</v>
      </c>
      <c r="R80" s="20" t="s">
        <v>54</v>
      </c>
      <c r="U80" s="17">
        <v>2020</v>
      </c>
      <c r="W80" s="17">
        <v>226646</v>
      </c>
      <c r="X80" s="17">
        <v>6337</v>
      </c>
      <c r="Y80" s="17">
        <v>151393</v>
      </c>
      <c r="Z80" s="17">
        <v>7148</v>
      </c>
      <c r="AB80" s="17">
        <v>18248</v>
      </c>
      <c r="AC80" s="17">
        <v>3153</v>
      </c>
      <c r="AD80" s="17">
        <v>457</v>
      </c>
      <c r="AE80" s="17">
        <v>160184</v>
      </c>
      <c r="AF80" s="17">
        <v>7953</v>
      </c>
      <c r="AG80" s="17">
        <v>1174</v>
      </c>
      <c r="AI80" s="17">
        <v>3637</v>
      </c>
      <c r="AJ80" s="17">
        <v>586330</v>
      </c>
      <c r="AK80" s="17" t="s">
        <v>54</v>
      </c>
    </row>
    <row r="81" spans="2:37" ht="15.75" thickBot="1" x14ac:dyDescent="0.3"/>
    <row r="82" spans="2:37" x14ac:dyDescent="0.25">
      <c r="B82" s="5" t="s">
        <v>19</v>
      </c>
      <c r="C82" s="6"/>
      <c r="D82" s="6" t="s">
        <v>41</v>
      </c>
      <c r="E82" s="6" t="s">
        <v>42</v>
      </c>
      <c r="F82" s="6" t="s">
        <v>43</v>
      </c>
      <c r="G82" s="6" t="s">
        <v>44</v>
      </c>
      <c r="H82" s="6" t="s">
        <v>45</v>
      </c>
      <c r="I82" s="6" t="s">
        <v>46</v>
      </c>
      <c r="J82" s="6" t="s">
        <v>47</v>
      </c>
      <c r="K82" s="6"/>
      <c r="L82" s="6" t="s">
        <v>49</v>
      </c>
      <c r="M82" s="6" t="s">
        <v>50</v>
      </c>
      <c r="N82" s="6" t="s">
        <v>51</v>
      </c>
      <c r="O82" s="6"/>
      <c r="P82" s="6"/>
      <c r="Q82" s="6" t="s">
        <v>35</v>
      </c>
      <c r="R82" s="7" t="s">
        <v>53</v>
      </c>
      <c r="U82" s="51" t="s">
        <v>19</v>
      </c>
      <c r="V82" s="51"/>
      <c r="W82" s="51" t="s">
        <v>41</v>
      </c>
      <c r="X82" s="51" t="s">
        <v>42</v>
      </c>
      <c r="Y82" s="51" t="s">
        <v>43</v>
      </c>
      <c r="Z82" s="51" t="s">
        <v>44</v>
      </c>
      <c r="AA82" s="51" t="s">
        <v>45</v>
      </c>
      <c r="AB82" s="51" t="s">
        <v>46</v>
      </c>
      <c r="AC82" s="51" t="s">
        <v>47</v>
      </c>
      <c r="AD82" s="51"/>
      <c r="AE82" s="51" t="s">
        <v>49</v>
      </c>
      <c r="AF82" s="51" t="s">
        <v>50</v>
      </c>
      <c r="AG82" s="51" t="s">
        <v>51</v>
      </c>
      <c r="AH82" s="51"/>
      <c r="AI82" s="51"/>
      <c r="AJ82" s="51" t="s">
        <v>35</v>
      </c>
      <c r="AK82" s="51" t="s">
        <v>53</v>
      </c>
    </row>
    <row r="83" spans="2:37" x14ac:dyDescent="0.25">
      <c r="B83" s="8">
        <v>2010</v>
      </c>
      <c r="C83" s="3" t="s">
        <v>19</v>
      </c>
      <c r="D83" s="13">
        <f>D84/$Q84</f>
        <v>0.49543920422814502</v>
      </c>
      <c r="E83" s="13">
        <f t="shared" ref="E83" si="284">E84/$Q84</f>
        <v>4.4919993848793638E-2</v>
      </c>
      <c r="F83" s="13">
        <f t="shared" ref="F83" si="285">F84/$Q84</f>
        <v>0.24380630174904697</v>
      </c>
      <c r="G83" s="13">
        <f t="shared" ref="G83" si="286">G84/$Q84</f>
        <v>2.9359869853423228E-2</v>
      </c>
      <c r="H83" s="13">
        <f t="shared" ref="H83" si="287">H84/$Q84</f>
        <v>0</v>
      </c>
      <c r="I83" s="13">
        <f t="shared" ref="I83" si="288">I84/$Q84</f>
        <v>1.0521800360978689E-4</v>
      </c>
      <c r="J83" s="13">
        <f t="shared" ref="J83" si="289">J84/$Q84</f>
        <v>4.1520642962938979E-3</v>
      </c>
      <c r="K83" s="13">
        <f t="shared" ref="K83" si="290">K84/$Q84</f>
        <v>0</v>
      </c>
      <c r="L83" s="13">
        <f t="shared" ref="L83" si="291">L84/$Q84</f>
        <v>0.16846616431814687</v>
      </c>
      <c r="M83" s="13">
        <f t="shared" ref="M83" si="292">M84/$Q84</f>
        <v>1.0926484990247101E-3</v>
      </c>
      <c r="N83" s="13">
        <f t="shared" ref="N83" si="293">N84/$Q84</f>
        <v>1.2658535203515901E-2</v>
      </c>
      <c r="O83" s="13">
        <f t="shared" ref="O83" si="294">O84/$Q84</f>
        <v>0</v>
      </c>
      <c r="P83" s="13">
        <f t="shared" ref="P83" si="295">P84/$Q84</f>
        <v>0</v>
      </c>
      <c r="Q83" s="3"/>
      <c r="R83" s="9"/>
      <c r="U83" s="51">
        <v>2010</v>
      </c>
      <c r="V83" s="51" t="s">
        <v>19</v>
      </c>
      <c r="W83" s="51">
        <v>0.49543920422814502</v>
      </c>
      <c r="X83" s="51">
        <v>4.4919993848793638E-2</v>
      </c>
      <c r="Y83" s="51">
        <v>0.24380630174904697</v>
      </c>
      <c r="Z83" s="51">
        <v>2.9359869853423228E-2</v>
      </c>
      <c r="AA83" s="51">
        <v>0</v>
      </c>
      <c r="AB83" s="51">
        <v>1.0521800360978689E-4</v>
      </c>
      <c r="AC83" s="51">
        <v>4.1520642962938979E-3</v>
      </c>
      <c r="AD83" s="51">
        <v>0</v>
      </c>
      <c r="AE83" s="51">
        <v>0.16846616431814687</v>
      </c>
      <c r="AF83" s="51">
        <v>1.0926484990247101E-3</v>
      </c>
      <c r="AG83" s="51">
        <v>1.2658535203515901E-2</v>
      </c>
      <c r="AH83" s="51">
        <v>0</v>
      </c>
      <c r="AI83" s="51">
        <v>0</v>
      </c>
      <c r="AJ83" s="51"/>
      <c r="AK83" s="51"/>
    </row>
    <row r="84" spans="2:37" s="17" customFormat="1" x14ac:dyDescent="0.25">
      <c r="B84" s="14">
        <v>2010</v>
      </c>
      <c r="C84" s="15"/>
      <c r="D84" s="15">
        <v>122426</v>
      </c>
      <c r="E84" s="15">
        <v>11100</v>
      </c>
      <c r="F84" s="15">
        <v>60246</v>
      </c>
      <c r="G84" s="15">
        <v>7255</v>
      </c>
      <c r="H84" s="15"/>
      <c r="I84" s="15">
        <v>26</v>
      </c>
      <c r="J84" s="15">
        <v>1026</v>
      </c>
      <c r="K84" s="15"/>
      <c r="L84" s="15">
        <v>41629</v>
      </c>
      <c r="M84" s="15">
        <v>270</v>
      </c>
      <c r="N84" s="15">
        <v>3128</v>
      </c>
      <c r="O84" s="15"/>
      <c r="P84" s="15"/>
      <c r="Q84" s="15">
        <f>SUM(D84:P84)</f>
        <v>247106</v>
      </c>
      <c r="R84" s="16" t="s">
        <v>54</v>
      </c>
      <c r="U84" s="51">
        <v>2010</v>
      </c>
      <c r="V84" s="51"/>
      <c r="W84" s="51">
        <v>122426</v>
      </c>
      <c r="X84" s="51">
        <v>11100</v>
      </c>
      <c r="Y84" s="51">
        <v>60246</v>
      </c>
      <c r="Z84" s="51">
        <v>7255</v>
      </c>
      <c r="AA84" s="51"/>
      <c r="AB84" s="51">
        <v>26</v>
      </c>
      <c r="AC84" s="51">
        <v>1026</v>
      </c>
      <c r="AD84" s="51"/>
      <c r="AE84" s="51">
        <v>41629</v>
      </c>
      <c r="AF84" s="51">
        <v>270</v>
      </c>
      <c r="AG84" s="51">
        <v>3128</v>
      </c>
      <c r="AH84" s="51"/>
      <c r="AI84" s="51"/>
      <c r="AJ84" s="51">
        <v>247106</v>
      </c>
      <c r="AK84" s="51" t="s">
        <v>54</v>
      </c>
    </row>
    <row r="85" spans="2:37" x14ac:dyDescent="0.25">
      <c r="B85" s="8"/>
      <c r="C85" s="3"/>
      <c r="D85" s="3"/>
      <c r="E85" s="3"/>
      <c r="F85" s="3"/>
      <c r="G85" s="3"/>
      <c r="H85" s="3"/>
      <c r="I85" s="3"/>
      <c r="J85" s="3"/>
      <c r="K85" s="3"/>
      <c r="L85" s="3"/>
      <c r="M85" s="3"/>
      <c r="N85" s="3"/>
      <c r="O85" s="3"/>
      <c r="P85" s="3"/>
      <c r="Q85" s="3"/>
      <c r="R85" s="9"/>
      <c r="U85" s="51"/>
      <c r="V85" s="51"/>
      <c r="W85" s="51"/>
      <c r="X85" s="51"/>
      <c r="Y85" s="51"/>
      <c r="Z85" s="51"/>
      <c r="AA85" s="51"/>
      <c r="AB85" s="51"/>
      <c r="AC85" s="51"/>
      <c r="AD85" s="51"/>
      <c r="AE85" s="51"/>
      <c r="AF85" s="51"/>
      <c r="AG85" s="51"/>
      <c r="AH85" s="51"/>
      <c r="AI85" s="51"/>
      <c r="AJ85" s="51"/>
      <c r="AK85" s="51"/>
    </row>
    <row r="86" spans="2:37" x14ac:dyDescent="0.25">
      <c r="B86" s="8">
        <v>2015</v>
      </c>
      <c r="C86" s="3" t="s">
        <v>19</v>
      </c>
      <c r="D86" s="13">
        <f>D87/$Q87</f>
        <v>0.45382464131883116</v>
      </c>
      <c r="E86" s="13">
        <f t="shared" ref="E86" si="296">E87/$Q87</f>
        <v>4.6431006166527219E-2</v>
      </c>
      <c r="F86" s="13">
        <f t="shared" ref="F86" si="297">F87/$Q87</f>
        <v>0.30603715410120541</v>
      </c>
      <c r="G86" s="13">
        <f t="shared" ref="G86" si="298">G87/$Q87</f>
        <v>2.9070217842645098E-2</v>
      </c>
      <c r="H86" s="13">
        <f t="shared" ref="H86" si="299">H87/$Q87</f>
        <v>0</v>
      </c>
      <c r="I86" s="13">
        <f t="shared" ref="I86" si="300">I87/$Q87</f>
        <v>3.3892659043723468E-3</v>
      </c>
      <c r="J86" s="13">
        <f t="shared" ref="J86" si="301">J87/$Q87</f>
        <v>5.9108797372253727E-3</v>
      </c>
      <c r="K86" s="13">
        <f t="shared" ref="K86" si="302">K87/$Q87</f>
        <v>0</v>
      </c>
      <c r="L86" s="13">
        <f t="shared" ref="L86" si="303">L87/$Q87</f>
        <v>0.14126847634098727</v>
      </c>
      <c r="M86" s="13">
        <f t="shared" ref="M86" si="304">M87/$Q87</f>
        <v>9.5286789997211119E-4</v>
      </c>
      <c r="N86" s="13">
        <f t="shared" ref="N86" si="305">N87/$Q87</f>
        <v>1.3115490688234019E-2</v>
      </c>
      <c r="O86" s="13">
        <f t="shared" ref="O86" si="306">O87/$Q87</f>
        <v>0</v>
      </c>
      <c r="P86" s="13">
        <f t="shared" ref="P86" si="307">P87/$Q87</f>
        <v>0</v>
      </c>
      <c r="Q86" s="3"/>
      <c r="R86" s="9"/>
      <c r="U86" s="51">
        <v>2015</v>
      </c>
      <c r="V86" s="51" t="s">
        <v>19</v>
      </c>
      <c r="W86" s="51">
        <v>0.45382464131883116</v>
      </c>
      <c r="X86" s="51">
        <v>4.6431006166527219E-2</v>
      </c>
      <c r="Y86" s="51">
        <v>0.30603715410120541</v>
      </c>
      <c r="Z86" s="51">
        <v>2.9070217842645098E-2</v>
      </c>
      <c r="AA86" s="51">
        <v>0</v>
      </c>
      <c r="AB86" s="51">
        <v>3.3892659043723468E-3</v>
      </c>
      <c r="AC86" s="51">
        <v>5.9108797372253727E-3</v>
      </c>
      <c r="AD86" s="51">
        <v>0</v>
      </c>
      <c r="AE86" s="51">
        <v>0.14126847634098727</v>
      </c>
      <c r="AF86" s="51">
        <v>9.5286789997211119E-4</v>
      </c>
      <c r="AG86" s="51">
        <v>1.3115490688234019E-2</v>
      </c>
      <c r="AH86" s="51">
        <v>0</v>
      </c>
      <c r="AI86" s="51">
        <v>0</v>
      </c>
      <c r="AJ86" s="51"/>
      <c r="AK86" s="51"/>
    </row>
    <row r="87" spans="2:37" s="17" customFormat="1" x14ac:dyDescent="0.25">
      <c r="B87" s="14">
        <v>2015</v>
      </c>
      <c r="C87" s="15"/>
      <c r="D87" s="15">
        <v>117163</v>
      </c>
      <c r="E87" s="15">
        <v>11987</v>
      </c>
      <c r="F87" s="15">
        <v>79009</v>
      </c>
      <c r="G87" s="15">
        <v>7505</v>
      </c>
      <c r="H87" s="15"/>
      <c r="I87" s="15">
        <v>875</v>
      </c>
      <c r="J87" s="15">
        <v>1526</v>
      </c>
      <c r="K87" s="15"/>
      <c r="L87" s="15">
        <v>36471</v>
      </c>
      <c r="M87" s="15">
        <v>246</v>
      </c>
      <c r="N87" s="15">
        <v>3386</v>
      </c>
      <c r="O87" s="15"/>
      <c r="P87" s="15"/>
      <c r="Q87" s="15">
        <f>SUM(D87:P87)</f>
        <v>258168</v>
      </c>
      <c r="R87" s="16" t="s">
        <v>54</v>
      </c>
      <c r="U87" s="51">
        <v>2015</v>
      </c>
      <c r="V87" s="51"/>
      <c r="W87" s="51">
        <v>117163</v>
      </c>
      <c r="X87" s="51">
        <v>11987</v>
      </c>
      <c r="Y87" s="51">
        <v>79009</v>
      </c>
      <c r="Z87" s="51">
        <v>7505</v>
      </c>
      <c r="AA87" s="51"/>
      <c r="AB87" s="51">
        <v>875</v>
      </c>
      <c r="AC87" s="51">
        <v>1526</v>
      </c>
      <c r="AD87" s="51"/>
      <c r="AE87" s="51">
        <v>36471</v>
      </c>
      <c r="AF87" s="51">
        <v>246</v>
      </c>
      <c r="AG87" s="51">
        <v>3386</v>
      </c>
      <c r="AH87" s="51"/>
      <c r="AI87" s="51"/>
      <c r="AJ87" s="51">
        <v>258168</v>
      </c>
      <c r="AK87" s="51" t="s">
        <v>54</v>
      </c>
    </row>
    <row r="88" spans="2:37" x14ac:dyDescent="0.25">
      <c r="B88" s="8"/>
      <c r="C88" s="3"/>
      <c r="D88" s="3"/>
      <c r="E88" s="3"/>
      <c r="F88" s="3"/>
      <c r="G88" s="3"/>
      <c r="H88" s="3"/>
      <c r="I88" s="3"/>
      <c r="J88" s="3"/>
      <c r="K88" s="3"/>
      <c r="L88" s="3"/>
      <c r="M88" s="3"/>
      <c r="N88" s="3"/>
      <c r="O88" s="3"/>
      <c r="P88" s="3"/>
      <c r="Q88" s="3"/>
      <c r="R88" s="9"/>
      <c r="U88" s="51"/>
      <c r="V88" s="51"/>
      <c r="W88" s="51"/>
      <c r="X88" s="51"/>
      <c r="Y88" s="51"/>
      <c r="Z88" s="51"/>
      <c r="AA88" s="51"/>
      <c r="AB88" s="51"/>
      <c r="AC88" s="51"/>
      <c r="AD88" s="51"/>
      <c r="AE88" s="51"/>
      <c r="AF88" s="51"/>
      <c r="AG88" s="51"/>
      <c r="AH88" s="51"/>
      <c r="AI88" s="51"/>
      <c r="AJ88" s="51"/>
      <c r="AK88" s="51"/>
    </row>
    <row r="89" spans="2:37" x14ac:dyDescent="0.25">
      <c r="B89" s="8">
        <v>2020</v>
      </c>
      <c r="C89" s="3" t="s">
        <v>19</v>
      </c>
      <c r="D89" s="13">
        <f>D90/$Q90</f>
        <v>0.44950879597898102</v>
      </c>
      <c r="E89" s="13">
        <f t="shared" ref="E89" si="308">E90/$Q90</f>
        <v>1.5782071053232809E-2</v>
      </c>
      <c r="F89" s="13">
        <f t="shared" ref="F89" si="309">F90/$Q90</f>
        <v>0.35657627941512454</v>
      </c>
      <c r="G89" s="13">
        <f t="shared" ref="G89" si="310">G90/$Q90</f>
        <v>2.2054203792551977E-2</v>
      </c>
      <c r="H89" s="13">
        <f t="shared" ref="H89" si="311">H90/$Q90</f>
        <v>7.1395933287639938E-6</v>
      </c>
      <c r="I89" s="13">
        <f t="shared" ref="I89" si="312">I90/$Q90</f>
        <v>2.175791066940827E-2</v>
      </c>
      <c r="J89" s="13">
        <f t="shared" ref="J89" si="313">J90/$Q90</f>
        <v>8.6424777244688139E-3</v>
      </c>
      <c r="K89" s="13">
        <f t="shared" ref="K89" si="314">K90/$Q90</f>
        <v>0</v>
      </c>
      <c r="L89" s="13">
        <f t="shared" ref="L89" si="315">L90/$Q90</f>
        <v>0.11223440712816998</v>
      </c>
      <c r="M89" s="13">
        <f t="shared" ref="M89" si="316">M90/$Q90</f>
        <v>7.246687228695454E-4</v>
      </c>
      <c r="N89" s="13">
        <f t="shared" ref="N89" si="317">N90/$Q90</f>
        <v>1.2712045921864291E-2</v>
      </c>
      <c r="O89" s="13">
        <f t="shared" ref="O89" si="318">O90/$Q90</f>
        <v>0</v>
      </c>
      <c r="P89" s="13">
        <f t="shared" ref="P89" si="319">P90/$Q90</f>
        <v>0</v>
      </c>
      <c r="Q89" s="3"/>
      <c r="R89" s="9"/>
      <c r="U89" s="51">
        <v>2020</v>
      </c>
      <c r="V89" s="51" t="s">
        <v>19</v>
      </c>
      <c r="W89" s="51">
        <v>0.44950879597898102</v>
      </c>
      <c r="X89" s="51">
        <v>1.5782071053232809E-2</v>
      </c>
      <c r="Y89" s="51">
        <v>0.35657627941512454</v>
      </c>
      <c r="Z89" s="51">
        <v>2.2054203792551977E-2</v>
      </c>
      <c r="AA89" s="51">
        <v>7.1395933287639938E-6</v>
      </c>
      <c r="AB89" s="51">
        <v>2.175791066940827E-2</v>
      </c>
      <c r="AC89" s="51">
        <v>8.6424777244688139E-3</v>
      </c>
      <c r="AD89" s="51">
        <v>0</v>
      </c>
      <c r="AE89" s="51">
        <v>0.11223440712816998</v>
      </c>
      <c r="AF89" s="51">
        <v>7.246687228695454E-4</v>
      </c>
      <c r="AG89" s="51">
        <v>1.2712045921864291E-2</v>
      </c>
      <c r="AH89" s="51">
        <v>0</v>
      </c>
      <c r="AI89" s="51">
        <v>0</v>
      </c>
      <c r="AJ89" s="51"/>
      <c r="AK89" s="51"/>
    </row>
    <row r="90" spans="2:37" s="17" customFormat="1" ht="15.75" thickBot="1" x14ac:dyDescent="0.3">
      <c r="B90" s="18">
        <v>2020</v>
      </c>
      <c r="C90" s="19"/>
      <c r="D90" s="19">
        <v>125920</v>
      </c>
      <c r="E90" s="19">
        <v>4421</v>
      </c>
      <c r="F90" s="19">
        <v>99887</v>
      </c>
      <c r="G90" s="19">
        <v>6178</v>
      </c>
      <c r="H90" s="19">
        <v>2</v>
      </c>
      <c r="I90" s="19">
        <v>6095</v>
      </c>
      <c r="J90" s="19">
        <v>2421</v>
      </c>
      <c r="K90" s="19"/>
      <c r="L90" s="19">
        <v>31440</v>
      </c>
      <c r="M90" s="19">
        <v>203</v>
      </c>
      <c r="N90" s="19">
        <v>3561</v>
      </c>
      <c r="O90" s="19"/>
      <c r="P90" s="19"/>
      <c r="Q90" s="19">
        <f>SUM(D90:P90)</f>
        <v>280128</v>
      </c>
      <c r="R90" s="20" t="s">
        <v>54</v>
      </c>
      <c r="U90" s="51">
        <v>2020</v>
      </c>
      <c r="V90" s="51"/>
      <c r="W90" s="51">
        <v>125920</v>
      </c>
      <c r="X90" s="51">
        <v>4421</v>
      </c>
      <c r="Y90" s="51">
        <v>99887</v>
      </c>
      <c r="Z90" s="51">
        <v>6178</v>
      </c>
      <c r="AA90" s="51">
        <v>2</v>
      </c>
      <c r="AB90" s="51">
        <v>6095</v>
      </c>
      <c r="AC90" s="51">
        <v>2421</v>
      </c>
      <c r="AD90" s="51"/>
      <c r="AE90" s="51">
        <v>31440</v>
      </c>
      <c r="AF90" s="51">
        <v>203</v>
      </c>
      <c r="AG90" s="51">
        <v>3561</v>
      </c>
      <c r="AH90" s="51"/>
      <c r="AI90" s="51"/>
      <c r="AJ90" s="51">
        <v>280128</v>
      </c>
      <c r="AK90" s="51" t="s">
        <v>54</v>
      </c>
    </row>
    <row r="91" spans="2:37" ht="15.75" thickBot="1" x14ac:dyDescent="0.3"/>
    <row r="92" spans="2:37" x14ac:dyDescent="0.25">
      <c r="B92" s="5" t="s">
        <v>22</v>
      </c>
      <c r="C92" s="6"/>
      <c r="D92" s="6" t="s">
        <v>41</v>
      </c>
      <c r="E92" s="6" t="s">
        <v>42</v>
      </c>
      <c r="F92" s="6" t="s">
        <v>43</v>
      </c>
      <c r="G92" s="6" t="s">
        <v>44</v>
      </c>
      <c r="H92" s="6" t="s">
        <v>45</v>
      </c>
      <c r="I92" s="6" t="s">
        <v>46</v>
      </c>
      <c r="J92" s="6" t="s">
        <v>47</v>
      </c>
      <c r="K92" s="6"/>
      <c r="L92" s="6" t="s">
        <v>49</v>
      </c>
      <c r="M92" s="6" t="s">
        <v>50</v>
      </c>
      <c r="N92" s="6" t="s">
        <v>51</v>
      </c>
      <c r="O92" s="6"/>
      <c r="P92" s="6" t="s">
        <v>55</v>
      </c>
      <c r="Q92" s="6" t="s">
        <v>35</v>
      </c>
      <c r="R92" s="7" t="s">
        <v>53</v>
      </c>
      <c r="U92" s="1" t="s">
        <v>22</v>
      </c>
      <c r="W92" s="1" t="s">
        <v>41</v>
      </c>
      <c r="X92" s="1" t="s">
        <v>42</v>
      </c>
      <c r="Y92" s="1" t="s">
        <v>43</v>
      </c>
      <c r="Z92" s="1" t="s">
        <v>44</v>
      </c>
      <c r="AA92" s="1" t="s">
        <v>45</v>
      </c>
      <c r="AB92" s="1" t="s">
        <v>46</v>
      </c>
      <c r="AC92" s="1" t="s">
        <v>47</v>
      </c>
      <c r="AE92" s="1" t="s">
        <v>49</v>
      </c>
      <c r="AF92" s="1" t="s">
        <v>50</v>
      </c>
      <c r="AG92" s="1" t="s">
        <v>51</v>
      </c>
      <c r="AI92" s="1" t="s">
        <v>55</v>
      </c>
      <c r="AJ92" s="1" t="s">
        <v>35</v>
      </c>
      <c r="AK92" s="1" t="s">
        <v>53</v>
      </c>
    </row>
    <row r="93" spans="2:37" x14ac:dyDescent="0.25">
      <c r="B93" s="8">
        <v>2010</v>
      </c>
      <c r="C93" s="3" t="s">
        <v>22</v>
      </c>
      <c r="D93" s="13">
        <f>D94/$Q94</f>
        <v>0.43191969926712154</v>
      </c>
      <c r="E93" s="13">
        <f t="shared" ref="E93" si="320">E94/$Q94</f>
        <v>1.3806229466767753E-2</v>
      </c>
      <c r="F93" s="13">
        <f t="shared" ref="F93" si="321">F94/$Q94</f>
        <v>0.14270912307303513</v>
      </c>
      <c r="G93" s="13">
        <f t="shared" ref="G93" si="322">G94/$Q94</f>
        <v>4.3203500126358353E-2</v>
      </c>
      <c r="H93" s="13">
        <f t="shared" ref="H93" si="323">H94/$Q94</f>
        <v>4.4225423300480162E-5</v>
      </c>
      <c r="I93" s="13">
        <f t="shared" ref="I93" si="324">I94/$Q94</f>
        <v>1.8525713924690421E-2</v>
      </c>
      <c r="J93" s="13">
        <f t="shared" ref="J93" si="325">J94/$Q94</f>
        <v>6.0884192570128885E-2</v>
      </c>
      <c r="K93" s="13">
        <f t="shared" ref="K93" si="326">K94/$Q94</f>
        <v>0</v>
      </c>
      <c r="L93" s="13">
        <f t="shared" ref="L93" si="327">L94/$Q94</f>
        <v>0.22200530705079605</v>
      </c>
      <c r="M93" s="13">
        <f t="shared" ref="M93" si="328">M94/$Q94</f>
        <v>4.6082891079100331E-2</v>
      </c>
      <c r="N93" s="13">
        <f t="shared" ref="N93" si="329">N94/$Q94</f>
        <v>1.7530641900429619E-2</v>
      </c>
      <c r="O93" s="13">
        <f t="shared" ref="O93" si="330">O94/$Q94</f>
        <v>0</v>
      </c>
      <c r="P93" s="13">
        <f t="shared" ref="P93" si="331">P94/$Q94</f>
        <v>3.2884761182714176E-3</v>
      </c>
      <c r="Q93" s="3"/>
      <c r="R93" s="9"/>
      <c r="U93" s="1">
        <v>2010</v>
      </c>
      <c r="V93" s="1" t="s">
        <v>22</v>
      </c>
      <c r="W93" s="1">
        <v>0.43191969926712154</v>
      </c>
      <c r="X93" s="1">
        <v>1.3806229466767753E-2</v>
      </c>
      <c r="Y93" s="1">
        <v>0.14270912307303513</v>
      </c>
      <c r="Z93" s="1">
        <v>4.3203500126358353E-2</v>
      </c>
      <c r="AA93" s="1">
        <v>4.4225423300480162E-5</v>
      </c>
      <c r="AB93" s="1">
        <v>1.8525713924690421E-2</v>
      </c>
      <c r="AC93" s="1">
        <v>6.0884192570128885E-2</v>
      </c>
      <c r="AD93" s="1">
        <v>0</v>
      </c>
      <c r="AE93" s="1">
        <v>0.22200530705079605</v>
      </c>
      <c r="AF93" s="1">
        <v>4.6082891079100331E-2</v>
      </c>
      <c r="AG93" s="1">
        <v>1.7530641900429619E-2</v>
      </c>
      <c r="AH93" s="1">
        <v>0</v>
      </c>
      <c r="AI93" s="1">
        <v>3.2884761182714176E-3</v>
      </c>
    </row>
    <row r="94" spans="2:37" s="17" customFormat="1" x14ac:dyDescent="0.25">
      <c r="B94" s="14">
        <v>2010</v>
      </c>
      <c r="C94" s="15"/>
      <c r="D94" s="15">
        <v>273457</v>
      </c>
      <c r="E94" s="15">
        <v>8741</v>
      </c>
      <c r="F94" s="15">
        <v>90352</v>
      </c>
      <c r="G94" s="15">
        <v>27353</v>
      </c>
      <c r="H94" s="15">
        <v>28</v>
      </c>
      <c r="I94" s="15">
        <v>11729</v>
      </c>
      <c r="J94" s="15">
        <v>38547</v>
      </c>
      <c r="K94" s="15"/>
      <c r="L94" s="15">
        <v>140556</v>
      </c>
      <c r="M94" s="15">
        <v>29176</v>
      </c>
      <c r="N94" s="15">
        <v>11099</v>
      </c>
      <c r="O94" s="15"/>
      <c r="P94" s="15">
        <v>2082</v>
      </c>
      <c r="Q94" s="15">
        <f t="shared" ref="Q94" si="332">SUM(D94:P94)</f>
        <v>633120</v>
      </c>
      <c r="R94" s="16" t="s">
        <v>54</v>
      </c>
      <c r="U94" s="17">
        <v>2010</v>
      </c>
      <c r="W94" s="17">
        <v>273457</v>
      </c>
      <c r="X94" s="17">
        <v>8741</v>
      </c>
      <c r="Y94" s="17">
        <v>90352</v>
      </c>
      <c r="Z94" s="17">
        <v>27353</v>
      </c>
      <c r="AA94" s="17">
        <v>28</v>
      </c>
      <c r="AB94" s="17">
        <v>11729</v>
      </c>
      <c r="AC94" s="17">
        <v>38547</v>
      </c>
      <c r="AE94" s="17">
        <v>140556</v>
      </c>
      <c r="AF94" s="17">
        <v>29176</v>
      </c>
      <c r="AG94" s="17">
        <v>11099</v>
      </c>
      <c r="AI94" s="17">
        <v>2082</v>
      </c>
      <c r="AJ94" s="17">
        <v>633120</v>
      </c>
      <c r="AK94" s="17" t="s">
        <v>54</v>
      </c>
    </row>
    <row r="95" spans="2:37" x14ac:dyDescent="0.25">
      <c r="B95" s="8"/>
      <c r="C95" s="3"/>
      <c r="D95" s="3"/>
      <c r="E95" s="3"/>
      <c r="F95" s="3"/>
      <c r="G95" s="3"/>
      <c r="H95" s="3"/>
      <c r="I95" s="3"/>
      <c r="J95" s="3"/>
      <c r="K95" s="3"/>
      <c r="L95" s="3"/>
      <c r="M95" s="3"/>
      <c r="N95" s="3"/>
      <c r="O95" s="3"/>
      <c r="P95" s="3"/>
      <c r="Q95" s="3"/>
      <c r="R95" s="9"/>
    </row>
    <row r="96" spans="2:37" x14ac:dyDescent="0.25">
      <c r="B96" s="8">
        <v>2015</v>
      </c>
      <c r="C96" s="3" t="s">
        <v>22</v>
      </c>
      <c r="D96" s="13">
        <f>D97/$Q97</f>
        <v>0.43761539636191998</v>
      </c>
      <c r="E96" s="13">
        <f t="shared" ref="E96" si="333">E97/$Q97</f>
        <v>9.577223206835012E-3</v>
      </c>
      <c r="F96" s="13">
        <f t="shared" ref="F96" si="334">F97/$Q97</f>
        <v>9.7202105785975518E-2</v>
      </c>
      <c r="G96" s="13">
        <f t="shared" ref="G96" si="335">G97/$Q97</f>
        <v>3.8404526236717369E-2</v>
      </c>
      <c r="H96" s="13">
        <f t="shared" ref="H96" si="336">H97/$Q97</f>
        <v>2.0514908785779622E-4</v>
      </c>
      <c r="I96" s="13">
        <f t="shared" ref="I96" si="337">I97/$Q97</f>
        <v>5.9733861476548994E-2</v>
      </c>
      <c r="J96" s="13">
        <f t="shared" ref="J96" si="338">J97/$Q97</f>
        <v>0.12436045157478919</v>
      </c>
      <c r="K96" s="13">
        <f t="shared" ref="K96" si="339">K97/$Q97</f>
        <v>0</v>
      </c>
      <c r="L96" s="13">
        <f t="shared" ref="L96" si="340">L97/$Q97</f>
        <v>0.14157755021139612</v>
      </c>
      <c r="M96" s="13">
        <f t="shared" ref="M96" si="341">M97/$Q97</f>
        <v>6.8729571855396118E-2</v>
      </c>
      <c r="N96" s="13">
        <f t="shared" ref="N96" si="342">N97/$Q97</f>
        <v>1.9780690997656981E-2</v>
      </c>
      <c r="O96" s="13">
        <f t="shared" ref="O96" si="343">O97/$Q97</f>
        <v>0</v>
      </c>
      <c r="P96" s="13">
        <f t="shared" ref="P96" si="344">P97/$Q97</f>
        <v>2.8134732049069195E-3</v>
      </c>
      <c r="Q96" s="3"/>
      <c r="R96" s="9"/>
      <c r="U96" s="1">
        <v>2015</v>
      </c>
      <c r="V96" s="1" t="s">
        <v>22</v>
      </c>
      <c r="W96" s="1">
        <v>0.43761539636191998</v>
      </c>
      <c r="X96" s="1">
        <v>9.577223206835012E-3</v>
      </c>
      <c r="Y96" s="1">
        <v>9.7202105785975518E-2</v>
      </c>
      <c r="Z96" s="1">
        <v>3.8404526236717369E-2</v>
      </c>
      <c r="AA96" s="1">
        <v>2.0514908785779622E-4</v>
      </c>
      <c r="AB96" s="1">
        <v>5.9733861476548994E-2</v>
      </c>
      <c r="AC96" s="1">
        <v>0.12436045157478919</v>
      </c>
      <c r="AD96" s="1">
        <v>0</v>
      </c>
      <c r="AE96" s="1">
        <v>0.14157755021139612</v>
      </c>
      <c r="AF96" s="1">
        <v>6.8729571855396118E-2</v>
      </c>
      <c r="AG96" s="1">
        <v>1.9780690997656981E-2</v>
      </c>
      <c r="AH96" s="1">
        <v>0</v>
      </c>
      <c r="AI96" s="1">
        <v>2.8134732049069195E-3</v>
      </c>
    </row>
    <row r="97" spans="2:37" s="17" customFormat="1" x14ac:dyDescent="0.25">
      <c r="B97" s="14">
        <v>2015</v>
      </c>
      <c r="C97" s="15"/>
      <c r="D97" s="15">
        <v>283710</v>
      </c>
      <c r="E97" s="15">
        <v>6209</v>
      </c>
      <c r="F97" s="15">
        <v>63017</v>
      </c>
      <c r="G97" s="15">
        <v>24898</v>
      </c>
      <c r="H97" s="15">
        <v>133</v>
      </c>
      <c r="I97" s="15">
        <v>38726</v>
      </c>
      <c r="J97" s="15">
        <v>80624</v>
      </c>
      <c r="K97" s="15"/>
      <c r="L97" s="15">
        <v>91786</v>
      </c>
      <c r="M97" s="15">
        <v>44558</v>
      </c>
      <c r="N97" s="15">
        <v>12824</v>
      </c>
      <c r="O97" s="15"/>
      <c r="P97" s="15">
        <v>1824</v>
      </c>
      <c r="Q97" s="15">
        <f>SUM(D97:P97)</f>
        <v>648309</v>
      </c>
      <c r="R97" s="16" t="s">
        <v>54</v>
      </c>
      <c r="U97" s="17">
        <v>2015</v>
      </c>
      <c r="W97" s="17">
        <v>283710</v>
      </c>
      <c r="X97" s="17">
        <v>6209</v>
      </c>
      <c r="Y97" s="17">
        <v>63017</v>
      </c>
      <c r="Z97" s="17">
        <v>24898</v>
      </c>
      <c r="AA97" s="17">
        <v>133</v>
      </c>
      <c r="AB97" s="17">
        <v>38726</v>
      </c>
      <c r="AC97" s="17">
        <v>80624</v>
      </c>
      <c r="AE97" s="17">
        <v>91786</v>
      </c>
      <c r="AF97" s="17">
        <v>44558</v>
      </c>
      <c r="AG97" s="17">
        <v>12824</v>
      </c>
      <c r="AI97" s="17">
        <v>1824</v>
      </c>
      <c r="AJ97" s="17">
        <v>648309</v>
      </c>
      <c r="AK97" s="17" t="s">
        <v>54</v>
      </c>
    </row>
    <row r="98" spans="2:37" x14ac:dyDescent="0.25">
      <c r="B98" s="8"/>
      <c r="C98" s="3"/>
      <c r="D98" s="3"/>
      <c r="E98" s="3"/>
      <c r="F98" s="3"/>
      <c r="G98" s="3"/>
      <c r="H98" s="3"/>
      <c r="I98" s="3"/>
      <c r="J98" s="3"/>
      <c r="K98" s="3"/>
      <c r="L98" s="3"/>
      <c r="M98" s="3"/>
      <c r="N98" s="3"/>
      <c r="O98" s="3"/>
      <c r="P98" s="3"/>
      <c r="Q98" s="3"/>
      <c r="R98" s="9"/>
    </row>
    <row r="99" spans="2:37" x14ac:dyDescent="0.25">
      <c r="B99" s="8">
        <v>2020</v>
      </c>
      <c r="C99" s="3" t="s">
        <v>22</v>
      </c>
      <c r="D99" s="13">
        <f>D100/$Q100</f>
        <v>0.25457950669679291</v>
      </c>
      <c r="E99" s="13">
        <f t="shared" ref="E99" si="345">E100/$Q100</f>
        <v>8.4313439118892768E-3</v>
      </c>
      <c r="F99" s="13">
        <f t="shared" ref="F99" si="346">F100/$Q100</f>
        <v>0.17107363465321868</v>
      </c>
      <c r="G99" s="13">
        <f t="shared" ref="G99" si="347">G100/$Q100</f>
        <v>4.2744353473827094E-2</v>
      </c>
      <c r="H99" s="13">
        <f t="shared" ref="H99" si="348">H100/$Q100</f>
        <v>3.7285543690237887E-4</v>
      </c>
      <c r="I99" s="13">
        <f t="shared" ref="I99" si="349">I100/$Q100</f>
        <v>8.6942327683227516E-2</v>
      </c>
      <c r="J99" s="13">
        <f t="shared" ref="J99" si="350">J100/$Q100</f>
        <v>0.22502770642359471</v>
      </c>
      <c r="K99" s="13">
        <f t="shared" ref="K99" si="351">K100/$Q100</f>
        <v>0</v>
      </c>
      <c r="L99" s="13">
        <f t="shared" ref="L99" si="352">L100/$Q100</f>
        <v>0.11062294349607814</v>
      </c>
      <c r="M99" s="13">
        <f t="shared" ref="M99" si="353">M100/$Q100</f>
        <v>7.6892413165061554E-2</v>
      </c>
      <c r="N99" s="13">
        <f t="shared" ref="N99" si="354">N100/$Q100</f>
        <v>2.1295715598931262E-2</v>
      </c>
      <c r="O99" s="13">
        <f t="shared" ref="O99" si="355">O100/$Q100</f>
        <v>0</v>
      </c>
      <c r="P99" s="13">
        <f t="shared" ref="P99" si="356">P100/$Q100</f>
        <v>2.0171994604764646E-3</v>
      </c>
      <c r="Q99" s="3"/>
      <c r="R99" s="9"/>
      <c r="U99" s="1">
        <v>2020</v>
      </c>
      <c r="V99" s="1" t="s">
        <v>22</v>
      </c>
      <c r="W99" s="1">
        <v>0.25457950669679291</v>
      </c>
      <c r="X99" s="1">
        <v>8.4313439118892768E-3</v>
      </c>
      <c r="Y99" s="1">
        <v>0.17107363465321868</v>
      </c>
      <c r="Z99" s="1">
        <v>4.2744353473827094E-2</v>
      </c>
      <c r="AA99" s="1">
        <v>3.7285543690237887E-4</v>
      </c>
      <c r="AB99" s="1">
        <v>8.6942327683227516E-2</v>
      </c>
      <c r="AC99" s="1">
        <v>0.22502770642359471</v>
      </c>
      <c r="AD99" s="1">
        <v>0</v>
      </c>
      <c r="AE99" s="1">
        <v>0.11062294349607814</v>
      </c>
      <c r="AF99" s="1">
        <v>7.6892413165061554E-2</v>
      </c>
      <c r="AG99" s="1">
        <v>2.1295715598931262E-2</v>
      </c>
      <c r="AH99" s="1">
        <v>0</v>
      </c>
      <c r="AI99" s="1">
        <v>2.0171994604764646E-3</v>
      </c>
    </row>
    <row r="100" spans="2:37" s="17" customFormat="1" ht="15.75" thickBot="1" x14ac:dyDescent="0.3">
      <c r="B100" s="18">
        <v>2020</v>
      </c>
      <c r="C100" s="19"/>
      <c r="D100" s="19">
        <v>148164</v>
      </c>
      <c r="E100" s="19">
        <v>4907</v>
      </c>
      <c r="F100" s="19">
        <v>99564</v>
      </c>
      <c r="G100" s="19">
        <v>24877</v>
      </c>
      <c r="H100" s="19">
        <v>217</v>
      </c>
      <c r="I100" s="19">
        <v>50600</v>
      </c>
      <c r="J100" s="19">
        <v>130965</v>
      </c>
      <c r="K100" s="19"/>
      <c r="L100" s="19">
        <v>64382</v>
      </c>
      <c r="M100" s="19">
        <v>44751</v>
      </c>
      <c r="N100" s="19">
        <v>12394</v>
      </c>
      <c r="O100" s="19"/>
      <c r="P100" s="19">
        <v>1174</v>
      </c>
      <c r="Q100" s="19">
        <f>SUM(D100:P100)</f>
        <v>581995</v>
      </c>
      <c r="R100" s="20" t="s">
        <v>54</v>
      </c>
      <c r="U100" s="17">
        <v>2020</v>
      </c>
      <c r="W100" s="17">
        <v>148164</v>
      </c>
      <c r="X100" s="17">
        <v>4907</v>
      </c>
      <c r="Y100" s="17">
        <v>99564</v>
      </c>
      <c r="Z100" s="17">
        <v>24877</v>
      </c>
      <c r="AA100" s="17">
        <v>217</v>
      </c>
      <c r="AB100" s="17">
        <v>50600</v>
      </c>
      <c r="AC100" s="17">
        <v>130965</v>
      </c>
      <c r="AE100" s="17">
        <v>64382</v>
      </c>
      <c r="AF100" s="17">
        <v>44751</v>
      </c>
      <c r="AG100" s="17">
        <v>12394</v>
      </c>
      <c r="AI100" s="17">
        <v>1174</v>
      </c>
      <c r="AJ100" s="17">
        <v>581995</v>
      </c>
      <c r="AK100" s="17" t="s">
        <v>54</v>
      </c>
    </row>
    <row r="103" spans="2:37" x14ac:dyDescent="0.25">
      <c r="B103" s="48" t="s">
        <v>19</v>
      </c>
      <c r="C103" s="48"/>
      <c r="D103" s="48" t="s">
        <v>41</v>
      </c>
      <c r="E103" s="48" t="s">
        <v>42</v>
      </c>
      <c r="F103" s="48" t="s">
        <v>43</v>
      </c>
      <c r="G103" s="48" t="s">
        <v>44</v>
      </c>
      <c r="H103" s="48" t="s">
        <v>45</v>
      </c>
      <c r="I103" s="48" t="s">
        <v>46</v>
      </c>
      <c r="J103" s="48" t="s">
        <v>47</v>
      </c>
      <c r="K103" s="48"/>
      <c r="L103" s="48" t="s">
        <v>49</v>
      </c>
      <c r="M103" s="48" t="s">
        <v>50</v>
      </c>
      <c r="N103" s="48" t="s">
        <v>51</v>
      </c>
      <c r="O103" s="48"/>
      <c r="P103" s="48"/>
      <c r="Q103" s="48" t="s">
        <v>35</v>
      </c>
      <c r="R103" s="48" t="s">
        <v>53</v>
      </c>
    </row>
    <row r="104" spans="2:37" x14ac:dyDescent="0.25">
      <c r="B104" s="48">
        <v>2010</v>
      </c>
      <c r="C104" s="48" t="s">
        <v>19</v>
      </c>
      <c r="D104" s="49">
        <v>0.49543920422814502</v>
      </c>
      <c r="E104" s="49">
        <v>4.4919993848793638E-2</v>
      </c>
      <c r="F104" s="49">
        <v>0.24380630174904697</v>
      </c>
      <c r="G104" s="49">
        <v>2.9359869853423228E-2</v>
      </c>
      <c r="H104" s="49">
        <v>0</v>
      </c>
      <c r="I104" s="49">
        <v>1.0521800360978689E-4</v>
      </c>
      <c r="J104" s="49">
        <v>4.1520642962938979E-3</v>
      </c>
      <c r="K104" s="49">
        <v>0</v>
      </c>
      <c r="L104" s="49">
        <v>0.16846616431814687</v>
      </c>
      <c r="M104" s="49">
        <v>1.0926484990247101E-3</v>
      </c>
      <c r="N104" s="49">
        <v>1.2658535203515901E-2</v>
      </c>
      <c r="O104" s="49">
        <v>0</v>
      </c>
      <c r="P104" s="49">
        <v>0</v>
      </c>
      <c r="Q104" s="48"/>
      <c r="R104" s="48"/>
    </row>
    <row r="105" spans="2:37" x14ac:dyDescent="0.25">
      <c r="B105" s="17">
        <v>2010</v>
      </c>
      <c r="C105" s="17"/>
      <c r="D105" s="17">
        <v>122426</v>
      </c>
      <c r="E105" s="17">
        <v>11100</v>
      </c>
      <c r="F105" s="17">
        <v>60246</v>
      </c>
      <c r="G105" s="17">
        <v>7255</v>
      </c>
      <c r="H105" s="17"/>
      <c r="I105" s="17">
        <v>26</v>
      </c>
      <c r="J105" s="17">
        <v>1026</v>
      </c>
      <c r="K105" s="17"/>
      <c r="L105" s="17">
        <v>41629</v>
      </c>
      <c r="M105" s="17">
        <v>270</v>
      </c>
      <c r="N105" s="17">
        <v>3128</v>
      </c>
      <c r="O105" s="17"/>
      <c r="P105" s="17"/>
      <c r="Q105" s="17">
        <v>247106</v>
      </c>
      <c r="R105" s="17" t="s">
        <v>54</v>
      </c>
    </row>
    <row r="106" spans="2:37" x14ac:dyDescent="0.25">
      <c r="D106" s="1" t="s">
        <v>142</v>
      </c>
      <c r="G106" s="1" t="s">
        <v>138</v>
      </c>
      <c r="J106" s="1" t="s">
        <v>151</v>
      </c>
      <c r="L106" s="1" t="s">
        <v>147</v>
      </c>
    </row>
    <row r="107" spans="2:37" x14ac:dyDescent="0.25">
      <c r="D107" s="1">
        <v>0.29755999999999999</v>
      </c>
      <c r="G107" s="1">
        <v>1.507E-2</v>
      </c>
      <c r="J107" s="1">
        <v>7.5300000000000002E-3</v>
      </c>
      <c r="L107" s="1">
        <v>6.0699999999999997E-2</v>
      </c>
    </row>
    <row r="108" spans="2:37" x14ac:dyDescent="0.25">
      <c r="D108" s="1" t="s">
        <v>143</v>
      </c>
      <c r="G108" s="1" t="s">
        <v>139</v>
      </c>
      <c r="J108" s="1" t="s">
        <v>152</v>
      </c>
      <c r="L108" s="1" t="s">
        <v>148</v>
      </c>
    </row>
    <row r="109" spans="2:37" x14ac:dyDescent="0.25">
      <c r="D109" s="1">
        <v>0.10922</v>
      </c>
      <c r="G109" s="1">
        <v>2.461E-2</v>
      </c>
      <c r="J109" s="1">
        <v>2.5000000000000001E-4</v>
      </c>
      <c r="L109" s="1">
        <v>3.5610000000000003E-2</v>
      </c>
    </row>
    <row r="110" spans="2:37" x14ac:dyDescent="0.25">
      <c r="D110" s="1" t="s">
        <v>155</v>
      </c>
      <c r="G110" s="1" t="s">
        <v>35</v>
      </c>
      <c r="J110" s="1" t="s">
        <v>144</v>
      </c>
      <c r="L110" s="1" t="s">
        <v>144</v>
      </c>
    </row>
    <row r="111" spans="2:37" x14ac:dyDescent="0.25">
      <c r="D111" s="1">
        <v>1.4080000000000001E-2</v>
      </c>
      <c r="G111" s="1">
        <f>G107+G109</f>
        <v>3.968E-2</v>
      </c>
      <c r="J111" s="1">
        <f>J107+J109</f>
        <v>7.7800000000000005E-3</v>
      </c>
      <c r="L111" s="1">
        <f>L107+L109</f>
        <v>9.6310000000000007E-2</v>
      </c>
    </row>
    <row r="112" spans="2:37" x14ac:dyDescent="0.25">
      <c r="D112" s="1" t="s">
        <v>144</v>
      </c>
      <c r="G112" s="1" t="s">
        <v>140</v>
      </c>
      <c r="J112" s="1" t="s">
        <v>153</v>
      </c>
      <c r="L112" s="1" t="s">
        <v>149</v>
      </c>
    </row>
    <row r="113" spans="2:18" x14ac:dyDescent="0.25">
      <c r="D113" s="1">
        <f>D107+D109+D111</f>
        <v>0.42085999999999996</v>
      </c>
      <c r="G113" s="48">
        <f>G104*G107/G111</f>
        <v>1.1150535249271372E-2</v>
      </c>
      <c r="J113" s="48">
        <f>J104*J107/J111</f>
        <v>4.0186432070813691E-3</v>
      </c>
      <c r="L113" s="48">
        <f>L104*L107/L111</f>
        <v>0.10617688894311612</v>
      </c>
    </row>
    <row r="114" spans="2:18" x14ac:dyDescent="0.25">
      <c r="D114" s="1" t="s">
        <v>145</v>
      </c>
      <c r="G114" s="1" t="s">
        <v>141</v>
      </c>
      <c r="J114" s="1" t="s">
        <v>154</v>
      </c>
      <c r="L114" s="1" t="s">
        <v>150</v>
      </c>
    </row>
    <row r="115" spans="2:18" x14ac:dyDescent="0.25">
      <c r="D115" s="48">
        <f>D104*D107/D113</f>
        <v>0.3502896203253501</v>
      </c>
      <c r="G115" s="48">
        <f>G104*G109/G111</f>
        <v>1.8209334604151854E-2</v>
      </c>
      <c r="J115" s="48">
        <f>J104*J109/J111</f>
        <v>1.3342108921252885E-4</v>
      </c>
      <c r="L115" s="48">
        <f>L104*L109/L111</f>
        <v>6.2289275375030734E-2</v>
      </c>
    </row>
    <row r="116" spans="2:18" x14ac:dyDescent="0.25">
      <c r="D116" s="1" t="s">
        <v>146</v>
      </c>
    </row>
    <row r="117" spans="2:18" x14ac:dyDescent="0.25">
      <c r="D117" s="48">
        <f>D104*D109/D113</f>
        <v>0.12857451381884238</v>
      </c>
    </row>
    <row r="118" spans="2:18" x14ac:dyDescent="0.25">
      <c r="D118" s="1" t="s">
        <v>156</v>
      </c>
    </row>
    <row r="119" spans="2:18" x14ac:dyDescent="0.25">
      <c r="D119" s="48">
        <f>D104*D111/D113</f>
        <v>1.6575070083952578E-2</v>
      </c>
    </row>
    <row r="122" spans="2:18" x14ac:dyDescent="0.25">
      <c r="B122" s="50" t="s">
        <v>19</v>
      </c>
      <c r="C122" s="50"/>
      <c r="D122" s="50" t="s">
        <v>41</v>
      </c>
      <c r="E122" s="50" t="s">
        <v>42</v>
      </c>
      <c r="F122" s="50" t="s">
        <v>43</v>
      </c>
      <c r="G122" s="50" t="s">
        <v>44</v>
      </c>
      <c r="H122" s="50" t="s">
        <v>45</v>
      </c>
      <c r="I122" s="50" t="s">
        <v>46</v>
      </c>
      <c r="J122" s="50" t="s">
        <v>47</v>
      </c>
      <c r="K122" s="50"/>
      <c r="L122" s="50" t="s">
        <v>49</v>
      </c>
      <c r="M122" s="50" t="s">
        <v>50</v>
      </c>
      <c r="N122" s="50" t="s">
        <v>51</v>
      </c>
      <c r="O122" s="50"/>
      <c r="P122" s="50"/>
      <c r="Q122" s="50" t="s">
        <v>35</v>
      </c>
      <c r="R122" s="50" t="s">
        <v>53</v>
      </c>
    </row>
    <row r="123" spans="2:18" x14ac:dyDescent="0.25">
      <c r="B123" s="1">
        <v>2015</v>
      </c>
      <c r="C123" s="1" t="s">
        <v>19</v>
      </c>
      <c r="D123" s="1">
        <v>0.45382464131883116</v>
      </c>
      <c r="E123" s="48">
        <v>4.6431006166527219E-2</v>
      </c>
      <c r="F123" s="48">
        <v>0.30603715410120541</v>
      </c>
      <c r="G123" s="1">
        <v>2.9070217842645098E-2</v>
      </c>
      <c r="H123" s="1">
        <v>0</v>
      </c>
      <c r="I123" s="48">
        <v>3.3892659043723468E-3</v>
      </c>
      <c r="J123" s="1">
        <v>5.9108797372253727E-3</v>
      </c>
      <c r="K123" s="1">
        <v>0</v>
      </c>
      <c r="L123" s="1">
        <v>0.14126847634098727</v>
      </c>
      <c r="M123" s="48">
        <v>9.5286789997211119E-4</v>
      </c>
      <c r="N123" s="48">
        <v>1.3115490688234019E-2</v>
      </c>
      <c r="O123" s="1">
        <v>0</v>
      </c>
      <c r="P123" s="1">
        <v>0</v>
      </c>
    </row>
    <row r="124" spans="2:18" x14ac:dyDescent="0.25">
      <c r="D124" s="1" t="s">
        <v>142</v>
      </c>
      <c r="G124" s="1" t="s">
        <v>138</v>
      </c>
      <c r="J124" s="1" t="s">
        <v>151</v>
      </c>
      <c r="L124" s="1" t="s">
        <v>147</v>
      </c>
    </row>
    <row r="125" spans="2:18" x14ac:dyDescent="0.25">
      <c r="D125" s="1">
        <v>0.29755999999999999</v>
      </c>
      <c r="G125" s="1">
        <v>1.507E-2</v>
      </c>
      <c r="J125" s="1">
        <v>7.5300000000000002E-3</v>
      </c>
      <c r="L125" s="1">
        <v>6.0699999999999997E-2</v>
      </c>
    </row>
    <row r="126" spans="2:18" x14ac:dyDescent="0.25">
      <c r="D126" s="1" t="s">
        <v>143</v>
      </c>
      <c r="G126" s="1" t="s">
        <v>139</v>
      </c>
      <c r="J126" s="1" t="s">
        <v>152</v>
      </c>
      <c r="L126" s="1" t="s">
        <v>148</v>
      </c>
    </row>
    <row r="127" spans="2:18" x14ac:dyDescent="0.25">
      <c r="D127" s="1">
        <v>0.10922</v>
      </c>
      <c r="G127" s="1">
        <v>2.461E-2</v>
      </c>
      <c r="J127" s="1">
        <v>2.5000000000000001E-4</v>
      </c>
      <c r="L127" s="1">
        <v>3.5610000000000003E-2</v>
      </c>
    </row>
    <row r="128" spans="2:18" x14ac:dyDescent="0.25">
      <c r="D128" s="1" t="s">
        <v>155</v>
      </c>
      <c r="G128" s="1" t="s">
        <v>35</v>
      </c>
      <c r="J128" s="1" t="s">
        <v>144</v>
      </c>
      <c r="L128" s="1" t="s">
        <v>144</v>
      </c>
    </row>
    <row r="129" spans="2:18" x14ac:dyDescent="0.25">
      <c r="D129" s="1">
        <v>1.4080000000000001E-2</v>
      </c>
      <c r="G129" s="1">
        <f>G125+G127</f>
        <v>3.968E-2</v>
      </c>
      <c r="J129" s="1">
        <f>J125+J127</f>
        <v>7.7800000000000005E-3</v>
      </c>
      <c r="L129" s="1">
        <f>L125+L127</f>
        <v>9.6310000000000007E-2</v>
      </c>
    </row>
    <row r="130" spans="2:18" x14ac:dyDescent="0.25">
      <c r="D130" s="1" t="s">
        <v>144</v>
      </c>
      <c r="G130" s="1" t="s">
        <v>140</v>
      </c>
      <c r="J130" s="1" t="s">
        <v>153</v>
      </c>
      <c r="L130" s="1" t="s">
        <v>149</v>
      </c>
    </row>
    <row r="131" spans="2:18" x14ac:dyDescent="0.25">
      <c r="D131" s="1">
        <f>D125+D127+D129</f>
        <v>0.42085999999999996</v>
      </c>
      <c r="G131" s="48">
        <f>G123*G125/G129</f>
        <v>1.1040528802637641E-2</v>
      </c>
      <c r="J131" s="48">
        <f>J123*J125/J129</f>
        <v>5.720941442327385E-3</v>
      </c>
      <c r="L131" s="48">
        <f>L123*L125/L129</f>
        <v>8.9035370303166092E-2</v>
      </c>
    </row>
    <row r="132" spans="2:18" x14ac:dyDescent="0.25">
      <c r="D132" s="1" t="s">
        <v>145</v>
      </c>
      <c r="G132" s="1" t="s">
        <v>141</v>
      </c>
      <c r="J132" s="1" t="s">
        <v>154</v>
      </c>
      <c r="L132" s="1" t="s">
        <v>150</v>
      </c>
    </row>
    <row r="133" spans="2:18" x14ac:dyDescent="0.25">
      <c r="D133" s="48">
        <f>D123*D125/D131</f>
        <v>0.32086693976816855</v>
      </c>
      <c r="G133" s="48">
        <f>G123*G127/G129</f>
        <v>1.8029689040007457E-2</v>
      </c>
      <c r="J133" s="48">
        <f>J123*J127/J129</f>
        <v>1.8993829489798755E-4</v>
      </c>
      <c r="L133" s="48">
        <f>L123*L127/L129</f>
        <v>5.2233106037821164E-2</v>
      </c>
    </row>
    <row r="134" spans="2:18" x14ac:dyDescent="0.25">
      <c r="D134" s="1" t="s">
        <v>146</v>
      </c>
    </row>
    <row r="135" spans="2:18" x14ac:dyDescent="0.25">
      <c r="D135" s="48">
        <f>D123*D127/D131</f>
        <v>0.11777485939467458</v>
      </c>
    </row>
    <row r="136" spans="2:18" x14ac:dyDescent="0.25">
      <c r="D136" s="1" t="s">
        <v>156</v>
      </c>
    </row>
    <row r="137" spans="2:18" x14ac:dyDescent="0.25">
      <c r="D137" s="48">
        <f>D123*D129/D131</f>
        <v>1.518284215598808E-2</v>
      </c>
    </row>
    <row r="140" spans="2:18" x14ac:dyDescent="0.25">
      <c r="B140" s="1" t="s">
        <v>20</v>
      </c>
      <c r="D140" s="1" t="s">
        <v>41</v>
      </c>
      <c r="E140" s="1" t="s">
        <v>42</v>
      </c>
      <c r="F140" s="1" t="s">
        <v>43</v>
      </c>
      <c r="G140" s="1" t="s">
        <v>44</v>
      </c>
      <c r="I140" s="1" t="s">
        <v>46</v>
      </c>
      <c r="M140" s="1" t="s">
        <v>50</v>
      </c>
      <c r="N140" s="1" t="s">
        <v>51</v>
      </c>
      <c r="Q140" s="1" t="s">
        <v>35</v>
      </c>
      <c r="R140" s="1" t="s">
        <v>53</v>
      </c>
    </row>
    <row r="141" spans="2:18" x14ac:dyDescent="0.25">
      <c r="B141" s="1">
        <v>2010</v>
      </c>
      <c r="C141" s="1" t="s">
        <v>20</v>
      </c>
      <c r="D141" s="48">
        <v>0.34329972913628132</v>
      </c>
      <c r="E141" s="48">
        <v>2.9410350520090396E-2</v>
      </c>
      <c r="F141" s="1">
        <v>0.5673312711361852</v>
      </c>
      <c r="G141" s="48">
        <v>5.1864792524802465E-2</v>
      </c>
      <c r="H141" s="1">
        <v>0</v>
      </c>
      <c r="I141" s="1">
        <v>0</v>
      </c>
      <c r="J141" s="1">
        <v>0</v>
      </c>
      <c r="K141" s="1">
        <v>0</v>
      </c>
      <c r="L141" s="1">
        <v>0</v>
      </c>
      <c r="M141" s="1">
        <v>8.0297469267385773E-3</v>
      </c>
      <c r="N141" s="52">
        <v>6.4109755902104398E-5</v>
      </c>
      <c r="O141" s="1">
        <v>0</v>
      </c>
      <c r="P141" s="1">
        <v>0</v>
      </c>
    </row>
    <row r="142" spans="2:18" x14ac:dyDescent="0.25">
      <c r="F142" s="1" t="s">
        <v>157</v>
      </c>
      <c r="M142" s="48" t="s">
        <v>159</v>
      </c>
    </row>
    <row r="143" spans="2:18" x14ac:dyDescent="0.25">
      <c r="F143" s="1">
        <v>0.24079</v>
      </c>
    </row>
    <row r="144" spans="2:18" x14ac:dyDescent="0.25">
      <c r="F144" s="1" t="s">
        <v>158</v>
      </c>
    </row>
    <row r="145" spans="2:18" x14ac:dyDescent="0.25">
      <c r="F145" s="1">
        <v>0.12894</v>
      </c>
    </row>
    <row r="146" spans="2:18" x14ac:dyDescent="0.25">
      <c r="F146" s="1" t="s">
        <v>144</v>
      </c>
    </row>
    <row r="147" spans="2:18" x14ac:dyDescent="0.25">
      <c r="F147" s="1">
        <f>F143+F145</f>
        <v>0.36973</v>
      </c>
    </row>
    <row r="148" spans="2:18" x14ac:dyDescent="0.25">
      <c r="F148" s="1" t="s">
        <v>160</v>
      </c>
    </row>
    <row r="149" spans="2:18" x14ac:dyDescent="0.25">
      <c r="F149" s="48">
        <f>F141*F143/F147</f>
        <v>0.36947961154594444</v>
      </c>
    </row>
    <row r="150" spans="2:18" x14ac:dyDescent="0.25">
      <c r="F150" s="1" t="s">
        <v>161</v>
      </c>
    </row>
    <row r="151" spans="2:18" x14ac:dyDescent="0.25">
      <c r="F151" s="48">
        <f>F141*F145/F147</f>
        <v>0.19785165959024076</v>
      </c>
    </row>
    <row r="152" spans="2:18" x14ac:dyDescent="0.25">
      <c r="F152" s="48"/>
    </row>
    <row r="154" spans="2:18" x14ac:dyDescent="0.25">
      <c r="B154" s="1" t="s">
        <v>20</v>
      </c>
      <c r="D154" s="1" t="s">
        <v>41</v>
      </c>
      <c r="E154" s="1" t="s">
        <v>42</v>
      </c>
      <c r="F154" s="1" t="s">
        <v>43</v>
      </c>
      <c r="G154" s="1" t="s">
        <v>44</v>
      </c>
      <c r="I154" s="1" t="s">
        <v>46</v>
      </c>
      <c r="M154" s="1" t="s">
        <v>50</v>
      </c>
      <c r="N154" s="1" t="s">
        <v>51</v>
      </c>
      <c r="Q154" s="1" t="s">
        <v>35</v>
      </c>
      <c r="R154" s="1" t="s">
        <v>53</v>
      </c>
    </row>
    <row r="155" spans="2:18" x14ac:dyDescent="0.25">
      <c r="B155" s="1">
        <v>2015</v>
      </c>
      <c r="C155" s="1" t="s">
        <v>20</v>
      </c>
      <c r="D155" s="48">
        <v>0.42281329309965826</v>
      </c>
      <c r="E155" s="48">
        <v>1.1583834588970377E-2</v>
      </c>
      <c r="F155" s="1">
        <v>0.46603118775937064</v>
      </c>
      <c r="G155" s="48">
        <v>9.2750611165510949E-2</v>
      </c>
      <c r="H155" s="1">
        <v>0</v>
      </c>
      <c r="I155" s="48">
        <v>1.8185088227653324E-3</v>
      </c>
      <c r="J155" s="1">
        <v>0</v>
      </c>
      <c r="K155" s="1">
        <v>0</v>
      </c>
      <c r="L155" s="1">
        <v>0</v>
      </c>
      <c r="M155" s="48">
        <v>5.0025645637244128E-3</v>
      </c>
      <c r="N155" s="1">
        <v>0</v>
      </c>
      <c r="O155" s="1">
        <v>0</v>
      </c>
      <c r="P155" s="1">
        <v>0</v>
      </c>
    </row>
    <row r="156" spans="2:18" x14ac:dyDescent="0.25">
      <c r="F156" s="1" t="s">
        <v>157</v>
      </c>
      <c r="M156" s="48" t="s">
        <v>159</v>
      </c>
    </row>
    <row r="157" spans="2:18" x14ac:dyDescent="0.25">
      <c r="F157" s="1">
        <v>0.24079</v>
      </c>
    </row>
    <row r="158" spans="2:18" x14ac:dyDescent="0.25">
      <c r="F158" s="1" t="s">
        <v>158</v>
      </c>
    </row>
    <row r="159" spans="2:18" x14ac:dyDescent="0.25">
      <c r="F159" s="1">
        <v>0.12894</v>
      </c>
    </row>
    <row r="160" spans="2:18" x14ac:dyDescent="0.25">
      <c r="F160" s="1" t="s">
        <v>144</v>
      </c>
    </row>
    <row r="161" spans="2:18" x14ac:dyDescent="0.25">
      <c r="F161" s="1">
        <f>F157+F159</f>
        <v>0.36973</v>
      </c>
    </row>
    <row r="162" spans="2:18" x14ac:dyDescent="0.25">
      <c r="F162" s="1" t="s">
        <v>160</v>
      </c>
    </row>
    <row r="163" spans="2:18" x14ac:dyDescent="0.25">
      <c r="F163" s="48">
        <f>F155*F157/F161</f>
        <v>0.30350701782538303</v>
      </c>
    </row>
    <row r="164" spans="2:18" x14ac:dyDescent="0.25">
      <c r="F164" s="1" t="s">
        <v>161</v>
      </c>
    </row>
    <row r="165" spans="2:18" x14ac:dyDescent="0.25">
      <c r="F165" s="48">
        <f>F155*F159/F161</f>
        <v>0.16252416993398763</v>
      </c>
    </row>
    <row r="168" spans="2:18" x14ac:dyDescent="0.25">
      <c r="B168" s="1" t="s">
        <v>20</v>
      </c>
      <c r="D168" s="1" t="s">
        <v>41</v>
      </c>
      <c r="E168" s="1" t="s">
        <v>42</v>
      </c>
      <c r="F168" s="1" t="s">
        <v>43</v>
      </c>
      <c r="G168" s="1" t="s">
        <v>44</v>
      </c>
      <c r="I168" s="1" t="s">
        <v>46</v>
      </c>
      <c r="M168" s="1" t="s">
        <v>50</v>
      </c>
      <c r="N168" s="1" t="s">
        <v>51</v>
      </c>
      <c r="Q168" s="1" t="s">
        <v>35</v>
      </c>
      <c r="R168" s="1" t="s">
        <v>53</v>
      </c>
    </row>
    <row r="169" spans="2:18" x14ac:dyDescent="0.25">
      <c r="B169" s="1">
        <v>2019</v>
      </c>
      <c r="C169" s="1" t="s">
        <v>20</v>
      </c>
      <c r="D169" s="48">
        <v>0.45872326868702956</v>
      </c>
      <c r="E169" s="48">
        <v>5.5126666173617705E-3</v>
      </c>
      <c r="F169" s="1">
        <v>0.37067420652303773</v>
      </c>
      <c r="G169" s="48">
        <v>0.15170357896653144</v>
      </c>
      <c r="H169" s="1">
        <v>0</v>
      </c>
      <c r="I169" s="48">
        <v>5.3647519300022185E-3</v>
      </c>
      <c r="J169" s="1">
        <v>0</v>
      </c>
      <c r="K169" s="1">
        <v>0</v>
      </c>
      <c r="L169" s="1">
        <v>0</v>
      </c>
      <c r="M169" s="48">
        <v>8.0215272760372526E-3</v>
      </c>
      <c r="N169" s="1">
        <v>0</v>
      </c>
      <c r="O169" s="1">
        <v>0</v>
      </c>
      <c r="P169" s="1">
        <v>0</v>
      </c>
    </row>
    <row r="170" spans="2:18" x14ac:dyDescent="0.25">
      <c r="F170" s="1" t="s">
        <v>157</v>
      </c>
    </row>
    <row r="171" spans="2:18" x14ac:dyDescent="0.25">
      <c r="F171" s="1">
        <v>0.24079</v>
      </c>
    </row>
    <row r="172" spans="2:18" x14ac:dyDescent="0.25">
      <c r="F172" s="1" t="s">
        <v>158</v>
      </c>
    </row>
    <row r="173" spans="2:18" x14ac:dyDescent="0.25">
      <c r="F173" s="1">
        <v>0.12894</v>
      </c>
    </row>
    <row r="174" spans="2:18" x14ac:dyDescent="0.25">
      <c r="F174" s="1" t="s">
        <v>144</v>
      </c>
    </row>
    <row r="175" spans="2:18" x14ac:dyDescent="0.25">
      <c r="F175" s="1">
        <f>F171+F173</f>
        <v>0.36973</v>
      </c>
    </row>
    <row r="176" spans="2:18" x14ac:dyDescent="0.25">
      <c r="F176" s="1" t="s">
        <v>160</v>
      </c>
    </row>
    <row r="177" spans="2:18" x14ac:dyDescent="0.25">
      <c r="F177" s="48">
        <f>F169*F171/F175</f>
        <v>0.241404923021346</v>
      </c>
    </row>
    <row r="178" spans="2:18" x14ac:dyDescent="0.25">
      <c r="F178" s="1" t="s">
        <v>161</v>
      </c>
    </row>
    <row r="179" spans="2:18" x14ac:dyDescent="0.25">
      <c r="F179" s="48">
        <f>F169*F173/F175</f>
        <v>0.12926928350169173</v>
      </c>
    </row>
    <row r="182" spans="2:18" x14ac:dyDescent="0.25">
      <c r="B182" s="1" t="s">
        <v>22</v>
      </c>
      <c r="D182" s="1" t="s">
        <v>41</v>
      </c>
      <c r="E182" s="1" t="s">
        <v>42</v>
      </c>
      <c r="F182" s="1" t="s">
        <v>43</v>
      </c>
      <c r="G182" s="1" t="s">
        <v>44</v>
      </c>
      <c r="H182" s="1" t="s">
        <v>45</v>
      </c>
      <c r="I182" s="1" t="s">
        <v>46</v>
      </c>
      <c r="J182" s="1" t="s">
        <v>47</v>
      </c>
      <c r="L182" s="1" t="s">
        <v>49</v>
      </c>
      <c r="M182" s="1" t="s">
        <v>50</v>
      </c>
      <c r="N182" s="1" t="s">
        <v>51</v>
      </c>
      <c r="P182" s="1" t="s">
        <v>55</v>
      </c>
      <c r="Q182" s="1" t="s">
        <v>35</v>
      </c>
      <c r="R182" s="1" t="s">
        <v>53</v>
      </c>
    </row>
    <row r="183" spans="2:18" x14ac:dyDescent="0.25">
      <c r="B183" s="1">
        <v>2010</v>
      </c>
      <c r="C183" s="1" t="s">
        <v>22</v>
      </c>
      <c r="D183" s="1">
        <v>0.43191969926712154</v>
      </c>
      <c r="E183" s="1">
        <v>1.3806229466767753E-2</v>
      </c>
      <c r="F183" s="1">
        <v>0.14270912307303513</v>
      </c>
      <c r="G183" s="1">
        <v>4.3203500126358353E-2</v>
      </c>
      <c r="H183" s="53">
        <v>4.4225423300480162E-5</v>
      </c>
      <c r="I183" s="1">
        <v>1.8525713924690421E-2</v>
      </c>
      <c r="J183" s="1">
        <v>6.0884192570128885E-2</v>
      </c>
      <c r="K183" s="1">
        <v>0</v>
      </c>
      <c r="L183" s="1">
        <v>0.22200530705079605</v>
      </c>
      <c r="M183" s="1">
        <v>4.6082891079100331E-2</v>
      </c>
      <c r="N183" s="1">
        <v>1.7530641900429619E-2</v>
      </c>
      <c r="O183" s="1">
        <v>0</v>
      </c>
      <c r="P183" s="1">
        <v>3.2884761182714176E-3</v>
      </c>
    </row>
    <row r="184" spans="2:18" x14ac:dyDescent="0.25">
      <c r="D184" s="1" t="s">
        <v>142</v>
      </c>
      <c r="E184" s="1" t="s">
        <v>175</v>
      </c>
      <c r="F184" s="1" t="s">
        <v>164</v>
      </c>
      <c r="G184" s="1" t="s">
        <v>162</v>
      </c>
      <c r="J184" s="1" t="s">
        <v>166</v>
      </c>
      <c r="L184" s="1" t="s">
        <v>147</v>
      </c>
      <c r="M184" s="1" t="s">
        <v>176</v>
      </c>
    </row>
    <row r="185" spans="2:18" x14ac:dyDescent="0.25">
      <c r="D185" s="1">
        <v>0.12874686616207701</v>
      </c>
      <c r="E185" s="1">
        <v>1.80834351737963E-3</v>
      </c>
      <c r="F185" s="1">
        <v>2.0515731923576599E-2</v>
      </c>
      <c r="G185" s="1">
        <v>1.0942911068749899E-2</v>
      </c>
      <c r="J185" s="1">
        <v>5.5085052983294197E-3</v>
      </c>
      <c r="L185" s="1">
        <v>2.81458174271269E-2</v>
      </c>
      <c r="M185" s="1">
        <v>5.8346477579695903E-2</v>
      </c>
    </row>
    <row r="186" spans="2:18" x14ac:dyDescent="0.25">
      <c r="D186" s="1" t="s">
        <v>143</v>
      </c>
      <c r="E186" s="1" t="s">
        <v>174</v>
      </c>
      <c r="F186" s="1" t="s">
        <v>165</v>
      </c>
      <c r="G186" s="1" t="s">
        <v>163</v>
      </c>
      <c r="J186" s="1" t="s">
        <v>167</v>
      </c>
      <c r="L186" s="1" t="s">
        <v>148</v>
      </c>
      <c r="M186" s="1" t="s">
        <v>177</v>
      </c>
    </row>
    <row r="187" spans="2:18" x14ac:dyDescent="0.25">
      <c r="D187" s="1">
        <v>0.24137789819341501</v>
      </c>
      <c r="E187" s="54">
        <v>4.8119747006029998E-4</v>
      </c>
      <c r="F187" s="1">
        <v>1.267148149197E-2</v>
      </c>
      <c r="G187" s="1">
        <v>5.8250209987327998E-3</v>
      </c>
      <c r="J187" s="1">
        <v>0.14483570070039201</v>
      </c>
      <c r="L187" s="1">
        <v>0.10391489624524899</v>
      </c>
      <c r="M187" s="1">
        <v>1.0850061104277799E-2</v>
      </c>
    </row>
    <row r="188" spans="2:18" x14ac:dyDescent="0.25">
      <c r="D188" s="1" t="s">
        <v>170</v>
      </c>
      <c r="F188" s="1" t="s">
        <v>172</v>
      </c>
      <c r="G188" s="1" t="s">
        <v>139</v>
      </c>
      <c r="J188" s="1" t="s">
        <v>168</v>
      </c>
    </row>
    <row r="189" spans="2:18" x14ac:dyDescent="0.25">
      <c r="D189" s="1">
        <v>2.4462298433492499E-2</v>
      </c>
      <c r="F189" s="1">
        <v>1.1350448723621801E-3</v>
      </c>
      <c r="G189" s="1">
        <v>3.0580886966543701E-2</v>
      </c>
      <c r="J189" s="1">
        <v>2.6399443964447E-2</v>
      </c>
    </row>
    <row r="190" spans="2:18" x14ac:dyDescent="0.25">
      <c r="D190" s="1" t="s">
        <v>171</v>
      </c>
      <c r="F190" s="1" t="s">
        <v>173</v>
      </c>
      <c r="J190" s="1" t="s">
        <v>169</v>
      </c>
    </row>
    <row r="191" spans="2:18" x14ac:dyDescent="0.25">
      <c r="D191" s="1">
        <v>6.8566358367311104E-3</v>
      </c>
      <c r="F191" s="1">
        <v>6.84245324722976E-2</v>
      </c>
      <c r="J191" s="1">
        <v>1.5860696346470499E-2</v>
      </c>
    </row>
    <row r="199" spans="2:16" ht="15.75" thickBot="1" x14ac:dyDescent="0.3"/>
    <row r="200" spans="2:16" x14ac:dyDescent="0.25">
      <c r="B200" s="5" t="s">
        <v>21</v>
      </c>
      <c r="C200" s="6"/>
      <c r="D200" s="6" t="s">
        <v>41</v>
      </c>
      <c r="E200" s="6" t="s">
        <v>42</v>
      </c>
      <c r="F200" s="6" t="s">
        <v>43</v>
      </c>
      <c r="G200" s="6" t="s">
        <v>44</v>
      </c>
      <c r="H200" s="6" t="s">
        <v>45</v>
      </c>
      <c r="I200" s="6" t="s">
        <v>46</v>
      </c>
      <c r="J200" s="6" t="s">
        <v>47</v>
      </c>
      <c r="K200" s="6" t="s">
        <v>48</v>
      </c>
      <c r="L200" s="6" t="s">
        <v>49</v>
      </c>
      <c r="M200" s="6" t="s">
        <v>50</v>
      </c>
      <c r="N200" s="6" t="s">
        <v>51</v>
      </c>
      <c r="O200" s="6" t="s">
        <v>52</v>
      </c>
      <c r="P200" s="6" t="s">
        <v>55</v>
      </c>
    </row>
    <row r="201" spans="2:16" x14ac:dyDescent="0.25">
      <c r="B201" s="8">
        <v>2010</v>
      </c>
      <c r="C201" s="3" t="s">
        <v>21</v>
      </c>
      <c r="D201" s="125">
        <v>0.76989291569639018</v>
      </c>
      <c r="E201" s="125">
        <v>3.5304241238043885E-3</v>
      </c>
      <c r="F201" s="125">
        <v>1.8551124015653068E-2</v>
      </c>
      <c r="G201" s="125">
        <v>0.17161910678083353</v>
      </c>
      <c r="H201" s="125">
        <v>2.9705372608747209E-5</v>
      </c>
      <c r="I201" s="125">
        <v>1.6611244362811441E-4</v>
      </c>
      <c r="J201" s="125">
        <v>1.0604105092380144E-2</v>
      </c>
      <c r="K201" s="125">
        <v>1.6635008660898437E-6</v>
      </c>
      <c r="L201" s="125">
        <v>1.7557063426673951E-2</v>
      </c>
      <c r="M201" s="125">
        <v>5.8935459255754462E-3</v>
      </c>
      <c r="N201" s="125">
        <v>2.1537583356246079E-3</v>
      </c>
      <c r="O201" s="125">
        <v>4.7528596173995536E-7</v>
      </c>
      <c r="P201" s="125">
        <v>0</v>
      </c>
    </row>
    <row r="202" spans="2:16" x14ac:dyDescent="0.25">
      <c r="B202" s="8">
        <v>2015</v>
      </c>
      <c r="C202" s="3" t="s">
        <v>21</v>
      </c>
      <c r="D202" s="125">
        <v>0.70188402071321021</v>
      </c>
      <c r="E202" s="125">
        <v>1.6533330144758453E-3</v>
      </c>
      <c r="F202" s="125">
        <v>2.4827496675483646E-2</v>
      </c>
      <c r="G202" s="125">
        <v>0.19306877841425907</v>
      </c>
      <c r="H202" s="125">
        <v>2.135206393320391E-5</v>
      </c>
      <c r="I202" s="125">
        <v>6.7472522028924359E-3</v>
      </c>
      <c r="J202" s="125">
        <v>3.1731900068924464E-2</v>
      </c>
      <c r="K202" s="125">
        <v>1.3665320917250503E-6</v>
      </c>
      <c r="L202" s="125">
        <v>2.9173581176703704E-2</v>
      </c>
      <c r="M202" s="125">
        <v>9.0020301542387687E-3</v>
      </c>
      <c r="N202" s="125">
        <v>1.8839353049544475E-3</v>
      </c>
      <c r="O202" s="125">
        <v>4.9536788325033078E-6</v>
      </c>
      <c r="P202" s="125">
        <v>0</v>
      </c>
    </row>
    <row r="203" spans="2:16" x14ac:dyDescent="0.25">
      <c r="B203" s="8">
        <v>2020</v>
      </c>
      <c r="C203" s="3" t="s">
        <v>21</v>
      </c>
      <c r="D203" s="125">
        <v>0.64134396562757201</v>
      </c>
      <c r="E203" s="125">
        <v>1.3848639334957536E-3</v>
      </c>
      <c r="F203" s="125">
        <v>2.7987357586256159E-2</v>
      </c>
      <c r="G203" s="125">
        <v>0.17118233960572352</v>
      </c>
      <c r="H203" s="125">
        <v>1.6030002008238652E-5</v>
      </c>
      <c r="I203" s="125">
        <v>3.4588640653264904E-2</v>
      </c>
      <c r="J203" s="125">
        <v>6.0423489569854771E-2</v>
      </c>
      <c r="K203" s="125">
        <v>1.5388801927909106E-6</v>
      </c>
      <c r="L203" s="125">
        <v>4.6967521164091051E-2</v>
      </c>
      <c r="M203" s="125">
        <v>1.4614360470887079E-2</v>
      </c>
      <c r="N203" s="125">
        <v>1.3210004054949307E-3</v>
      </c>
      <c r="O203" s="125">
        <v>1.6889210115880244E-4</v>
      </c>
      <c r="P203" s="125">
        <v>0</v>
      </c>
    </row>
    <row r="204" spans="2:16" x14ac:dyDescent="0.25">
      <c r="B204" s="8">
        <v>2010</v>
      </c>
      <c r="C204" s="3" t="s">
        <v>20</v>
      </c>
      <c r="D204" s="125">
        <v>0.34329972913628132</v>
      </c>
      <c r="E204" s="125">
        <v>2.9410350520090396E-2</v>
      </c>
      <c r="F204" s="125">
        <v>0.5673312711361852</v>
      </c>
      <c r="G204" s="125">
        <v>5.1864792524802465E-2</v>
      </c>
      <c r="H204" s="125">
        <v>0</v>
      </c>
      <c r="I204" s="125">
        <v>0</v>
      </c>
      <c r="J204" s="125">
        <v>0</v>
      </c>
      <c r="K204" s="125">
        <v>0</v>
      </c>
      <c r="L204" s="125">
        <v>0</v>
      </c>
      <c r="M204" s="125">
        <v>8.0297469267385773E-3</v>
      </c>
      <c r="N204" s="125">
        <v>6.4109755902104398E-5</v>
      </c>
      <c r="O204" s="125">
        <v>0</v>
      </c>
      <c r="P204" s="125">
        <v>0</v>
      </c>
    </row>
    <row r="205" spans="2:16" x14ac:dyDescent="0.25">
      <c r="B205" s="8">
        <v>2015</v>
      </c>
      <c r="C205" s="3" t="s">
        <v>20</v>
      </c>
      <c r="D205" s="125">
        <v>0.42281329309965826</v>
      </c>
      <c r="E205" s="125">
        <v>1.1583834588970377E-2</v>
      </c>
      <c r="F205" s="125">
        <v>0.46603118775937064</v>
      </c>
      <c r="G205" s="125">
        <v>9.2750611165510949E-2</v>
      </c>
      <c r="H205" s="125">
        <v>0</v>
      </c>
      <c r="I205" s="125">
        <v>1.8185088227653324E-3</v>
      </c>
      <c r="J205" s="125">
        <v>0</v>
      </c>
      <c r="K205" s="125">
        <v>0</v>
      </c>
      <c r="L205" s="125">
        <v>0</v>
      </c>
      <c r="M205" s="125">
        <v>5.0025645637244128E-3</v>
      </c>
      <c r="N205" s="125">
        <v>0</v>
      </c>
      <c r="O205" s="125">
        <v>0</v>
      </c>
      <c r="P205" s="125">
        <v>0</v>
      </c>
    </row>
    <row r="206" spans="2:16" x14ac:dyDescent="0.25">
      <c r="B206" s="8">
        <v>2019</v>
      </c>
      <c r="C206" s="3" t="s">
        <v>20</v>
      </c>
      <c r="D206" s="125">
        <v>0.45872326868702956</v>
      </c>
      <c r="E206" s="125">
        <v>5.5126666173617705E-3</v>
      </c>
      <c r="F206" s="125">
        <v>0.37067420652303773</v>
      </c>
      <c r="G206" s="125">
        <v>0.15170357896653144</v>
      </c>
      <c r="H206" s="125">
        <v>0</v>
      </c>
      <c r="I206" s="125">
        <v>5.3647519300022185E-3</v>
      </c>
      <c r="J206" s="125">
        <v>0</v>
      </c>
      <c r="K206" s="125">
        <v>0</v>
      </c>
      <c r="L206" s="125">
        <v>0</v>
      </c>
      <c r="M206" s="125">
        <v>8.0215272760372526E-3</v>
      </c>
      <c r="N206" s="125">
        <v>0</v>
      </c>
      <c r="O206" s="125">
        <v>0</v>
      </c>
      <c r="P206" s="125">
        <v>0</v>
      </c>
    </row>
    <row r="207" spans="2:16" x14ac:dyDescent="0.25">
      <c r="B207" s="8">
        <v>2010</v>
      </c>
      <c r="C207" s="3" t="s">
        <v>33</v>
      </c>
      <c r="D207" s="125">
        <v>0</v>
      </c>
      <c r="E207" s="125">
        <v>0.20212995300306127</v>
      </c>
      <c r="F207" s="125">
        <v>0.77245289527012462</v>
      </c>
      <c r="G207" s="125">
        <v>0</v>
      </c>
      <c r="H207" s="125">
        <v>0</v>
      </c>
      <c r="I207" s="125">
        <v>1.0779114387961886E-4</v>
      </c>
      <c r="J207" s="125">
        <v>0</v>
      </c>
      <c r="K207" s="125">
        <v>0</v>
      </c>
      <c r="L207" s="125">
        <v>0</v>
      </c>
      <c r="M207" s="125">
        <v>0</v>
      </c>
      <c r="N207" s="125">
        <v>2.5309360582934506E-2</v>
      </c>
      <c r="O207" s="125">
        <v>0</v>
      </c>
      <c r="P207" s="125">
        <v>0</v>
      </c>
    </row>
    <row r="208" spans="2:16" x14ac:dyDescent="0.25">
      <c r="B208" s="8">
        <v>2015</v>
      </c>
      <c r="C208" s="3" t="s">
        <v>33</v>
      </c>
      <c r="D208" s="125">
        <v>1.1959539865132884E-2</v>
      </c>
      <c r="E208" s="125">
        <v>6.9813566045220151E-3</v>
      </c>
      <c r="F208" s="125">
        <v>0.95019833399444664</v>
      </c>
      <c r="G208" s="125">
        <v>0</v>
      </c>
      <c r="H208" s="125">
        <v>0</v>
      </c>
      <c r="I208" s="125">
        <v>1.3685045616818722E-3</v>
      </c>
      <c r="J208" s="125">
        <v>0</v>
      </c>
      <c r="K208" s="125">
        <v>0</v>
      </c>
      <c r="L208" s="125">
        <v>0</v>
      </c>
      <c r="M208" s="125">
        <v>4.383181277270924E-3</v>
      </c>
      <c r="N208" s="125">
        <v>2.5109083696945655E-2</v>
      </c>
      <c r="O208" s="125">
        <v>0</v>
      </c>
      <c r="P208" s="125">
        <v>0</v>
      </c>
    </row>
    <row r="209" spans="2:16" x14ac:dyDescent="0.25">
      <c r="B209" s="8">
        <v>2020</v>
      </c>
      <c r="C209" s="3" t="s">
        <v>33</v>
      </c>
      <c r="D209" s="125">
        <v>1.1588722057887446E-2</v>
      </c>
      <c r="E209" s="125">
        <v>4.0813269929232034E-3</v>
      </c>
      <c r="F209" s="125">
        <v>0.9512674579698206</v>
      </c>
      <c r="G209" s="125">
        <v>0</v>
      </c>
      <c r="H209" s="125">
        <v>0</v>
      </c>
      <c r="I209" s="125">
        <v>1.1644887108248774E-2</v>
      </c>
      <c r="J209" s="125">
        <v>0</v>
      </c>
      <c r="K209" s="125">
        <v>0</v>
      </c>
      <c r="L209" s="125">
        <v>0</v>
      </c>
      <c r="M209" s="125">
        <v>3.8753884749316661E-3</v>
      </c>
      <c r="N209" s="125">
        <v>1.7542217396188265E-2</v>
      </c>
      <c r="O209" s="125">
        <v>0</v>
      </c>
      <c r="P209" s="125">
        <v>0</v>
      </c>
    </row>
    <row r="210" spans="2:16" x14ac:dyDescent="0.25">
      <c r="B210" s="8">
        <v>2010</v>
      </c>
      <c r="C210" s="3" t="s">
        <v>23</v>
      </c>
      <c r="D210" s="125">
        <v>0.27094014247196807</v>
      </c>
      <c r="E210" s="125">
        <v>7.7549946750226542E-2</v>
      </c>
      <c r="F210" s="125">
        <v>0.28378841179027703</v>
      </c>
      <c r="G210" s="125">
        <v>7.7445753127730277E-2</v>
      </c>
      <c r="H210" s="125">
        <v>2.2478492984438427E-3</v>
      </c>
      <c r="I210" s="125">
        <v>3.0258852828216314E-3</v>
      </c>
      <c r="J210" s="125">
        <v>3.4298490815161367E-3</v>
      </c>
      <c r="K210" s="125">
        <v>0</v>
      </c>
      <c r="L210" s="125">
        <v>0.24616170337783769</v>
      </c>
      <c r="M210" s="125">
        <v>8.2466690067529418E-3</v>
      </c>
      <c r="N210" s="125">
        <v>9.3543667803402016E-3</v>
      </c>
      <c r="O210" s="125">
        <v>0</v>
      </c>
      <c r="P210" s="125">
        <v>1.7809423032085658E-2</v>
      </c>
    </row>
    <row r="211" spans="2:16" x14ac:dyDescent="0.25">
      <c r="B211" s="8">
        <v>2015</v>
      </c>
      <c r="C211" s="3" t="s">
        <v>23</v>
      </c>
      <c r="D211" s="125">
        <v>0.33358396534477175</v>
      </c>
      <c r="E211" s="125">
        <v>8.6393421098618348E-2</v>
      </c>
      <c r="F211" s="125">
        <v>0.40078986867323413</v>
      </c>
      <c r="G211" s="125">
        <v>8.6213003834103019E-2</v>
      </c>
      <c r="H211" s="125">
        <v>2.4512188555877871E-3</v>
      </c>
      <c r="I211" s="125">
        <v>3.2874670455114358E-2</v>
      </c>
      <c r="J211" s="125">
        <v>5.2708289842696926E-3</v>
      </c>
      <c r="K211" s="125">
        <v>0</v>
      </c>
      <c r="L211" s="125">
        <v>8.914124215869729E-3</v>
      </c>
      <c r="M211" s="125">
        <v>1.216635794218524E-2</v>
      </c>
      <c r="N211" s="125">
        <v>1.1591100800353655E-2</v>
      </c>
      <c r="O211" s="125">
        <v>0</v>
      </c>
      <c r="P211" s="125">
        <v>1.9751439795892344E-2</v>
      </c>
    </row>
    <row r="212" spans="2:16" x14ac:dyDescent="0.25">
      <c r="B212" s="8">
        <v>2020</v>
      </c>
      <c r="C212" s="3" t="s">
        <v>23</v>
      </c>
      <c r="D212" s="125">
        <v>0.30389248127374424</v>
      </c>
      <c r="E212" s="125">
        <v>4.6909961698830015E-2</v>
      </c>
      <c r="F212" s="125">
        <v>0.37734266114084919</v>
      </c>
      <c r="G212" s="125">
        <v>8.5588421000563505E-2</v>
      </c>
      <c r="H212" s="125">
        <v>2.7680815177699388E-3</v>
      </c>
      <c r="I212" s="125">
        <v>7.6276455109845501E-2</v>
      </c>
      <c r="J212" s="125">
        <v>8.3934749315981265E-3</v>
      </c>
      <c r="K212" s="125">
        <v>0</v>
      </c>
      <c r="L212" s="125">
        <v>3.7585387167701705E-2</v>
      </c>
      <c r="M212" s="125">
        <v>2.1644186107412037E-2</v>
      </c>
      <c r="N212" s="125">
        <v>2.150161148123398E-2</v>
      </c>
      <c r="O212" s="125">
        <v>0</v>
      </c>
      <c r="P212" s="125">
        <v>1.809727857045175E-2</v>
      </c>
    </row>
    <row r="213" spans="2:16" x14ac:dyDescent="0.25">
      <c r="B213" s="8">
        <v>2010</v>
      </c>
      <c r="C213" s="3" t="s">
        <v>24</v>
      </c>
      <c r="D213" s="125">
        <v>0.11716030877885729</v>
      </c>
      <c r="E213" s="125">
        <v>0.16181855794321634</v>
      </c>
      <c r="F213" s="125">
        <v>0.5334818917241605</v>
      </c>
      <c r="G213" s="125">
        <v>0.13475867124923332</v>
      </c>
      <c r="H213" s="125">
        <v>2.401855286222903E-2</v>
      </c>
      <c r="I213" s="125">
        <v>1.1250757611500452E-4</v>
      </c>
      <c r="J213" s="125">
        <v>4.4966737679513098E-3</v>
      </c>
      <c r="K213" s="125">
        <v>0</v>
      </c>
      <c r="L213" s="125">
        <v>2.1336517418713275E-2</v>
      </c>
      <c r="M213" s="125">
        <v>2.6421134003781705E-3</v>
      </c>
      <c r="N213" s="125">
        <v>1.7420527914581346E-4</v>
      </c>
      <c r="O213" s="125">
        <v>0</v>
      </c>
      <c r="P213" s="125">
        <v>0</v>
      </c>
    </row>
    <row r="214" spans="2:16" x14ac:dyDescent="0.25">
      <c r="B214" s="8">
        <v>2015</v>
      </c>
      <c r="C214" s="3" t="s">
        <v>24</v>
      </c>
      <c r="D214" s="125">
        <v>0.10880815674965885</v>
      </c>
      <c r="E214" s="125">
        <v>0.1016278740441309</v>
      </c>
      <c r="F214" s="125">
        <v>0.59943291536857279</v>
      </c>
      <c r="G214" s="125">
        <v>9.9175442210149595E-2</v>
      </c>
      <c r="H214" s="125">
        <v>2.0375782074718709E-2</v>
      </c>
      <c r="I214" s="125">
        <v>7.6920106078941274E-4</v>
      </c>
      <c r="J214" s="125">
        <v>2.8145034630139808E-2</v>
      </c>
      <c r="K214" s="125">
        <v>0</v>
      </c>
      <c r="L214" s="125">
        <v>3.7259584438322307E-2</v>
      </c>
      <c r="M214" s="125">
        <v>4.3158938180694667E-3</v>
      </c>
      <c r="N214" s="125">
        <v>9.0115605448132032E-5</v>
      </c>
      <c r="O214" s="125">
        <v>0</v>
      </c>
      <c r="P214" s="125">
        <v>0</v>
      </c>
    </row>
    <row r="215" spans="2:16" x14ac:dyDescent="0.25">
      <c r="B215" s="8">
        <v>2020</v>
      </c>
      <c r="C215" s="3" t="s">
        <v>24</v>
      </c>
      <c r="D215" s="125">
        <v>2.6431782187441775E-2</v>
      </c>
      <c r="E215" s="125">
        <v>9.9261109558412525E-2</v>
      </c>
      <c r="F215" s="125">
        <v>0.63415024687907584</v>
      </c>
      <c r="G215" s="125">
        <v>7.8072596422582449E-2</v>
      </c>
      <c r="H215" s="125">
        <v>1.316203186137507E-2</v>
      </c>
      <c r="I215" s="125">
        <v>3.9384199739146634E-2</v>
      </c>
      <c r="J215" s="125">
        <v>5.7355715483510344E-2</v>
      </c>
      <c r="K215" s="125">
        <v>0</v>
      </c>
      <c r="L215" s="125">
        <v>3.1628470281348985E-2</v>
      </c>
      <c r="M215" s="125">
        <v>6.7309483882988632E-3</v>
      </c>
      <c r="N215" s="125">
        <v>4.2505123905347495E-4</v>
      </c>
      <c r="O215" s="125">
        <v>0</v>
      </c>
      <c r="P215" s="125">
        <v>1.3397847959754053E-2</v>
      </c>
    </row>
    <row r="216" spans="2:16" x14ac:dyDescent="0.25">
      <c r="B216" s="8">
        <v>2010</v>
      </c>
      <c r="C216" s="3" t="s">
        <v>32</v>
      </c>
      <c r="D216" s="125">
        <v>0.18598161317429857</v>
      </c>
      <c r="E216" s="125">
        <v>6.8417554025410445E-3</v>
      </c>
      <c r="F216" s="125">
        <v>0.75093752743600362</v>
      </c>
      <c r="G216" s="125">
        <v>3.4873512184721123E-2</v>
      </c>
      <c r="H216" s="125">
        <v>1.2542173056903839E-5</v>
      </c>
      <c r="I216" s="125">
        <v>1.2542173056903839E-4</v>
      </c>
      <c r="J216" s="125">
        <v>0</v>
      </c>
      <c r="K216" s="125">
        <v>0</v>
      </c>
      <c r="L216" s="125">
        <v>0</v>
      </c>
      <c r="M216" s="125">
        <v>2.1202543552695938E-2</v>
      </c>
      <c r="N216" s="125">
        <v>2.5084346113807678E-5</v>
      </c>
      <c r="O216" s="125">
        <v>0</v>
      </c>
      <c r="P216" s="125">
        <v>0</v>
      </c>
    </row>
    <row r="217" spans="2:16" x14ac:dyDescent="0.25">
      <c r="B217" s="8">
        <v>2015</v>
      </c>
      <c r="C217" s="3" t="s">
        <v>32</v>
      </c>
      <c r="D217" s="125">
        <v>0.19691694832051548</v>
      </c>
      <c r="E217" s="125">
        <v>7.4480750675687112E-3</v>
      </c>
      <c r="F217" s="125">
        <v>0.71651610646233366</v>
      </c>
      <c r="G217" s="125">
        <v>2.1881541751538988E-2</v>
      </c>
      <c r="H217" s="125">
        <v>5.6424811117944783E-6</v>
      </c>
      <c r="I217" s="125">
        <v>1.341782008384727E-2</v>
      </c>
      <c r="J217" s="125">
        <v>1.8563762857803834E-3</v>
      </c>
      <c r="K217" s="125">
        <v>0</v>
      </c>
      <c r="L217" s="125">
        <v>0</v>
      </c>
      <c r="M217" s="125">
        <v>4.0631506486032039E-2</v>
      </c>
      <c r="N217" s="125">
        <v>1.3259830612717023E-3</v>
      </c>
      <c r="O217" s="125">
        <v>0</v>
      </c>
      <c r="P217" s="125">
        <v>0</v>
      </c>
    </row>
    <row r="218" spans="2:16" x14ac:dyDescent="0.25">
      <c r="B218" s="8">
        <v>2020</v>
      </c>
      <c r="C218" s="3" t="s">
        <v>32</v>
      </c>
      <c r="D218" s="125">
        <v>0.19345898302171566</v>
      </c>
      <c r="E218" s="125">
        <v>7.0362393180756157E-4</v>
      </c>
      <c r="F218" s="125">
        <v>0.64670021860682458</v>
      </c>
      <c r="G218" s="125">
        <v>2.4863169315551163E-2</v>
      </c>
      <c r="H218" s="125">
        <v>5.3711750519661187E-6</v>
      </c>
      <c r="I218" s="125">
        <v>2.6469150656089034E-2</v>
      </c>
      <c r="J218" s="125">
        <v>1.6559332685211543E-2</v>
      </c>
      <c r="K218" s="125">
        <v>0</v>
      </c>
      <c r="L218" s="125">
        <v>0</v>
      </c>
      <c r="M218" s="125">
        <v>9.0020893870952148E-2</v>
      </c>
      <c r="N218" s="125">
        <v>1.219256736796309E-3</v>
      </c>
      <c r="O218" s="125">
        <v>0</v>
      </c>
      <c r="P218" s="125">
        <v>0</v>
      </c>
    </row>
    <row r="219" spans="2:16" x14ac:dyDescent="0.25">
      <c r="B219" s="8">
        <v>2010</v>
      </c>
      <c r="C219" s="3" t="s">
        <v>31</v>
      </c>
      <c r="D219" s="125">
        <v>0.20747500079028061</v>
      </c>
      <c r="E219" s="125">
        <v>3.5931424717869823E-2</v>
      </c>
      <c r="F219" s="125">
        <v>0.46519077373739504</v>
      </c>
      <c r="G219" s="125">
        <v>0.29029640791123568</v>
      </c>
      <c r="H219" s="125">
        <v>0</v>
      </c>
      <c r="I219" s="125">
        <v>0</v>
      </c>
      <c r="J219" s="125">
        <v>5.2685373486612648E-4</v>
      </c>
      <c r="K219" s="125">
        <v>0</v>
      </c>
      <c r="L219" s="125">
        <v>0</v>
      </c>
      <c r="M219" s="125">
        <v>5.7953910835273912E-4</v>
      </c>
      <c r="N219" s="125">
        <v>0</v>
      </c>
      <c r="O219" s="125">
        <v>0</v>
      </c>
      <c r="P219" s="125">
        <v>0</v>
      </c>
    </row>
    <row r="220" spans="2:16" x14ac:dyDescent="0.25">
      <c r="B220" s="8">
        <v>2015</v>
      </c>
      <c r="C220" s="3" t="s">
        <v>31</v>
      </c>
      <c r="D220" s="125">
        <v>0.34584785364748249</v>
      </c>
      <c r="E220" s="125">
        <v>7.9190577974852551E-3</v>
      </c>
      <c r="F220" s="125">
        <v>0.29487925427341266</v>
      </c>
      <c r="G220" s="125">
        <v>0.3501656693839304</v>
      </c>
      <c r="H220" s="125">
        <v>0</v>
      </c>
      <c r="I220" s="125">
        <v>0</v>
      </c>
      <c r="J220" s="125">
        <v>7.5944560470856271E-4</v>
      </c>
      <c r="K220" s="125">
        <v>0</v>
      </c>
      <c r="L220" s="125">
        <v>0</v>
      </c>
      <c r="M220" s="125">
        <v>4.2871929298064028E-4</v>
      </c>
      <c r="N220" s="125">
        <v>0</v>
      </c>
      <c r="O220" s="125">
        <v>0</v>
      </c>
      <c r="P220" s="125">
        <v>0</v>
      </c>
    </row>
    <row r="221" spans="2:16" x14ac:dyDescent="0.25">
      <c r="B221" s="8">
        <v>2019</v>
      </c>
      <c r="C221" s="3" t="s">
        <v>31</v>
      </c>
      <c r="D221" s="125">
        <v>0.49913244407100094</v>
      </c>
      <c r="E221" s="125">
        <v>9.2973427161012496E-3</v>
      </c>
      <c r="F221" s="125">
        <v>0.17858208171410567</v>
      </c>
      <c r="G221" s="125">
        <v>0.2777733431362252</v>
      </c>
      <c r="H221" s="125">
        <v>0</v>
      </c>
      <c r="I221" s="125">
        <v>2.0241571263522738E-2</v>
      </c>
      <c r="J221" s="125">
        <v>3.033294821972482E-3</v>
      </c>
      <c r="K221" s="125">
        <v>0</v>
      </c>
      <c r="L221" s="125">
        <v>0</v>
      </c>
      <c r="M221" s="125">
        <v>1.1939922277071736E-2</v>
      </c>
      <c r="N221" s="125">
        <v>0</v>
      </c>
      <c r="O221" s="125">
        <v>0</v>
      </c>
      <c r="P221" s="125">
        <v>0</v>
      </c>
    </row>
    <row r="222" spans="2:16" x14ac:dyDescent="0.25">
      <c r="B222" s="8">
        <v>2010</v>
      </c>
      <c r="C222" s="3" t="s">
        <v>56</v>
      </c>
      <c r="D222" s="125">
        <v>0.43898396021685337</v>
      </c>
      <c r="E222" s="125">
        <v>3.7907300783971427E-2</v>
      </c>
      <c r="F222" s="125">
        <v>0.20657126612586785</v>
      </c>
      <c r="G222" s="125">
        <v>1.2956749441450387E-2</v>
      </c>
      <c r="H222" s="125">
        <v>0</v>
      </c>
      <c r="I222" s="125">
        <v>1.5455207924597804E-3</v>
      </c>
      <c r="J222" s="125">
        <v>1.6356094396886536E-3</v>
      </c>
      <c r="K222" s="125">
        <v>0</v>
      </c>
      <c r="L222" s="125">
        <v>0.29748472496936984</v>
      </c>
      <c r="M222" s="125">
        <v>1.5895641311050074E-3</v>
      </c>
      <c r="N222" s="125">
        <v>6.2661659072527369E-4</v>
      </c>
      <c r="O222" s="125">
        <v>0</v>
      </c>
      <c r="P222" s="125">
        <v>6.9868750850837226E-4</v>
      </c>
    </row>
    <row r="223" spans="2:16" x14ac:dyDescent="0.25">
      <c r="B223" s="8">
        <v>2015</v>
      </c>
      <c r="C223" s="3" t="s">
        <v>56</v>
      </c>
      <c r="D223" s="125">
        <v>0.4280573261660548</v>
      </c>
      <c r="E223" s="125">
        <v>2.2648937844786565E-2</v>
      </c>
      <c r="F223" s="125">
        <v>0.22228454288697061</v>
      </c>
      <c r="G223" s="125">
        <v>1.0486758567533387E-2</v>
      </c>
      <c r="H223" s="125">
        <v>0</v>
      </c>
      <c r="I223" s="125">
        <v>7.192005746367359E-3</v>
      </c>
      <c r="J223" s="125">
        <v>2.4280935123584895E-3</v>
      </c>
      <c r="K223" s="125">
        <v>8.9741757237690809E-4</v>
      </c>
      <c r="L223" s="125">
        <v>0.29810547189508901</v>
      </c>
      <c r="M223" s="125">
        <v>4.4997530292366344E-3</v>
      </c>
      <c r="N223" s="125">
        <v>1.1995722792054236E-3</v>
      </c>
      <c r="O223" s="125">
        <v>0</v>
      </c>
      <c r="P223" s="125">
        <v>2.2001205000208072E-3</v>
      </c>
    </row>
    <row r="224" spans="2:16" x14ac:dyDescent="0.25">
      <c r="B224" s="8">
        <v>2020</v>
      </c>
      <c r="C224" s="3" t="s">
        <v>56</v>
      </c>
      <c r="D224" s="125">
        <v>0.38655023621510071</v>
      </c>
      <c r="E224" s="125">
        <v>1.0807906810158103E-2</v>
      </c>
      <c r="F224" s="125">
        <v>0.2582044241297563</v>
      </c>
      <c r="G224" s="125">
        <v>1.2191086930568111E-2</v>
      </c>
      <c r="H224" s="125">
        <v>0</v>
      </c>
      <c r="I224" s="125">
        <v>3.1122405471321609E-2</v>
      </c>
      <c r="J224" s="125">
        <v>5.3775177800897108E-3</v>
      </c>
      <c r="K224" s="125">
        <v>7.7942455613732881E-4</v>
      </c>
      <c r="L224" s="125">
        <v>0.27319768730919447</v>
      </c>
      <c r="M224" s="125">
        <v>1.3564033905820954E-2</v>
      </c>
      <c r="N224" s="125">
        <v>2.0022854024184331E-3</v>
      </c>
      <c r="O224" s="125">
        <v>0</v>
      </c>
      <c r="P224" s="125">
        <v>6.2029914894342775E-3</v>
      </c>
    </row>
    <row r="225" spans="2:16" x14ac:dyDescent="0.25">
      <c r="B225" s="8">
        <v>2010</v>
      </c>
      <c r="C225" s="3" t="s">
        <v>19</v>
      </c>
      <c r="D225" s="125">
        <v>0.49543920422814502</v>
      </c>
      <c r="E225" s="125">
        <v>4.4919993848793638E-2</v>
      </c>
      <c r="F225" s="125">
        <v>0.24380630174904697</v>
      </c>
      <c r="G225" s="125">
        <v>2.9359869853423228E-2</v>
      </c>
      <c r="H225" s="125">
        <v>0</v>
      </c>
      <c r="I225" s="125">
        <v>1.0521800360978689E-4</v>
      </c>
      <c r="J225" s="125">
        <v>4.1520642962938979E-3</v>
      </c>
      <c r="K225" s="125">
        <v>0</v>
      </c>
      <c r="L225" s="125">
        <v>0.16846616431814687</v>
      </c>
      <c r="M225" s="125">
        <v>1.0926484990247101E-3</v>
      </c>
      <c r="N225" s="125">
        <v>1.2658535203515901E-2</v>
      </c>
      <c r="O225" s="125">
        <v>0</v>
      </c>
      <c r="P225" s="125">
        <v>0</v>
      </c>
    </row>
    <row r="226" spans="2:16" x14ac:dyDescent="0.25">
      <c r="B226" s="8">
        <v>2015</v>
      </c>
      <c r="C226" s="3" t="s">
        <v>19</v>
      </c>
      <c r="D226" s="125">
        <v>0.45382464131883116</v>
      </c>
      <c r="E226" s="125">
        <v>4.6431006166527219E-2</v>
      </c>
      <c r="F226" s="125">
        <v>0.30603715410120541</v>
      </c>
      <c r="G226" s="125">
        <v>2.9070217842645098E-2</v>
      </c>
      <c r="H226" s="125">
        <v>0</v>
      </c>
      <c r="I226" s="125">
        <v>3.3892659043723468E-3</v>
      </c>
      <c r="J226" s="125">
        <v>5.9108797372253727E-3</v>
      </c>
      <c r="K226" s="125">
        <v>0</v>
      </c>
      <c r="L226" s="125">
        <v>0.14126847634098727</v>
      </c>
      <c r="M226" s="125">
        <v>9.5286789997211119E-4</v>
      </c>
      <c r="N226" s="125">
        <v>1.3115490688234019E-2</v>
      </c>
      <c r="O226" s="125">
        <v>0</v>
      </c>
      <c r="P226" s="125">
        <v>0</v>
      </c>
    </row>
    <row r="227" spans="2:16" x14ac:dyDescent="0.25">
      <c r="B227" s="8">
        <v>2020</v>
      </c>
      <c r="C227" s="3" t="s">
        <v>19</v>
      </c>
      <c r="D227" s="125">
        <v>0.44950879597898102</v>
      </c>
      <c r="E227" s="125">
        <v>1.5782071053232809E-2</v>
      </c>
      <c r="F227" s="125">
        <v>0.35657627941512454</v>
      </c>
      <c r="G227" s="125">
        <v>2.2054203792551977E-2</v>
      </c>
      <c r="H227" s="125">
        <v>7.1395933287639938E-6</v>
      </c>
      <c r="I227" s="125">
        <v>2.175791066940827E-2</v>
      </c>
      <c r="J227" s="125">
        <v>8.6424777244688139E-3</v>
      </c>
      <c r="K227" s="125">
        <v>0</v>
      </c>
      <c r="L227" s="125">
        <v>0.11223440712816998</v>
      </c>
      <c r="M227" s="125">
        <v>7.246687228695454E-4</v>
      </c>
      <c r="N227" s="125">
        <v>1.2712045921864291E-2</v>
      </c>
      <c r="O227" s="125">
        <v>0</v>
      </c>
      <c r="P227" s="125">
        <v>0</v>
      </c>
    </row>
    <row r="228" spans="2:16" x14ac:dyDescent="0.25">
      <c r="B228" s="8">
        <v>2010</v>
      </c>
      <c r="C228" s="3" t="s">
        <v>22</v>
      </c>
      <c r="D228" s="125">
        <v>0.43191969926712154</v>
      </c>
      <c r="E228" s="125">
        <v>1.3806229466767753E-2</v>
      </c>
      <c r="F228" s="125">
        <v>0.14270912307303513</v>
      </c>
      <c r="G228" s="125">
        <v>4.3203500126358353E-2</v>
      </c>
      <c r="H228" s="125">
        <v>4.4225423300480162E-5</v>
      </c>
      <c r="I228" s="125">
        <v>1.8525713924690421E-2</v>
      </c>
      <c r="J228" s="125">
        <v>6.0884192570128885E-2</v>
      </c>
      <c r="K228" s="125">
        <v>0</v>
      </c>
      <c r="L228" s="125">
        <v>0.22200530705079605</v>
      </c>
      <c r="M228" s="125">
        <v>4.6082891079100331E-2</v>
      </c>
      <c r="N228" s="125">
        <v>1.7530641900429619E-2</v>
      </c>
      <c r="O228" s="125">
        <v>0</v>
      </c>
      <c r="P228" s="125">
        <v>3.2884761182714176E-3</v>
      </c>
    </row>
    <row r="229" spans="2:16" x14ac:dyDescent="0.25">
      <c r="B229" s="8">
        <v>2015</v>
      </c>
      <c r="C229" s="3" t="s">
        <v>22</v>
      </c>
      <c r="D229" s="125">
        <v>0.43761539636191998</v>
      </c>
      <c r="E229" s="125">
        <v>9.577223206835012E-3</v>
      </c>
      <c r="F229" s="125">
        <v>9.7202105785975518E-2</v>
      </c>
      <c r="G229" s="125">
        <v>3.8404526236717369E-2</v>
      </c>
      <c r="H229" s="125">
        <v>2.0514908785779622E-4</v>
      </c>
      <c r="I229" s="125">
        <v>5.9733861476548994E-2</v>
      </c>
      <c r="J229" s="125">
        <v>0.12436045157478919</v>
      </c>
      <c r="K229" s="125">
        <v>0</v>
      </c>
      <c r="L229" s="125">
        <v>0.14157755021139612</v>
      </c>
      <c r="M229" s="125">
        <v>6.8729571855396118E-2</v>
      </c>
      <c r="N229" s="125">
        <v>1.9780690997656981E-2</v>
      </c>
      <c r="O229" s="125">
        <v>0</v>
      </c>
      <c r="P229" s="125">
        <v>2.8134732049069195E-3</v>
      </c>
    </row>
    <row r="230" spans="2:16" x14ac:dyDescent="0.25">
      <c r="B230" s="8">
        <v>2020</v>
      </c>
      <c r="C230" s="3" t="s">
        <v>22</v>
      </c>
      <c r="D230" s="125">
        <v>0.25457950669679291</v>
      </c>
      <c r="E230" s="125">
        <v>8.4313439118892768E-3</v>
      </c>
      <c r="F230" s="125">
        <v>0.17107363465321868</v>
      </c>
      <c r="G230" s="125">
        <v>4.2744353473827094E-2</v>
      </c>
      <c r="H230" s="125">
        <v>3.7285543690237887E-4</v>
      </c>
      <c r="I230" s="125">
        <v>8.6942327683227516E-2</v>
      </c>
      <c r="J230" s="125">
        <v>0.22502770642359471</v>
      </c>
      <c r="K230" s="125">
        <v>0</v>
      </c>
      <c r="L230" s="125">
        <v>0.11062294349607814</v>
      </c>
      <c r="M230" s="125">
        <v>7.6892413165061554E-2</v>
      </c>
      <c r="N230" s="125">
        <v>2.1295715598931262E-2</v>
      </c>
      <c r="O230" s="125">
        <v>0</v>
      </c>
      <c r="P230" s="125">
        <v>2.0171994604764646E-3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A40D2-CE37-4ECD-A038-5B8AAA29F525}">
  <dimension ref="B1:AO155"/>
  <sheetViews>
    <sheetView zoomScale="55" zoomScaleNormal="55" workbookViewId="0">
      <selection activeCell="N93" sqref="N93"/>
    </sheetView>
  </sheetViews>
  <sheetFormatPr defaultRowHeight="15" x14ac:dyDescent="0.25"/>
  <cols>
    <col min="1" max="1" width="9.140625" style="1"/>
    <col min="2" max="3" width="9.85546875" style="1" bestFit="1" customWidth="1"/>
    <col min="4" max="4" width="34.85546875" style="1" bestFit="1" customWidth="1"/>
    <col min="5" max="5" width="17.85546875" style="1" bestFit="1" customWidth="1"/>
    <col min="6" max="6" width="27.42578125" style="1" bestFit="1" customWidth="1"/>
    <col min="7" max="7" width="22.85546875" style="1" bestFit="1" customWidth="1"/>
    <col min="8" max="8" width="11.5703125" style="1" customWidth="1"/>
    <col min="9" max="9" width="12" style="1" customWidth="1"/>
    <col min="10" max="10" width="14.42578125" style="1" bestFit="1" customWidth="1"/>
    <col min="11" max="11" width="8.7109375" style="1" customWidth="1"/>
    <col min="12" max="12" width="21.7109375" style="1" bestFit="1" customWidth="1"/>
    <col min="13" max="13" width="21.42578125" style="1" bestFit="1" customWidth="1"/>
    <col min="14" max="14" width="12" style="21" bestFit="1" customWidth="1"/>
    <col min="15" max="15" width="12.85546875" style="1" bestFit="1" customWidth="1"/>
    <col min="16" max="16" width="13.42578125" style="1" bestFit="1" customWidth="1"/>
    <col min="17" max="17" width="8" style="1" bestFit="1" customWidth="1"/>
    <col min="18" max="18" width="5.5703125" style="1" bestFit="1" customWidth="1"/>
    <col min="19" max="20" width="9.140625" style="1"/>
    <col min="21" max="22" width="9.85546875" style="1" bestFit="1" customWidth="1"/>
    <col min="23" max="32" width="12" style="1" bestFit="1" customWidth="1"/>
    <col min="33" max="33" width="13.42578125" style="1" bestFit="1" customWidth="1"/>
    <col min="34" max="34" width="12" style="1" bestFit="1" customWidth="1"/>
    <col min="35" max="35" width="12.85546875" style="1" bestFit="1" customWidth="1"/>
    <col min="36" max="36" width="8" style="1" bestFit="1" customWidth="1"/>
    <col min="37" max="37" width="5.5703125" style="1" bestFit="1" customWidth="1"/>
    <col min="42" max="16384" width="9.140625" style="1"/>
  </cols>
  <sheetData>
    <row r="1" spans="2:37" ht="15.75" thickBot="1" x14ac:dyDescent="0.3"/>
    <row r="2" spans="2:37" x14ac:dyDescent="0.25">
      <c r="B2" s="5" t="s">
        <v>21</v>
      </c>
      <c r="C2" s="6"/>
      <c r="D2" s="6" t="s">
        <v>41</v>
      </c>
      <c r="E2" s="6" t="s">
        <v>42</v>
      </c>
      <c r="F2" s="6" t="s">
        <v>43</v>
      </c>
      <c r="G2" s="6" t="s">
        <v>44</v>
      </c>
      <c r="H2" s="6" t="s">
        <v>45</v>
      </c>
      <c r="I2" s="6" t="s">
        <v>46</v>
      </c>
      <c r="J2" s="6" t="s">
        <v>47</v>
      </c>
      <c r="K2" s="6" t="s">
        <v>48</v>
      </c>
      <c r="L2" s="6" t="s">
        <v>49</v>
      </c>
      <c r="M2" s="6" t="s">
        <v>50</v>
      </c>
      <c r="N2" s="144" t="s">
        <v>51</v>
      </c>
      <c r="O2" s="6" t="s">
        <v>52</v>
      </c>
      <c r="P2" s="6"/>
      <c r="Q2" s="6" t="s">
        <v>35</v>
      </c>
      <c r="R2" s="7" t="s">
        <v>53</v>
      </c>
      <c r="S2" s="1" t="s">
        <v>830</v>
      </c>
      <c r="U2" s="50" t="s">
        <v>21</v>
      </c>
      <c r="V2" s="50"/>
      <c r="W2" s="50" t="s">
        <v>45</v>
      </c>
      <c r="X2" s="50" t="s">
        <v>41</v>
      </c>
      <c r="Y2" s="50" t="s">
        <v>44</v>
      </c>
      <c r="Z2" s="50" t="s">
        <v>43</v>
      </c>
      <c r="AA2" s="50" t="s">
        <v>49</v>
      </c>
      <c r="AB2" s="50" t="s">
        <v>42</v>
      </c>
      <c r="AC2" s="50" t="s">
        <v>47</v>
      </c>
      <c r="AD2" s="50" t="s">
        <v>51</v>
      </c>
      <c r="AE2" s="50" t="s">
        <v>46</v>
      </c>
      <c r="AF2" s="50" t="s">
        <v>50</v>
      </c>
      <c r="AG2" s="50"/>
      <c r="AH2" s="50" t="s">
        <v>48</v>
      </c>
      <c r="AI2" s="50" t="s">
        <v>52</v>
      </c>
      <c r="AJ2" s="50" t="s">
        <v>35</v>
      </c>
      <c r="AK2" s="50" t="s">
        <v>53</v>
      </c>
    </row>
    <row r="3" spans="2:37" x14ac:dyDescent="0.25">
      <c r="B3" s="8">
        <v>2010</v>
      </c>
      <c r="C3" s="3" t="s">
        <v>21</v>
      </c>
      <c r="D3" s="13">
        <f>D4/$Q4</f>
        <v>0.76989291569639018</v>
      </c>
      <c r="E3" s="13">
        <f t="shared" ref="E3:P3" si="0">E4/$Q4</f>
        <v>3.5304241238043885E-3</v>
      </c>
      <c r="F3" s="13">
        <f t="shared" si="0"/>
        <v>1.8551124015653068E-2</v>
      </c>
      <c r="G3" s="13">
        <f t="shared" si="0"/>
        <v>0.17161910678083353</v>
      </c>
      <c r="H3" s="13">
        <f t="shared" si="0"/>
        <v>2.9705372608747209E-5</v>
      </c>
      <c r="I3" s="13">
        <f t="shared" si="0"/>
        <v>1.6611244362811441E-4</v>
      </c>
      <c r="J3" s="13">
        <f t="shared" si="0"/>
        <v>1.0604105092380144E-2</v>
      </c>
      <c r="K3" s="13">
        <f t="shared" si="0"/>
        <v>1.6635008660898437E-6</v>
      </c>
      <c r="L3" s="13">
        <f t="shared" si="0"/>
        <v>1.7557063426673951E-2</v>
      </c>
      <c r="M3" s="13">
        <f t="shared" si="0"/>
        <v>5.8935459255754462E-3</v>
      </c>
      <c r="N3" s="145">
        <f t="shared" si="0"/>
        <v>2.1537583356246079E-3</v>
      </c>
      <c r="O3" s="13">
        <f t="shared" si="0"/>
        <v>4.7528596173995536E-7</v>
      </c>
      <c r="P3" s="13">
        <f t="shared" si="0"/>
        <v>0</v>
      </c>
      <c r="Q3" s="3"/>
      <c r="R3" s="9"/>
      <c r="S3" s="149">
        <f>1-N3</f>
        <v>0.99784624166437541</v>
      </c>
      <c r="U3" s="50">
        <v>2010</v>
      </c>
      <c r="V3" s="50" t="s">
        <v>21</v>
      </c>
      <c r="W3" s="50">
        <v>2.9705372608747209E-5</v>
      </c>
      <c r="X3" s="50">
        <v>0.76989291569639018</v>
      </c>
      <c r="Y3" s="50">
        <v>0.17161910678083353</v>
      </c>
      <c r="Z3" s="50">
        <v>1.8551124015653068E-2</v>
      </c>
      <c r="AA3" s="50">
        <v>1.7557063426673951E-2</v>
      </c>
      <c r="AB3" s="50">
        <v>3.5304241238043885E-3</v>
      </c>
      <c r="AC3" s="50">
        <v>1.0604105092380144E-2</v>
      </c>
      <c r="AD3" s="50">
        <v>2.1537583356246079E-3</v>
      </c>
      <c r="AE3" s="50">
        <v>1.6611244362811441E-4</v>
      </c>
      <c r="AF3" s="50">
        <v>5.8935459255754462E-3</v>
      </c>
      <c r="AG3" s="50">
        <v>0</v>
      </c>
      <c r="AH3" s="50">
        <v>1.6635008660898437E-6</v>
      </c>
      <c r="AI3" s="50">
        <v>4.7528596173995536E-7</v>
      </c>
      <c r="AJ3" s="50"/>
      <c r="AK3" s="50"/>
    </row>
    <row r="4" spans="2:37" s="17" customFormat="1" x14ac:dyDescent="0.25">
      <c r="B4" s="14">
        <v>2010</v>
      </c>
      <c r="C4" s="15"/>
      <c r="D4" s="15">
        <v>3239704</v>
      </c>
      <c r="E4" s="15">
        <v>14856</v>
      </c>
      <c r="F4" s="15">
        <v>78063</v>
      </c>
      <c r="G4" s="15">
        <v>722172</v>
      </c>
      <c r="H4" s="15">
        <v>125</v>
      </c>
      <c r="I4" s="15">
        <v>699</v>
      </c>
      <c r="J4" s="15">
        <v>44622</v>
      </c>
      <c r="K4" s="15">
        <v>7</v>
      </c>
      <c r="L4" s="15">
        <v>73880</v>
      </c>
      <c r="M4" s="15">
        <v>24800</v>
      </c>
      <c r="N4" s="146">
        <v>9063</v>
      </c>
      <c r="O4" s="15">
        <v>2</v>
      </c>
      <c r="P4" s="15"/>
      <c r="Q4" s="15">
        <f>SUM(D4:P4)</f>
        <v>4207993</v>
      </c>
      <c r="R4" s="16" t="s">
        <v>54</v>
      </c>
      <c r="U4" s="50">
        <v>2010</v>
      </c>
      <c r="V4" s="50"/>
      <c r="W4" s="50">
        <v>125</v>
      </c>
      <c r="X4" s="50">
        <v>3239704</v>
      </c>
      <c r="Y4" s="50">
        <v>722172</v>
      </c>
      <c r="Z4" s="50">
        <v>78063</v>
      </c>
      <c r="AA4" s="50">
        <v>73880</v>
      </c>
      <c r="AB4" s="50">
        <v>14856</v>
      </c>
      <c r="AC4" s="50">
        <v>44622</v>
      </c>
      <c r="AD4" s="50">
        <v>9063</v>
      </c>
      <c r="AE4" s="50">
        <v>699</v>
      </c>
      <c r="AF4" s="50">
        <v>24800</v>
      </c>
      <c r="AG4" s="50"/>
      <c r="AH4" s="50">
        <v>7</v>
      </c>
      <c r="AI4" s="50">
        <v>2</v>
      </c>
      <c r="AJ4" s="50">
        <v>4207993</v>
      </c>
      <c r="AK4" s="50" t="s">
        <v>54</v>
      </c>
    </row>
    <row r="5" spans="2:37" x14ac:dyDescent="0.25">
      <c r="B5" s="8"/>
      <c r="C5" s="3"/>
      <c r="D5" s="3"/>
      <c r="E5" s="3"/>
      <c r="F5" s="3"/>
      <c r="G5" s="3"/>
      <c r="H5" s="3"/>
      <c r="I5" s="3"/>
      <c r="J5" s="3"/>
      <c r="K5" s="3"/>
      <c r="L5" s="3"/>
      <c r="M5" s="3"/>
      <c r="N5" s="147"/>
      <c r="O5" s="3"/>
      <c r="P5" s="3"/>
      <c r="Q5" s="3"/>
      <c r="R5" s="9"/>
      <c r="U5" s="50"/>
      <c r="V5" s="50"/>
      <c r="W5" s="50"/>
      <c r="X5" s="50"/>
      <c r="Y5" s="50"/>
      <c r="Z5" s="50"/>
      <c r="AA5" s="50"/>
      <c r="AB5" s="50"/>
      <c r="AC5" s="50"/>
      <c r="AD5" s="50"/>
      <c r="AE5" s="50"/>
      <c r="AF5" s="50"/>
      <c r="AG5" s="50"/>
      <c r="AH5" s="50"/>
      <c r="AI5" s="50"/>
      <c r="AJ5" s="50"/>
      <c r="AK5" s="50"/>
    </row>
    <row r="6" spans="2:37" x14ac:dyDescent="0.25">
      <c r="B6" s="8">
        <v>2015</v>
      </c>
      <c r="C6" s="3" t="s">
        <v>21</v>
      </c>
      <c r="D6" s="13">
        <f>D7/$Q7</f>
        <v>0.70188402071321021</v>
      </c>
      <c r="E6" s="13">
        <f t="shared" ref="E6:P6" si="1">E7/$Q7</f>
        <v>1.6533330144758453E-3</v>
      </c>
      <c r="F6" s="13">
        <f t="shared" si="1"/>
        <v>2.4827496675483646E-2</v>
      </c>
      <c r="G6" s="13">
        <f t="shared" si="1"/>
        <v>0.19306877841425907</v>
      </c>
      <c r="H6" s="13">
        <f t="shared" si="1"/>
        <v>2.135206393320391E-5</v>
      </c>
      <c r="I6" s="13">
        <f t="shared" si="1"/>
        <v>6.7472522028924359E-3</v>
      </c>
      <c r="J6" s="13">
        <f t="shared" si="1"/>
        <v>3.1731900068924464E-2</v>
      </c>
      <c r="K6" s="13">
        <f t="shared" si="1"/>
        <v>1.3665320917250503E-6</v>
      </c>
      <c r="L6" s="13">
        <f t="shared" si="1"/>
        <v>2.9173581176703704E-2</v>
      </c>
      <c r="M6" s="13">
        <f t="shared" si="1"/>
        <v>9.0020301542387687E-3</v>
      </c>
      <c r="N6" s="145">
        <f t="shared" si="1"/>
        <v>1.8839353049544475E-3</v>
      </c>
      <c r="O6" s="13">
        <f t="shared" si="1"/>
        <v>4.9536788325033078E-6</v>
      </c>
      <c r="P6" s="13">
        <f t="shared" si="1"/>
        <v>0</v>
      </c>
      <c r="Q6" s="3"/>
      <c r="R6" s="9"/>
      <c r="S6" s="149">
        <f>1-N6</f>
        <v>0.99811606469504555</v>
      </c>
      <c r="U6" s="50">
        <v>2015</v>
      </c>
      <c r="V6" s="50" t="s">
        <v>21</v>
      </c>
      <c r="W6" s="50">
        <v>2.135206393320391E-5</v>
      </c>
      <c r="X6" s="50">
        <v>0.70188402071321021</v>
      </c>
      <c r="Y6" s="50">
        <v>0.19306877841425907</v>
      </c>
      <c r="Z6" s="50">
        <v>2.4827496675483646E-2</v>
      </c>
      <c r="AA6" s="50">
        <v>2.9173581176703704E-2</v>
      </c>
      <c r="AB6" s="50">
        <v>1.6533330144758453E-3</v>
      </c>
      <c r="AC6" s="50">
        <v>3.1731900068924464E-2</v>
      </c>
      <c r="AD6" s="50">
        <v>1.8839353049544475E-3</v>
      </c>
      <c r="AE6" s="50">
        <v>6.7472522028924359E-3</v>
      </c>
      <c r="AF6" s="50">
        <v>9.0020301542387687E-3</v>
      </c>
      <c r="AG6" s="50">
        <v>0</v>
      </c>
      <c r="AH6" s="50">
        <v>1.3665320917250503E-6</v>
      </c>
      <c r="AI6" s="50">
        <v>4.9536788325033078E-6</v>
      </c>
      <c r="AJ6" s="50"/>
      <c r="AK6" s="50"/>
    </row>
    <row r="7" spans="2:37" s="17" customFormat="1" x14ac:dyDescent="0.25">
      <c r="B7" s="14">
        <v>2015</v>
      </c>
      <c r="C7" s="15"/>
      <c r="D7" s="15">
        <v>4108994</v>
      </c>
      <c r="E7" s="15">
        <v>9679</v>
      </c>
      <c r="F7" s="15">
        <v>145346</v>
      </c>
      <c r="G7" s="15">
        <v>1130270</v>
      </c>
      <c r="H7" s="15">
        <v>125</v>
      </c>
      <c r="I7" s="15">
        <v>39500</v>
      </c>
      <c r="J7" s="15">
        <v>185766</v>
      </c>
      <c r="K7" s="15">
        <v>8</v>
      </c>
      <c r="L7" s="15">
        <v>170789</v>
      </c>
      <c r="M7" s="15">
        <v>52700</v>
      </c>
      <c r="N7" s="146">
        <v>11029</v>
      </c>
      <c r="O7" s="15">
        <v>29</v>
      </c>
      <c r="P7" s="15"/>
      <c r="Q7" s="15">
        <f>SUM(D7:P7)</f>
        <v>5854235</v>
      </c>
      <c r="R7" s="16" t="s">
        <v>54</v>
      </c>
      <c r="U7" s="50">
        <v>2015</v>
      </c>
      <c r="V7" s="50"/>
      <c r="W7" s="50">
        <v>125</v>
      </c>
      <c r="X7" s="50">
        <v>4108994</v>
      </c>
      <c r="Y7" s="50">
        <v>1130270</v>
      </c>
      <c r="Z7" s="50">
        <v>145346</v>
      </c>
      <c r="AA7" s="50">
        <v>170789</v>
      </c>
      <c r="AB7" s="50">
        <v>9679</v>
      </c>
      <c r="AC7" s="50">
        <v>185766</v>
      </c>
      <c r="AD7" s="50">
        <v>11029</v>
      </c>
      <c r="AE7" s="50">
        <v>39500</v>
      </c>
      <c r="AF7" s="50">
        <v>52700</v>
      </c>
      <c r="AG7" s="50"/>
      <c r="AH7" s="50">
        <v>8</v>
      </c>
      <c r="AI7" s="50">
        <v>29</v>
      </c>
      <c r="AJ7" s="50">
        <v>5854235</v>
      </c>
      <c r="AK7" s="50" t="s">
        <v>54</v>
      </c>
    </row>
    <row r="8" spans="2:37" x14ac:dyDescent="0.25">
      <c r="B8" s="8"/>
      <c r="C8" s="3"/>
      <c r="D8" s="3"/>
      <c r="E8" s="3"/>
      <c r="F8" s="3"/>
      <c r="G8" s="3"/>
      <c r="H8" s="3"/>
      <c r="I8" s="3"/>
      <c r="J8" s="3"/>
      <c r="K8" s="3"/>
      <c r="L8" s="3"/>
      <c r="M8" s="3"/>
      <c r="N8" s="147"/>
      <c r="O8" s="3"/>
      <c r="P8" s="3"/>
      <c r="Q8" s="3"/>
      <c r="R8" s="9"/>
      <c r="U8" s="50"/>
      <c r="V8" s="50"/>
      <c r="W8" s="50"/>
      <c r="X8" s="50"/>
      <c r="Y8" s="50"/>
      <c r="Z8" s="50"/>
      <c r="AA8" s="50"/>
      <c r="AB8" s="50"/>
      <c r="AC8" s="50"/>
      <c r="AD8" s="50"/>
      <c r="AE8" s="50"/>
      <c r="AF8" s="50"/>
      <c r="AG8" s="50"/>
      <c r="AH8" s="50"/>
      <c r="AI8" s="50"/>
      <c r="AJ8" s="50"/>
      <c r="AK8" s="50"/>
    </row>
    <row r="9" spans="2:37" x14ac:dyDescent="0.25">
      <c r="B9" s="8">
        <v>2020</v>
      </c>
      <c r="C9" s="3" t="s">
        <v>21</v>
      </c>
      <c r="D9" s="13">
        <f>D10/$Q10</f>
        <v>0.64134396562757201</v>
      </c>
      <c r="E9" s="13">
        <f t="shared" ref="E9:P9" si="2">E10/$Q10</f>
        <v>1.3848639334957536E-3</v>
      </c>
      <c r="F9" s="13">
        <f t="shared" si="2"/>
        <v>2.7987357586256159E-2</v>
      </c>
      <c r="G9" s="13">
        <f t="shared" si="2"/>
        <v>0.17118233960572352</v>
      </c>
      <c r="H9" s="13">
        <f t="shared" si="2"/>
        <v>1.6030002008238652E-5</v>
      </c>
      <c r="I9" s="13">
        <f t="shared" si="2"/>
        <v>3.4588640653264904E-2</v>
      </c>
      <c r="J9" s="13">
        <f t="shared" si="2"/>
        <v>6.0423489569854771E-2</v>
      </c>
      <c r="K9" s="13">
        <f t="shared" si="2"/>
        <v>1.5388801927909106E-6</v>
      </c>
      <c r="L9" s="13">
        <f t="shared" si="2"/>
        <v>4.6967521164091051E-2</v>
      </c>
      <c r="M9" s="13">
        <f t="shared" si="2"/>
        <v>1.4614360470887079E-2</v>
      </c>
      <c r="N9" s="145">
        <f t="shared" si="2"/>
        <v>1.3210004054949307E-3</v>
      </c>
      <c r="O9" s="13">
        <f t="shared" si="2"/>
        <v>1.6889210115880244E-4</v>
      </c>
      <c r="P9" s="13">
        <f t="shared" si="2"/>
        <v>0</v>
      </c>
      <c r="Q9" s="3"/>
      <c r="R9" s="9"/>
      <c r="S9" s="149">
        <f>1-N9</f>
        <v>0.99867899959450512</v>
      </c>
      <c r="U9" s="50">
        <v>2020</v>
      </c>
      <c r="V9" s="50" t="s">
        <v>21</v>
      </c>
      <c r="W9" s="50">
        <v>1.6030002008238652E-5</v>
      </c>
      <c r="X9" s="50">
        <v>0.64134396562757201</v>
      </c>
      <c r="Y9" s="50">
        <v>0.17118233960572352</v>
      </c>
      <c r="Z9" s="50">
        <v>2.7987357586256159E-2</v>
      </c>
      <c r="AA9" s="50">
        <v>4.6967521164091051E-2</v>
      </c>
      <c r="AB9" s="50">
        <v>1.3848639334957536E-3</v>
      </c>
      <c r="AC9" s="50">
        <v>6.0423489569854771E-2</v>
      </c>
      <c r="AD9" s="50">
        <v>1.3210004054949307E-3</v>
      </c>
      <c r="AE9" s="50">
        <v>3.4588640653264904E-2</v>
      </c>
      <c r="AF9" s="50">
        <v>1.4614360470887079E-2</v>
      </c>
      <c r="AG9" s="50">
        <v>0</v>
      </c>
      <c r="AH9" s="50">
        <v>1.5388801927909106E-6</v>
      </c>
      <c r="AI9" s="50">
        <v>1.6889210115880244E-4</v>
      </c>
      <c r="AJ9" s="50"/>
      <c r="AK9" s="50"/>
    </row>
    <row r="10" spans="2:37" s="17" customFormat="1" ht="15.75" thickBot="1" x14ac:dyDescent="0.3">
      <c r="B10" s="18">
        <v>2020</v>
      </c>
      <c r="C10" s="19"/>
      <c r="D10" s="19">
        <v>5001122</v>
      </c>
      <c r="E10" s="19">
        <v>10799</v>
      </c>
      <c r="F10" s="19">
        <v>218242</v>
      </c>
      <c r="G10" s="19">
        <v>1334859</v>
      </c>
      <c r="H10" s="19">
        <v>125</v>
      </c>
      <c r="I10" s="19">
        <v>269718</v>
      </c>
      <c r="J10" s="19">
        <v>471175</v>
      </c>
      <c r="K10" s="19">
        <v>12</v>
      </c>
      <c r="L10" s="19">
        <v>366247</v>
      </c>
      <c r="M10" s="19">
        <v>113961</v>
      </c>
      <c r="N10" s="148">
        <v>10301</v>
      </c>
      <c r="O10" s="19">
        <v>1317</v>
      </c>
      <c r="P10" s="19"/>
      <c r="Q10" s="19">
        <f>SUM(D10:P10)</f>
        <v>7797878</v>
      </c>
      <c r="R10" s="20" t="s">
        <v>54</v>
      </c>
      <c r="U10" s="50">
        <v>2020</v>
      </c>
      <c r="V10" s="50"/>
      <c r="W10" s="50">
        <v>125</v>
      </c>
      <c r="X10" s="50">
        <v>5001122</v>
      </c>
      <c r="Y10" s="50">
        <v>1334859</v>
      </c>
      <c r="Z10" s="50">
        <v>218242</v>
      </c>
      <c r="AA10" s="50">
        <v>366247</v>
      </c>
      <c r="AB10" s="50">
        <v>10799</v>
      </c>
      <c r="AC10" s="50">
        <v>471175</v>
      </c>
      <c r="AD10" s="50">
        <v>10301</v>
      </c>
      <c r="AE10" s="50">
        <v>269718</v>
      </c>
      <c r="AF10" s="50">
        <v>113961</v>
      </c>
      <c r="AG10" s="50"/>
      <c r="AH10" s="50">
        <v>12</v>
      </c>
      <c r="AI10" s="50">
        <v>1317</v>
      </c>
      <c r="AJ10" s="50">
        <v>7797878</v>
      </c>
      <c r="AK10" s="50" t="s">
        <v>54</v>
      </c>
    </row>
    <row r="11" spans="2:37" ht="15.75" thickBot="1" x14ac:dyDescent="0.3">
      <c r="U11" s="50"/>
      <c r="V11" s="50"/>
      <c r="W11" s="50"/>
      <c r="X11" s="50"/>
      <c r="Y11" s="50"/>
      <c r="Z11" s="50"/>
      <c r="AA11" s="50"/>
      <c r="AB11" s="50"/>
      <c r="AC11" s="50"/>
      <c r="AD11" s="50"/>
      <c r="AE11" s="50"/>
      <c r="AF11" s="50"/>
      <c r="AG11" s="50"/>
      <c r="AH11" s="50"/>
      <c r="AI11" s="50"/>
      <c r="AJ11" s="50"/>
      <c r="AK11" s="50"/>
    </row>
    <row r="12" spans="2:37" x14ac:dyDescent="0.25">
      <c r="B12" s="5" t="s">
        <v>20</v>
      </c>
      <c r="C12" s="6"/>
      <c r="D12" s="6" t="s">
        <v>41</v>
      </c>
      <c r="E12" s="6" t="s">
        <v>42</v>
      </c>
      <c r="F12" s="6" t="s">
        <v>43</v>
      </c>
      <c r="G12" s="6" t="s">
        <v>44</v>
      </c>
      <c r="H12" s="6"/>
      <c r="I12" s="6" t="s">
        <v>46</v>
      </c>
      <c r="J12" s="6"/>
      <c r="K12" s="6"/>
      <c r="L12" s="6"/>
      <c r="M12" s="6" t="s">
        <v>50</v>
      </c>
      <c r="N12" s="144" t="s">
        <v>51</v>
      </c>
      <c r="O12" s="6"/>
      <c r="P12" s="6"/>
      <c r="Q12" s="6" t="s">
        <v>35</v>
      </c>
      <c r="R12" s="7" t="s">
        <v>53</v>
      </c>
      <c r="S12" s="149"/>
      <c r="U12" s="50" t="s">
        <v>20</v>
      </c>
      <c r="V12" s="50"/>
      <c r="W12" s="50"/>
      <c r="X12" s="50" t="s">
        <v>41</v>
      </c>
      <c r="Y12" s="50" t="s">
        <v>44</v>
      </c>
      <c r="Z12" s="50" t="s">
        <v>43</v>
      </c>
      <c r="AA12" s="50"/>
      <c r="AB12" s="50" t="s">
        <v>42</v>
      </c>
      <c r="AC12" s="50"/>
      <c r="AD12" s="50" t="s">
        <v>51</v>
      </c>
      <c r="AE12" s="50" t="s">
        <v>46</v>
      </c>
      <c r="AF12" s="50" t="s">
        <v>50</v>
      </c>
      <c r="AG12" s="50"/>
      <c r="AH12" s="50"/>
      <c r="AI12" s="50"/>
      <c r="AJ12" s="50" t="s">
        <v>35</v>
      </c>
      <c r="AK12" s="50" t="s">
        <v>53</v>
      </c>
    </row>
    <row r="13" spans="2:37" x14ac:dyDescent="0.25">
      <c r="B13" s="8">
        <v>2010</v>
      </c>
      <c r="C13" s="3" t="s">
        <v>20</v>
      </c>
      <c r="D13" s="13">
        <f>D14/$Q14</f>
        <v>0.34329972913628132</v>
      </c>
      <c r="E13" s="13">
        <f t="shared" ref="E13:P13" si="3">E14/$Q14</f>
        <v>2.9410350520090396E-2</v>
      </c>
      <c r="F13" s="13">
        <f t="shared" si="3"/>
        <v>0.5673312711361852</v>
      </c>
      <c r="G13" s="13">
        <f t="shared" si="3"/>
        <v>5.1864792524802465E-2</v>
      </c>
      <c r="H13" s="13">
        <f t="shared" si="3"/>
        <v>0</v>
      </c>
      <c r="I13" s="13">
        <f t="shared" si="3"/>
        <v>0</v>
      </c>
      <c r="J13" s="13">
        <f t="shared" si="3"/>
        <v>0</v>
      </c>
      <c r="K13" s="13">
        <f t="shared" si="3"/>
        <v>0</v>
      </c>
      <c r="L13" s="13">
        <f t="shared" si="3"/>
        <v>0</v>
      </c>
      <c r="M13" s="13">
        <f t="shared" si="3"/>
        <v>8.0297469267385773E-3</v>
      </c>
      <c r="N13" s="145">
        <f t="shared" si="3"/>
        <v>6.4109755902104398E-5</v>
      </c>
      <c r="O13" s="13">
        <f t="shared" si="3"/>
        <v>0</v>
      </c>
      <c r="P13" s="13">
        <f t="shared" si="3"/>
        <v>0</v>
      </c>
      <c r="Q13" s="3"/>
      <c r="R13" s="9"/>
      <c r="S13" s="149">
        <f>1-N13</f>
        <v>0.9999358902440979</v>
      </c>
      <c r="U13" s="50">
        <v>2010</v>
      </c>
      <c r="V13" s="50" t="s">
        <v>20</v>
      </c>
      <c r="W13" s="50">
        <v>0</v>
      </c>
      <c r="X13" s="50">
        <v>0.34329972913628132</v>
      </c>
      <c r="Y13" s="50">
        <v>5.1864792524802465E-2</v>
      </c>
      <c r="Z13" s="50">
        <v>0.5673312711361852</v>
      </c>
      <c r="AA13" s="50">
        <v>0</v>
      </c>
      <c r="AB13" s="50">
        <v>2.9410350520090396E-2</v>
      </c>
      <c r="AC13" s="50">
        <v>0</v>
      </c>
      <c r="AD13" s="50">
        <v>6.4109755902104398E-5</v>
      </c>
      <c r="AE13" s="50">
        <v>0</v>
      </c>
      <c r="AF13" s="50">
        <v>8.0297469267385773E-3</v>
      </c>
      <c r="AG13" s="50">
        <v>0</v>
      </c>
      <c r="AH13" s="50">
        <v>0</v>
      </c>
      <c r="AI13" s="50">
        <v>0</v>
      </c>
      <c r="AJ13" s="50"/>
      <c r="AK13" s="50"/>
    </row>
    <row r="14" spans="2:37" s="17" customFormat="1" x14ac:dyDescent="0.25">
      <c r="B14" s="14">
        <v>2010</v>
      </c>
      <c r="C14" s="15"/>
      <c r="D14" s="15">
        <v>42839</v>
      </c>
      <c r="E14" s="15">
        <v>3670</v>
      </c>
      <c r="F14" s="15">
        <v>70795</v>
      </c>
      <c r="G14" s="15">
        <v>6472</v>
      </c>
      <c r="H14" s="15"/>
      <c r="I14" s="15"/>
      <c r="J14" s="15"/>
      <c r="K14" s="15"/>
      <c r="L14" s="15"/>
      <c r="M14" s="15">
        <v>1002</v>
      </c>
      <c r="N14" s="146">
        <v>8</v>
      </c>
      <c r="O14" s="15"/>
      <c r="P14" s="15"/>
      <c r="Q14" s="15">
        <f>SUM(D14:P14)</f>
        <v>124786</v>
      </c>
      <c r="R14" s="16" t="s">
        <v>54</v>
      </c>
      <c r="U14" s="50">
        <v>2010</v>
      </c>
      <c r="V14" s="50"/>
      <c r="W14" s="50"/>
      <c r="X14" s="50">
        <v>42839</v>
      </c>
      <c r="Y14" s="50">
        <v>6472</v>
      </c>
      <c r="Z14" s="50">
        <v>70795</v>
      </c>
      <c r="AA14" s="50"/>
      <c r="AB14" s="50">
        <v>3670</v>
      </c>
      <c r="AC14" s="50"/>
      <c r="AD14" s="50">
        <v>8</v>
      </c>
      <c r="AE14" s="50"/>
      <c r="AF14" s="50">
        <v>1002</v>
      </c>
      <c r="AG14" s="50"/>
      <c r="AH14" s="50"/>
      <c r="AI14" s="50"/>
      <c r="AJ14" s="50">
        <v>124786</v>
      </c>
      <c r="AK14" s="50" t="s">
        <v>54</v>
      </c>
    </row>
    <row r="15" spans="2:37" x14ac:dyDescent="0.25">
      <c r="B15" s="8"/>
      <c r="C15" s="3"/>
      <c r="D15" s="3"/>
      <c r="E15" s="3"/>
      <c r="F15" s="3"/>
      <c r="G15" s="3"/>
      <c r="H15" s="3"/>
      <c r="I15" s="3"/>
      <c r="J15" s="3"/>
      <c r="K15" s="3"/>
      <c r="L15" s="3"/>
      <c r="M15" s="3"/>
      <c r="N15" s="147"/>
      <c r="O15" s="3"/>
      <c r="P15" s="3"/>
      <c r="Q15" s="3"/>
      <c r="R15" s="9"/>
      <c r="U15" s="50"/>
      <c r="V15" s="50"/>
      <c r="W15" s="50"/>
      <c r="X15" s="50"/>
      <c r="Y15" s="50"/>
      <c r="Z15" s="50"/>
      <c r="AA15" s="50"/>
      <c r="AB15" s="50"/>
      <c r="AC15" s="50"/>
      <c r="AD15" s="50"/>
      <c r="AE15" s="50"/>
      <c r="AF15" s="50"/>
      <c r="AG15" s="50"/>
      <c r="AH15" s="50"/>
      <c r="AI15" s="50"/>
      <c r="AJ15" s="50"/>
      <c r="AK15" s="50"/>
    </row>
    <row r="16" spans="2:37" x14ac:dyDescent="0.25">
      <c r="B16" s="8">
        <v>2015</v>
      </c>
      <c r="C16" s="3" t="s">
        <v>20</v>
      </c>
      <c r="D16" s="13">
        <f>D17/$Q17</f>
        <v>0.42281329309965826</v>
      </c>
      <c r="E16" s="13">
        <f t="shared" ref="E16:P16" si="4">E17/$Q17</f>
        <v>1.1583834588970377E-2</v>
      </c>
      <c r="F16" s="13">
        <f t="shared" si="4"/>
        <v>0.46603118775937064</v>
      </c>
      <c r="G16" s="13">
        <f t="shared" si="4"/>
        <v>9.2750611165510949E-2</v>
      </c>
      <c r="H16" s="13">
        <f t="shared" si="4"/>
        <v>0</v>
      </c>
      <c r="I16" s="13">
        <f t="shared" si="4"/>
        <v>1.8185088227653324E-3</v>
      </c>
      <c r="J16" s="13">
        <f t="shared" si="4"/>
        <v>0</v>
      </c>
      <c r="K16" s="13">
        <f t="shared" si="4"/>
        <v>0</v>
      </c>
      <c r="L16" s="13">
        <f t="shared" si="4"/>
        <v>0</v>
      </c>
      <c r="M16" s="13">
        <f t="shared" si="4"/>
        <v>5.0025645637244128E-3</v>
      </c>
      <c r="N16" s="145">
        <f t="shared" si="4"/>
        <v>0</v>
      </c>
      <c r="O16" s="13">
        <f t="shared" si="4"/>
        <v>0</v>
      </c>
      <c r="P16" s="13">
        <f t="shared" si="4"/>
        <v>0</v>
      </c>
      <c r="Q16" s="3"/>
      <c r="R16" s="9"/>
      <c r="S16" s="149">
        <f>1-N16</f>
        <v>1</v>
      </c>
      <c r="U16" s="50">
        <v>2015</v>
      </c>
      <c r="V16" s="50" t="s">
        <v>20</v>
      </c>
      <c r="W16" s="50">
        <v>0</v>
      </c>
      <c r="X16" s="50">
        <v>0.42281329309965826</v>
      </c>
      <c r="Y16" s="50">
        <v>9.2750611165510949E-2</v>
      </c>
      <c r="Z16" s="50">
        <v>0.46603118775937064</v>
      </c>
      <c r="AA16" s="50">
        <v>0</v>
      </c>
      <c r="AB16" s="50">
        <v>1.1583834588970377E-2</v>
      </c>
      <c r="AC16" s="50">
        <v>0</v>
      </c>
      <c r="AD16" s="50">
        <v>0</v>
      </c>
      <c r="AE16" s="50">
        <v>1.8185088227653324E-3</v>
      </c>
      <c r="AF16" s="50">
        <v>5.0025645637244128E-3</v>
      </c>
      <c r="AG16" s="50">
        <v>0</v>
      </c>
      <c r="AH16" s="50">
        <v>0</v>
      </c>
      <c r="AI16" s="50">
        <v>0</v>
      </c>
      <c r="AJ16" s="50"/>
      <c r="AK16" s="50"/>
    </row>
    <row r="17" spans="2:37" s="17" customFormat="1" x14ac:dyDescent="0.25">
      <c r="B17" s="14">
        <v>2015</v>
      </c>
      <c r="C17" s="15"/>
      <c r="D17" s="15">
        <v>63474</v>
      </c>
      <c r="E17" s="15">
        <v>1739</v>
      </c>
      <c r="F17" s="15">
        <v>69962</v>
      </c>
      <c r="G17" s="15">
        <v>13924</v>
      </c>
      <c r="H17" s="15"/>
      <c r="I17" s="15">
        <v>273</v>
      </c>
      <c r="J17" s="15"/>
      <c r="K17" s="15"/>
      <c r="L17" s="15"/>
      <c r="M17" s="15">
        <v>751</v>
      </c>
      <c r="N17" s="146"/>
      <c r="O17" s="15"/>
      <c r="P17" s="15"/>
      <c r="Q17" s="15">
        <f>SUM(D17:P17)</f>
        <v>150123</v>
      </c>
      <c r="R17" s="16" t="s">
        <v>54</v>
      </c>
      <c r="U17" s="50">
        <v>2015</v>
      </c>
      <c r="V17" s="50"/>
      <c r="W17" s="50"/>
      <c r="X17" s="50">
        <v>63474</v>
      </c>
      <c r="Y17" s="50">
        <v>13924</v>
      </c>
      <c r="Z17" s="50">
        <v>69962</v>
      </c>
      <c r="AA17" s="50"/>
      <c r="AB17" s="50">
        <v>1739</v>
      </c>
      <c r="AC17" s="50"/>
      <c r="AD17" s="50"/>
      <c r="AE17" s="50">
        <v>273</v>
      </c>
      <c r="AF17" s="50">
        <v>751</v>
      </c>
      <c r="AG17" s="50"/>
      <c r="AH17" s="50"/>
      <c r="AI17" s="50"/>
      <c r="AJ17" s="50">
        <v>150123</v>
      </c>
      <c r="AK17" s="50" t="s">
        <v>54</v>
      </c>
    </row>
    <row r="18" spans="2:37" x14ac:dyDescent="0.25">
      <c r="B18" s="8"/>
      <c r="C18" s="3"/>
      <c r="D18" s="3"/>
      <c r="E18" s="3"/>
      <c r="F18" s="3"/>
      <c r="G18" s="3"/>
      <c r="H18" s="3"/>
      <c r="I18" s="3"/>
      <c r="J18" s="3"/>
      <c r="K18" s="3"/>
      <c r="L18" s="3"/>
      <c r="M18" s="3"/>
      <c r="N18" s="147"/>
      <c r="O18" s="3"/>
      <c r="P18" s="3"/>
      <c r="Q18" s="3"/>
      <c r="R18" s="9"/>
      <c r="U18" s="50"/>
      <c r="V18" s="50"/>
      <c r="W18" s="50"/>
      <c r="X18" s="50"/>
      <c r="Y18" s="50"/>
      <c r="Z18" s="50"/>
      <c r="AA18" s="50"/>
      <c r="AB18" s="50"/>
      <c r="AC18" s="50"/>
      <c r="AD18" s="50"/>
      <c r="AE18" s="50"/>
      <c r="AF18" s="50"/>
      <c r="AG18" s="50"/>
      <c r="AH18" s="50"/>
      <c r="AI18" s="50"/>
      <c r="AJ18" s="50"/>
      <c r="AK18" s="50"/>
    </row>
    <row r="19" spans="2:37" x14ac:dyDescent="0.25">
      <c r="B19" s="8">
        <v>2019</v>
      </c>
      <c r="C19" s="3" t="s">
        <v>20</v>
      </c>
      <c r="D19" s="13">
        <f>D20/$Q20</f>
        <v>0.45872326868702956</v>
      </c>
      <c r="E19" s="13">
        <f t="shared" ref="E19:P19" si="5">E20/$Q20</f>
        <v>5.5126666173617705E-3</v>
      </c>
      <c r="F19" s="13">
        <f t="shared" si="5"/>
        <v>0.37067420652303773</v>
      </c>
      <c r="G19" s="13">
        <f t="shared" si="5"/>
        <v>0.15170357896653144</v>
      </c>
      <c r="H19" s="13">
        <f t="shared" si="5"/>
        <v>0</v>
      </c>
      <c r="I19" s="13">
        <f t="shared" si="5"/>
        <v>5.3647519300022185E-3</v>
      </c>
      <c r="J19" s="13">
        <f t="shared" si="5"/>
        <v>0</v>
      </c>
      <c r="K19" s="13">
        <f t="shared" si="5"/>
        <v>0</v>
      </c>
      <c r="L19" s="13">
        <f t="shared" si="5"/>
        <v>0</v>
      </c>
      <c r="M19" s="13">
        <f t="shared" si="5"/>
        <v>8.0215272760372526E-3</v>
      </c>
      <c r="N19" s="145">
        <f t="shared" si="5"/>
        <v>0</v>
      </c>
      <c r="O19" s="13">
        <f t="shared" si="5"/>
        <v>0</v>
      </c>
      <c r="P19" s="13">
        <f t="shared" si="5"/>
        <v>0</v>
      </c>
      <c r="Q19" s="3"/>
      <c r="R19" s="9"/>
      <c r="S19" s="149">
        <f>1-N19</f>
        <v>1</v>
      </c>
      <c r="U19" s="50">
        <v>2019</v>
      </c>
      <c r="V19" s="50" t="s">
        <v>20</v>
      </c>
      <c r="W19" s="50">
        <v>0</v>
      </c>
      <c r="X19" s="50">
        <v>0.45872326868702956</v>
      </c>
      <c r="Y19" s="50">
        <v>0.15170357896653144</v>
      </c>
      <c r="Z19" s="50">
        <v>0.37067420652303773</v>
      </c>
      <c r="AA19" s="50">
        <v>0</v>
      </c>
      <c r="AB19" s="50">
        <v>5.5126666173617705E-3</v>
      </c>
      <c r="AC19" s="50">
        <v>0</v>
      </c>
      <c r="AD19" s="50">
        <v>0</v>
      </c>
      <c r="AE19" s="50">
        <v>5.3647519300022185E-3</v>
      </c>
      <c r="AF19" s="50">
        <v>8.0215272760372526E-3</v>
      </c>
      <c r="AG19" s="50">
        <v>0</v>
      </c>
      <c r="AH19" s="50">
        <v>0</v>
      </c>
      <c r="AI19" s="50">
        <v>0</v>
      </c>
      <c r="AJ19" s="50"/>
      <c r="AK19" s="50"/>
    </row>
    <row r="20" spans="2:37" s="17" customFormat="1" ht="15.75" thickBot="1" x14ac:dyDescent="0.3">
      <c r="B20" s="18">
        <v>2019</v>
      </c>
      <c r="C20" s="19"/>
      <c r="D20" s="19">
        <v>80633</v>
      </c>
      <c r="E20" s="19">
        <v>969</v>
      </c>
      <c r="F20" s="19">
        <v>65156</v>
      </c>
      <c r="G20" s="19">
        <v>26666</v>
      </c>
      <c r="H20" s="19"/>
      <c r="I20" s="19">
        <v>943</v>
      </c>
      <c r="J20" s="19"/>
      <c r="K20" s="19"/>
      <c r="L20" s="19"/>
      <c r="M20" s="19">
        <v>1410</v>
      </c>
      <c r="N20" s="148"/>
      <c r="O20" s="19"/>
      <c r="P20" s="19"/>
      <c r="Q20" s="19">
        <f t="shared" ref="Q20" si="6">SUM(D20:P20)</f>
        <v>175777</v>
      </c>
      <c r="R20" s="20" t="s">
        <v>54</v>
      </c>
      <c r="U20" s="50">
        <v>2019</v>
      </c>
      <c r="V20" s="50"/>
      <c r="W20" s="50"/>
      <c r="X20" s="50">
        <v>80633</v>
      </c>
      <c r="Y20" s="50">
        <v>26666</v>
      </c>
      <c r="Z20" s="50">
        <v>65156</v>
      </c>
      <c r="AA20" s="50"/>
      <c r="AB20" s="50">
        <v>969</v>
      </c>
      <c r="AC20" s="50"/>
      <c r="AD20" s="50"/>
      <c r="AE20" s="50">
        <v>943</v>
      </c>
      <c r="AF20" s="50">
        <v>1410</v>
      </c>
      <c r="AG20" s="50"/>
      <c r="AH20" s="50"/>
      <c r="AI20" s="50"/>
      <c r="AJ20" s="50">
        <v>175777</v>
      </c>
      <c r="AK20" s="50" t="s">
        <v>54</v>
      </c>
    </row>
    <row r="21" spans="2:37" ht="15.75" thickBot="1" x14ac:dyDescent="0.3">
      <c r="U21" s="50"/>
      <c r="V21" s="50"/>
      <c r="W21" s="50"/>
      <c r="X21" s="50"/>
      <c r="Y21" s="50"/>
      <c r="Z21" s="50"/>
      <c r="AA21" s="50"/>
      <c r="AB21" s="50"/>
      <c r="AC21" s="50"/>
      <c r="AD21" s="50"/>
      <c r="AE21" s="50"/>
      <c r="AF21" s="50"/>
      <c r="AG21" s="50"/>
      <c r="AH21" s="50"/>
      <c r="AI21" s="50"/>
      <c r="AJ21" s="50"/>
      <c r="AK21" s="50"/>
    </row>
    <row r="22" spans="2:37" x14ac:dyDescent="0.25">
      <c r="B22" s="5" t="s">
        <v>33</v>
      </c>
      <c r="C22" s="6"/>
      <c r="D22" s="6" t="s">
        <v>41</v>
      </c>
      <c r="E22" s="6" t="s">
        <v>42</v>
      </c>
      <c r="F22" s="6" t="s">
        <v>43</v>
      </c>
      <c r="G22" s="6"/>
      <c r="H22" s="6"/>
      <c r="I22" s="6" t="s">
        <v>46</v>
      </c>
      <c r="J22" s="6"/>
      <c r="K22" s="6"/>
      <c r="L22" s="6"/>
      <c r="M22" s="6" t="s">
        <v>50</v>
      </c>
      <c r="N22" s="144" t="s">
        <v>51</v>
      </c>
      <c r="O22" s="6"/>
      <c r="P22" s="6"/>
      <c r="Q22" s="6" t="s">
        <v>35</v>
      </c>
      <c r="R22" s="7" t="s">
        <v>53</v>
      </c>
      <c r="U22" s="50" t="s">
        <v>33</v>
      </c>
      <c r="V22" s="50"/>
      <c r="W22" s="50"/>
      <c r="X22" s="50" t="s">
        <v>41</v>
      </c>
      <c r="Y22" s="50"/>
      <c r="Z22" s="50" t="s">
        <v>43</v>
      </c>
      <c r="AA22" s="50"/>
      <c r="AB22" s="50" t="s">
        <v>42</v>
      </c>
      <c r="AC22" s="50"/>
      <c r="AD22" s="50" t="s">
        <v>51</v>
      </c>
      <c r="AE22" s="50" t="s">
        <v>46</v>
      </c>
      <c r="AF22" s="50" t="s">
        <v>50</v>
      </c>
      <c r="AG22" s="50"/>
      <c r="AH22" s="50"/>
      <c r="AI22" s="50"/>
      <c r="AJ22" s="50" t="s">
        <v>35</v>
      </c>
      <c r="AK22" s="50" t="s">
        <v>53</v>
      </c>
    </row>
    <row r="23" spans="2:37" x14ac:dyDescent="0.25">
      <c r="B23" s="8">
        <v>2010</v>
      </c>
      <c r="C23" s="3" t="s">
        <v>33</v>
      </c>
      <c r="D23" s="13">
        <f>D24/$Q24</f>
        <v>0</v>
      </c>
      <c r="E23" s="13">
        <f t="shared" ref="E23:P23" si="7">E24/$Q24</f>
        <v>0.20212995300306127</v>
      </c>
      <c r="F23" s="13">
        <f t="shared" si="7"/>
        <v>0.77245289527012462</v>
      </c>
      <c r="G23" s="13">
        <f t="shared" si="7"/>
        <v>0</v>
      </c>
      <c r="H23" s="13">
        <f t="shared" si="7"/>
        <v>0</v>
      </c>
      <c r="I23" s="13">
        <f t="shared" si="7"/>
        <v>1.0779114387961886E-4</v>
      </c>
      <c r="J23" s="13">
        <f t="shared" si="7"/>
        <v>0</v>
      </c>
      <c r="K23" s="13">
        <f t="shared" si="7"/>
        <v>0</v>
      </c>
      <c r="L23" s="13">
        <f t="shared" si="7"/>
        <v>0</v>
      </c>
      <c r="M23" s="13">
        <f t="shared" si="7"/>
        <v>0</v>
      </c>
      <c r="N23" s="145">
        <f t="shared" si="7"/>
        <v>2.5309360582934506E-2</v>
      </c>
      <c r="O23" s="13">
        <f t="shared" si="7"/>
        <v>0</v>
      </c>
      <c r="P23" s="13">
        <f t="shared" si="7"/>
        <v>0</v>
      </c>
      <c r="Q23" s="3"/>
      <c r="R23" s="9"/>
      <c r="S23" s="149">
        <f>1-N23</f>
        <v>0.97469063941706546</v>
      </c>
      <c r="U23" s="50">
        <v>2010</v>
      </c>
      <c r="V23" s="50" t="s">
        <v>33</v>
      </c>
      <c r="W23" s="50">
        <v>0</v>
      </c>
      <c r="X23" s="50">
        <v>0</v>
      </c>
      <c r="Y23" s="50">
        <v>0</v>
      </c>
      <c r="Z23" s="50">
        <v>0.77245289527012462</v>
      </c>
      <c r="AA23" s="50">
        <v>0</v>
      </c>
      <c r="AB23" s="50">
        <v>0.20212995300306127</v>
      </c>
      <c r="AC23" s="50">
        <v>0</v>
      </c>
      <c r="AD23" s="50">
        <v>2.5309360582934506E-2</v>
      </c>
      <c r="AE23" s="50">
        <v>1.0779114387961886E-4</v>
      </c>
      <c r="AF23" s="50">
        <v>0</v>
      </c>
      <c r="AG23" s="50">
        <v>0</v>
      </c>
      <c r="AH23" s="50">
        <v>0</v>
      </c>
      <c r="AI23" s="50">
        <v>0</v>
      </c>
      <c r="AJ23" s="50"/>
      <c r="AK23" s="50"/>
    </row>
    <row r="24" spans="2:37" s="17" customFormat="1" x14ac:dyDescent="0.25">
      <c r="B24" s="14">
        <v>2010</v>
      </c>
      <c r="C24" s="15"/>
      <c r="D24" s="15"/>
      <c r="E24" s="15">
        <v>9376</v>
      </c>
      <c r="F24" s="15">
        <v>35831</v>
      </c>
      <c r="G24" s="15"/>
      <c r="H24" s="15"/>
      <c r="I24" s="15">
        <v>5</v>
      </c>
      <c r="J24" s="15"/>
      <c r="K24" s="15"/>
      <c r="L24" s="15"/>
      <c r="M24" s="15"/>
      <c r="N24" s="146">
        <v>1174</v>
      </c>
      <c r="O24" s="15"/>
      <c r="P24" s="15"/>
      <c r="Q24" s="15">
        <f>SUM(D24:P24)</f>
        <v>46386</v>
      </c>
      <c r="R24" s="16" t="s">
        <v>54</v>
      </c>
      <c r="U24" s="50">
        <v>2010</v>
      </c>
      <c r="V24" s="50"/>
      <c r="W24" s="50"/>
      <c r="X24" s="50"/>
      <c r="Y24" s="50"/>
      <c r="Z24" s="50">
        <v>35831</v>
      </c>
      <c r="AA24" s="50"/>
      <c r="AB24" s="50">
        <v>9376</v>
      </c>
      <c r="AC24" s="50"/>
      <c r="AD24" s="50">
        <v>1174</v>
      </c>
      <c r="AE24" s="50">
        <v>5</v>
      </c>
      <c r="AF24" s="50"/>
      <c r="AG24" s="50"/>
      <c r="AH24" s="50"/>
      <c r="AI24" s="50"/>
      <c r="AJ24" s="50">
        <v>46386</v>
      </c>
      <c r="AK24" s="50" t="s">
        <v>54</v>
      </c>
    </row>
    <row r="25" spans="2:37" x14ac:dyDescent="0.25">
      <c r="B25" s="8"/>
      <c r="C25" s="3"/>
      <c r="D25" s="3"/>
      <c r="E25" s="3"/>
      <c r="F25" s="3"/>
      <c r="G25" s="3"/>
      <c r="H25" s="3"/>
      <c r="I25" s="3"/>
      <c r="J25" s="3"/>
      <c r="K25" s="3"/>
      <c r="L25" s="3"/>
      <c r="M25" s="3"/>
      <c r="N25" s="147"/>
      <c r="O25" s="3"/>
      <c r="P25" s="3"/>
      <c r="Q25" s="3"/>
      <c r="R25" s="9"/>
      <c r="U25" s="50"/>
      <c r="V25" s="50"/>
      <c r="W25" s="50"/>
      <c r="X25" s="50"/>
      <c r="Y25" s="50"/>
      <c r="Z25" s="50"/>
      <c r="AA25" s="50"/>
      <c r="AB25" s="50"/>
      <c r="AC25" s="50"/>
      <c r="AD25" s="50"/>
      <c r="AE25" s="50"/>
      <c r="AF25" s="50"/>
      <c r="AG25" s="50"/>
      <c r="AH25" s="50"/>
      <c r="AI25" s="50"/>
      <c r="AJ25" s="50"/>
      <c r="AK25" s="50"/>
    </row>
    <row r="26" spans="2:37" x14ac:dyDescent="0.25">
      <c r="B26" s="8">
        <v>2015</v>
      </c>
      <c r="C26" s="3" t="s">
        <v>33</v>
      </c>
      <c r="D26" s="13">
        <f>D27/$Q27</f>
        <v>1.1959539865132884E-2</v>
      </c>
      <c r="E26" s="13">
        <f t="shared" ref="E26:P26" si="8">E27/$Q27</f>
        <v>6.9813566045220151E-3</v>
      </c>
      <c r="F26" s="13">
        <f t="shared" si="8"/>
        <v>0.95019833399444664</v>
      </c>
      <c r="G26" s="13">
        <f t="shared" si="8"/>
        <v>0</v>
      </c>
      <c r="H26" s="13">
        <f t="shared" si="8"/>
        <v>0</v>
      </c>
      <c r="I26" s="13">
        <f t="shared" si="8"/>
        <v>1.3685045616818722E-3</v>
      </c>
      <c r="J26" s="13">
        <f t="shared" si="8"/>
        <v>0</v>
      </c>
      <c r="K26" s="13">
        <f t="shared" si="8"/>
        <v>0</v>
      </c>
      <c r="L26" s="13">
        <f t="shared" si="8"/>
        <v>0</v>
      </c>
      <c r="M26" s="13">
        <f t="shared" si="8"/>
        <v>4.383181277270924E-3</v>
      </c>
      <c r="N26" s="145">
        <f t="shared" si="8"/>
        <v>2.5109083696945655E-2</v>
      </c>
      <c r="O26" s="13">
        <f t="shared" si="8"/>
        <v>0</v>
      </c>
      <c r="P26" s="13">
        <f t="shared" si="8"/>
        <v>0</v>
      </c>
      <c r="Q26" s="3"/>
      <c r="R26" s="9"/>
      <c r="S26" s="149">
        <f t="shared" ref="S26:S29" si="9">1-N26</f>
        <v>0.97489091630305436</v>
      </c>
      <c r="U26" s="50">
        <v>2015</v>
      </c>
      <c r="V26" s="50" t="s">
        <v>33</v>
      </c>
      <c r="W26" s="50">
        <v>0</v>
      </c>
      <c r="X26" s="50">
        <v>1.1959539865132884E-2</v>
      </c>
      <c r="Y26" s="50">
        <v>0</v>
      </c>
      <c r="Z26" s="50">
        <v>0.95019833399444664</v>
      </c>
      <c r="AA26" s="50">
        <v>0</v>
      </c>
      <c r="AB26" s="50">
        <v>6.9813566045220151E-3</v>
      </c>
      <c r="AC26" s="50">
        <v>0</v>
      </c>
      <c r="AD26" s="50">
        <v>2.5109083696945655E-2</v>
      </c>
      <c r="AE26" s="50">
        <v>1.3685045616818722E-3</v>
      </c>
      <c r="AF26" s="50">
        <v>4.383181277270924E-3</v>
      </c>
      <c r="AG26" s="50">
        <v>0</v>
      </c>
      <c r="AH26" s="50">
        <v>0</v>
      </c>
      <c r="AI26" s="50">
        <v>0</v>
      </c>
      <c r="AJ26" s="50"/>
      <c r="AK26" s="50"/>
    </row>
    <row r="27" spans="2:37" s="17" customFormat="1" x14ac:dyDescent="0.25">
      <c r="B27" s="14">
        <v>2015</v>
      </c>
      <c r="C27" s="15"/>
      <c r="D27" s="15">
        <v>603</v>
      </c>
      <c r="E27" s="15">
        <v>352</v>
      </c>
      <c r="F27" s="15">
        <v>47909</v>
      </c>
      <c r="G27" s="15"/>
      <c r="H27" s="15"/>
      <c r="I27" s="15">
        <v>69</v>
      </c>
      <c r="J27" s="15"/>
      <c r="K27" s="15"/>
      <c r="L27" s="15"/>
      <c r="M27" s="15">
        <v>221</v>
      </c>
      <c r="N27" s="146">
        <v>1266</v>
      </c>
      <c r="O27" s="15"/>
      <c r="P27" s="15"/>
      <c r="Q27" s="15">
        <f>SUM(D27:P27)</f>
        <v>50420</v>
      </c>
      <c r="R27" s="16" t="s">
        <v>54</v>
      </c>
      <c r="U27" s="50">
        <v>2015</v>
      </c>
      <c r="V27" s="50"/>
      <c r="W27" s="50"/>
      <c r="X27" s="50">
        <v>603</v>
      </c>
      <c r="Y27" s="50"/>
      <c r="Z27" s="50">
        <v>47909</v>
      </c>
      <c r="AA27" s="50"/>
      <c r="AB27" s="50">
        <v>352</v>
      </c>
      <c r="AC27" s="50"/>
      <c r="AD27" s="50">
        <v>1266</v>
      </c>
      <c r="AE27" s="50">
        <v>69</v>
      </c>
      <c r="AF27" s="50">
        <v>221</v>
      </c>
      <c r="AG27" s="50"/>
      <c r="AH27" s="50"/>
      <c r="AI27" s="50"/>
      <c r="AJ27" s="50">
        <v>50420</v>
      </c>
      <c r="AK27" s="50" t="s">
        <v>54</v>
      </c>
    </row>
    <row r="28" spans="2:37" x14ac:dyDescent="0.25">
      <c r="B28" s="8"/>
      <c r="C28" s="3"/>
      <c r="D28" s="3"/>
      <c r="E28" s="3"/>
      <c r="F28" s="3"/>
      <c r="G28" s="3"/>
      <c r="H28" s="3"/>
      <c r="I28" s="3"/>
      <c r="J28" s="3"/>
      <c r="K28" s="3"/>
      <c r="L28" s="3"/>
      <c r="M28" s="3"/>
      <c r="N28" s="147"/>
      <c r="O28" s="3"/>
      <c r="P28" s="3"/>
      <c r="Q28" s="3"/>
      <c r="R28" s="9"/>
      <c r="U28" s="50"/>
      <c r="V28" s="50"/>
      <c r="W28" s="50"/>
      <c r="X28" s="50"/>
      <c r="Y28" s="50"/>
      <c r="Z28" s="50"/>
      <c r="AA28" s="50"/>
      <c r="AB28" s="50"/>
      <c r="AC28" s="50"/>
      <c r="AD28" s="50"/>
      <c r="AE28" s="50"/>
      <c r="AF28" s="50"/>
      <c r="AG28" s="50"/>
      <c r="AH28" s="50"/>
      <c r="AI28" s="50"/>
      <c r="AJ28" s="50"/>
      <c r="AK28" s="50"/>
    </row>
    <row r="29" spans="2:37" x14ac:dyDescent="0.25">
      <c r="B29" s="8">
        <v>2020</v>
      </c>
      <c r="C29" s="3" t="s">
        <v>33</v>
      </c>
      <c r="D29" s="13">
        <f>D30/$Q30</f>
        <v>1.1588722057887446E-2</v>
      </c>
      <c r="E29" s="13">
        <f t="shared" ref="E29:P29" si="10">E30/$Q30</f>
        <v>4.0813269929232034E-3</v>
      </c>
      <c r="F29" s="13">
        <f t="shared" si="10"/>
        <v>0.9512674579698206</v>
      </c>
      <c r="G29" s="13">
        <f t="shared" si="10"/>
        <v>0</v>
      </c>
      <c r="H29" s="13">
        <f t="shared" si="10"/>
        <v>0</v>
      </c>
      <c r="I29" s="13">
        <f t="shared" si="10"/>
        <v>1.1644887108248774E-2</v>
      </c>
      <c r="J29" s="13">
        <f t="shared" si="10"/>
        <v>0</v>
      </c>
      <c r="K29" s="13">
        <f t="shared" si="10"/>
        <v>0</v>
      </c>
      <c r="L29" s="13">
        <f t="shared" si="10"/>
        <v>0</v>
      </c>
      <c r="M29" s="13">
        <f t="shared" si="10"/>
        <v>3.8753884749316661E-3</v>
      </c>
      <c r="N29" s="145">
        <f t="shared" si="10"/>
        <v>1.7542217396188265E-2</v>
      </c>
      <c r="O29" s="13">
        <f t="shared" si="10"/>
        <v>0</v>
      </c>
      <c r="P29" s="13">
        <f t="shared" si="10"/>
        <v>0</v>
      </c>
      <c r="Q29" s="3"/>
      <c r="R29" s="9"/>
      <c r="S29" s="149">
        <f t="shared" ref="S29" si="11">1-N29</f>
        <v>0.98245778260381178</v>
      </c>
      <c r="U29" s="50">
        <v>2020</v>
      </c>
      <c r="V29" s="50" t="s">
        <v>33</v>
      </c>
      <c r="W29" s="50">
        <v>0</v>
      </c>
      <c r="X29" s="50">
        <v>1.1588722057887446E-2</v>
      </c>
      <c r="Y29" s="50">
        <v>0</v>
      </c>
      <c r="Z29" s="50">
        <v>0.9512674579698206</v>
      </c>
      <c r="AA29" s="50">
        <v>0</v>
      </c>
      <c r="AB29" s="50">
        <v>4.0813269929232034E-3</v>
      </c>
      <c r="AC29" s="50">
        <v>0</v>
      </c>
      <c r="AD29" s="50">
        <v>1.7542217396188265E-2</v>
      </c>
      <c r="AE29" s="50">
        <v>1.1644887108248774E-2</v>
      </c>
      <c r="AF29" s="50">
        <v>3.8753884749316661E-3</v>
      </c>
      <c r="AG29" s="50">
        <v>0</v>
      </c>
      <c r="AH29" s="50">
        <v>0</v>
      </c>
      <c r="AI29" s="50">
        <v>0</v>
      </c>
      <c r="AJ29" s="50"/>
      <c r="AK29" s="50"/>
    </row>
    <row r="30" spans="2:37" s="17" customFormat="1" ht="15.75" thickBot="1" x14ac:dyDescent="0.3">
      <c r="B30" s="18">
        <v>2020</v>
      </c>
      <c r="C30" s="19"/>
      <c r="D30" s="19">
        <v>619</v>
      </c>
      <c r="E30" s="19">
        <v>218</v>
      </c>
      <c r="F30" s="19">
        <v>50811</v>
      </c>
      <c r="G30" s="19"/>
      <c r="H30" s="19"/>
      <c r="I30" s="19">
        <v>622</v>
      </c>
      <c r="J30" s="19"/>
      <c r="K30" s="19"/>
      <c r="L30" s="19"/>
      <c r="M30" s="19">
        <v>207</v>
      </c>
      <c r="N30" s="148">
        <v>937</v>
      </c>
      <c r="O30" s="19"/>
      <c r="P30" s="19"/>
      <c r="Q30" s="19">
        <f t="shared" ref="Q30" si="12">SUM(D30:P30)</f>
        <v>53414</v>
      </c>
      <c r="R30" s="20" t="s">
        <v>54</v>
      </c>
      <c r="U30" s="50">
        <v>2020</v>
      </c>
      <c r="V30" s="50"/>
      <c r="W30" s="50"/>
      <c r="X30" s="50">
        <v>619</v>
      </c>
      <c r="Y30" s="50"/>
      <c r="Z30" s="50">
        <v>50811</v>
      </c>
      <c r="AA30" s="50"/>
      <c r="AB30" s="50">
        <v>218</v>
      </c>
      <c r="AC30" s="50"/>
      <c r="AD30" s="50">
        <v>937</v>
      </c>
      <c r="AE30" s="50">
        <v>622</v>
      </c>
      <c r="AF30" s="50">
        <v>207</v>
      </c>
      <c r="AG30" s="50"/>
      <c r="AH30" s="50"/>
      <c r="AI30" s="50"/>
      <c r="AJ30" s="50">
        <v>53414</v>
      </c>
      <c r="AK30" s="50" t="s">
        <v>54</v>
      </c>
    </row>
    <row r="31" spans="2:37" ht="15.75" thickBot="1" x14ac:dyDescent="0.3">
      <c r="U31" s="50"/>
      <c r="V31" s="50"/>
      <c r="W31" s="50"/>
      <c r="X31" s="50"/>
      <c r="Y31" s="50"/>
      <c r="Z31" s="50"/>
      <c r="AA31" s="50"/>
      <c r="AB31" s="50"/>
      <c r="AC31" s="50"/>
      <c r="AD31" s="50"/>
      <c r="AE31" s="50"/>
      <c r="AF31" s="50"/>
      <c r="AG31" s="50"/>
      <c r="AH31" s="50"/>
      <c r="AI31" s="50"/>
      <c r="AJ31" s="50"/>
      <c r="AK31" s="50"/>
    </row>
    <row r="32" spans="2:37" x14ac:dyDescent="0.25">
      <c r="B32" s="5" t="s">
        <v>23</v>
      </c>
      <c r="C32" s="6"/>
      <c r="D32" s="6" t="s">
        <v>41</v>
      </c>
      <c r="E32" s="6" t="s">
        <v>42</v>
      </c>
      <c r="F32" s="6" t="s">
        <v>43</v>
      </c>
      <c r="G32" s="6" t="s">
        <v>44</v>
      </c>
      <c r="H32" s="6" t="s">
        <v>45</v>
      </c>
      <c r="I32" s="6" t="s">
        <v>46</v>
      </c>
      <c r="J32" s="6" t="s">
        <v>47</v>
      </c>
      <c r="K32" s="6"/>
      <c r="L32" s="6" t="s">
        <v>49</v>
      </c>
      <c r="M32" s="6" t="s">
        <v>50</v>
      </c>
      <c r="N32" s="144" t="s">
        <v>51</v>
      </c>
      <c r="O32" s="6"/>
      <c r="P32" s="6" t="s">
        <v>55</v>
      </c>
      <c r="Q32" s="6" t="s">
        <v>35</v>
      </c>
      <c r="R32" s="7" t="s">
        <v>53</v>
      </c>
      <c r="U32" s="50" t="s">
        <v>23</v>
      </c>
      <c r="V32" s="50"/>
      <c r="W32" s="50" t="s">
        <v>45</v>
      </c>
      <c r="X32" s="50" t="s">
        <v>41</v>
      </c>
      <c r="Y32" s="50" t="s">
        <v>44</v>
      </c>
      <c r="Z32" s="50" t="s">
        <v>43</v>
      </c>
      <c r="AA32" s="50" t="s">
        <v>49</v>
      </c>
      <c r="AB32" s="50" t="s">
        <v>42</v>
      </c>
      <c r="AC32" s="50" t="s">
        <v>47</v>
      </c>
      <c r="AD32" s="50" t="s">
        <v>51</v>
      </c>
      <c r="AE32" s="50" t="s">
        <v>46</v>
      </c>
      <c r="AF32" s="50" t="s">
        <v>50</v>
      </c>
      <c r="AG32" s="50" t="s">
        <v>55</v>
      </c>
      <c r="AH32" s="50"/>
      <c r="AI32" s="50"/>
      <c r="AJ32" s="50" t="s">
        <v>35</v>
      </c>
      <c r="AK32" s="50" t="s">
        <v>53</v>
      </c>
    </row>
    <row r="33" spans="2:37" x14ac:dyDescent="0.25">
      <c r="B33" s="8">
        <v>2010</v>
      </c>
      <c r="C33" s="3" t="s">
        <v>23</v>
      </c>
      <c r="D33" s="13">
        <f>D34/$Q34</f>
        <v>0.27094014247196807</v>
      </c>
      <c r="E33" s="13">
        <f t="shared" ref="E33:P33" si="13">E34/$Q34</f>
        <v>7.7549946750226542E-2</v>
      </c>
      <c r="F33" s="13">
        <f t="shared" si="13"/>
        <v>0.28378841179027703</v>
      </c>
      <c r="G33" s="13">
        <f t="shared" si="13"/>
        <v>7.7445753127730277E-2</v>
      </c>
      <c r="H33" s="13">
        <f t="shared" si="13"/>
        <v>2.2478492984438427E-3</v>
      </c>
      <c r="I33" s="13">
        <f t="shared" si="13"/>
        <v>3.0258852828216314E-3</v>
      </c>
      <c r="J33" s="13">
        <f t="shared" si="13"/>
        <v>3.4298490815161367E-3</v>
      </c>
      <c r="K33" s="13">
        <f t="shared" si="13"/>
        <v>0</v>
      </c>
      <c r="L33" s="13">
        <f t="shared" si="13"/>
        <v>0.24616170337783769</v>
      </c>
      <c r="M33" s="13">
        <f t="shared" si="13"/>
        <v>8.2466690067529418E-3</v>
      </c>
      <c r="N33" s="145">
        <f t="shared" si="13"/>
        <v>9.3543667803402016E-3</v>
      </c>
      <c r="O33" s="13">
        <f t="shared" si="13"/>
        <v>0</v>
      </c>
      <c r="P33" s="13">
        <f t="shared" si="13"/>
        <v>1.7809423032085658E-2</v>
      </c>
      <c r="Q33" s="3"/>
      <c r="R33" s="9"/>
      <c r="S33" s="149">
        <f>1-N33</f>
        <v>0.99064563321965982</v>
      </c>
      <c r="U33" s="50">
        <v>2010</v>
      </c>
      <c r="V33" s="50" t="s">
        <v>23</v>
      </c>
      <c r="W33" s="50">
        <v>2.2478492984438427E-3</v>
      </c>
      <c r="X33" s="50">
        <v>0.27094014247196807</v>
      </c>
      <c r="Y33" s="50">
        <v>7.7445753127730277E-2</v>
      </c>
      <c r="Z33" s="50">
        <v>0.28378841179027703</v>
      </c>
      <c r="AA33" s="50">
        <v>0.24616170337783769</v>
      </c>
      <c r="AB33" s="50">
        <v>7.7549946750226542E-2</v>
      </c>
      <c r="AC33" s="50">
        <v>3.4298490815161367E-3</v>
      </c>
      <c r="AD33" s="50">
        <v>9.3543667803402016E-3</v>
      </c>
      <c r="AE33" s="50">
        <v>3.0258852828216314E-3</v>
      </c>
      <c r="AF33" s="50">
        <v>8.2466690067529418E-3</v>
      </c>
      <c r="AG33" s="50">
        <v>1.7809423032085658E-2</v>
      </c>
      <c r="AH33" s="50">
        <v>0</v>
      </c>
      <c r="AI33" s="50">
        <v>0</v>
      </c>
      <c r="AJ33" s="50"/>
      <c r="AK33" s="50"/>
    </row>
    <row r="34" spans="2:37" s="17" customFormat="1" x14ac:dyDescent="0.25">
      <c r="B34" s="14">
        <v>2010</v>
      </c>
      <c r="C34" s="15"/>
      <c r="D34" s="15">
        <v>317243</v>
      </c>
      <c r="E34" s="15">
        <v>90803</v>
      </c>
      <c r="F34" s="15">
        <v>332287</v>
      </c>
      <c r="G34" s="15">
        <v>90681</v>
      </c>
      <c r="H34" s="15">
        <v>2632</v>
      </c>
      <c r="I34" s="15">
        <v>3543</v>
      </c>
      <c r="J34" s="15">
        <v>4016</v>
      </c>
      <c r="K34" s="15"/>
      <c r="L34" s="15">
        <v>288230</v>
      </c>
      <c r="M34" s="15">
        <v>9656</v>
      </c>
      <c r="N34" s="146">
        <v>10953</v>
      </c>
      <c r="O34" s="15"/>
      <c r="P34" s="15">
        <v>20853</v>
      </c>
      <c r="Q34" s="15">
        <f>SUM(D34:P34)</f>
        <v>1170897</v>
      </c>
      <c r="R34" s="16" t="s">
        <v>54</v>
      </c>
      <c r="U34" s="50">
        <v>2010</v>
      </c>
      <c r="V34" s="50"/>
      <c r="W34" s="50">
        <v>2632</v>
      </c>
      <c r="X34" s="50">
        <v>317243</v>
      </c>
      <c r="Y34" s="50">
        <v>90681</v>
      </c>
      <c r="Z34" s="50">
        <v>332287</v>
      </c>
      <c r="AA34" s="50">
        <v>288230</v>
      </c>
      <c r="AB34" s="50">
        <v>90803</v>
      </c>
      <c r="AC34" s="50">
        <v>4016</v>
      </c>
      <c r="AD34" s="50">
        <v>10953</v>
      </c>
      <c r="AE34" s="50">
        <v>3543</v>
      </c>
      <c r="AF34" s="50">
        <v>9656</v>
      </c>
      <c r="AG34" s="50">
        <v>20853</v>
      </c>
      <c r="AH34" s="50"/>
      <c r="AI34" s="50"/>
      <c r="AJ34" s="50">
        <v>1170897</v>
      </c>
      <c r="AK34" s="50" t="s">
        <v>54</v>
      </c>
    </row>
    <row r="35" spans="2:37" x14ac:dyDescent="0.25">
      <c r="B35" s="8"/>
      <c r="C35" s="3"/>
      <c r="D35" s="3"/>
      <c r="E35" s="3"/>
      <c r="F35" s="3"/>
      <c r="G35" s="3"/>
      <c r="H35" s="3"/>
      <c r="I35" s="3"/>
      <c r="J35" s="3"/>
      <c r="K35" s="3"/>
      <c r="L35" s="3"/>
      <c r="M35" s="3"/>
      <c r="N35" s="147"/>
      <c r="O35" s="3"/>
      <c r="P35" s="3"/>
      <c r="Q35" s="3"/>
      <c r="R35" s="9"/>
      <c r="U35" s="50"/>
      <c r="V35" s="50"/>
      <c r="W35" s="50"/>
      <c r="X35" s="50"/>
      <c r="Y35" s="50"/>
      <c r="Z35" s="50"/>
      <c r="AA35" s="50"/>
      <c r="AB35" s="50"/>
      <c r="AC35" s="50"/>
      <c r="AD35" s="50"/>
      <c r="AE35" s="50"/>
      <c r="AF35" s="50"/>
      <c r="AG35" s="50"/>
      <c r="AH35" s="50"/>
      <c r="AI35" s="50"/>
      <c r="AJ35" s="50"/>
      <c r="AK35" s="50"/>
    </row>
    <row r="36" spans="2:37" x14ac:dyDescent="0.25">
      <c r="B36" s="8">
        <v>2015</v>
      </c>
      <c r="C36" s="3" t="s">
        <v>23</v>
      </c>
      <c r="D36" s="13">
        <f>D37/$Q37</f>
        <v>0.33358396534477175</v>
      </c>
      <c r="E36" s="13">
        <f t="shared" ref="E36:P36" si="14">E37/$Q37</f>
        <v>8.6393421098618348E-2</v>
      </c>
      <c r="F36" s="13">
        <f t="shared" si="14"/>
        <v>0.40078986867323413</v>
      </c>
      <c r="G36" s="13">
        <f t="shared" si="14"/>
        <v>8.6213003834103019E-2</v>
      </c>
      <c r="H36" s="13">
        <f t="shared" si="14"/>
        <v>2.4512188555877871E-3</v>
      </c>
      <c r="I36" s="13">
        <f t="shared" si="14"/>
        <v>3.2874670455114358E-2</v>
      </c>
      <c r="J36" s="13">
        <f t="shared" si="14"/>
        <v>5.2708289842696926E-3</v>
      </c>
      <c r="K36" s="13">
        <f t="shared" si="14"/>
        <v>0</v>
      </c>
      <c r="L36" s="13">
        <f t="shared" si="14"/>
        <v>8.914124215869729E-3</v>
      </c>
      <c r="M36" s="13">
        <f t="shared" si="14"/>
        <v>1.216635794218524E-2</v>
      </c>
      <c r="N36" s="145">
        <f t="shared" si="14"/>
        <v>1.1591100800353655E-2</v>
      </c>
      <c r="O36" s="13">
        <f t="shared" si="14"/>
        <v>0</v>
      </c>
      <c r="P36" s="13">
        <f t="shared" si="14"/>
        <v>1.9751439795892344E-2</v>
      </c>
      <c r="Q36" s="3"/>
      <c r="R36" s="9"/>
      <c r="S36" s="149">
        <f t="shared" ref="S36:S39" si="15">1-N36</f>
        <v>0.98840889919964636</v>
      </c>
      <c r="U36" s="50">
        <v>2015</v>
      </c>
      <c r="V36" s="50" t="s">
        <v>23</v>
      </c>
      <c r="W36" s="50">
        <v>2.4512188555877871E-3</v>
      </c>
      <c r="X36" s="50">
        <v>0.33358396534477175</v>
      </c>
      <c r="Y36" s="50">
        <v>8.6213003834103019E-2</v>
      </c>
      <c r="Z36" s="50">
        <v>0.40078986867323413</v>
      </c>
      <c r="AA36" s="50">
        <v>8.914124215869729E-3</v>
      </c>
      <c r="AB36" s="50">
        <v>8.6393421098618348E-2</v>
      </c>
      <c r="AC36" s="50">
        <v>5.2708289842696926E-3</v>
      </c>
      <c r="AD36" s="50">
        <v>1.1591100800353655E-2</v>
      </c>
      <c r="AE36" s="50">
        <v>3.2874670455114358E-2</v>
      </c>
      <c r="AF36" s="50">
        <v>1.216635794218524E-2</v>
      </c>
      <c r="AG36" s="50">
        <v>1.9751439795892344E-2</v>
      </c>
      <c r="AH36" s="50">
        <v>0</v>
      </c>
      <c r="AI36" s="50">
        <v>0</v>
      </c>
      <c r="AJ36" s="50"/>
      <c r="AK36" s="50"/>
    </row>
    <row r="37" spans="2:37" s="17" customFormat="1" x14ac:dyDescent="0.25">
      <c r="B37" s="14">
        <v>2015</v>
      </c>
      <c r="C37" s="15"/>
      <c r="D37" s="15">
        <v>353151</v>
      </c>
      <c r="E37" s="15">
        <v>91461</v>
      </c>
      <c r="F37" s="15">
        <v>424299</v>
      </c>
      <c r="G37" s="15">
        <v>91270</v>
      </c>
      <c r="H37" s="15">
        <v>2595</v>
      </c>
      <c r="I37" s="15">
        <v>34803</v>
      </c>
      <c r="J37" s="15">
        <v>5580</v>
      </c>
      <c r="K37" s="15"/>
      <c r="L37" s="15">
        <v>9437</v>
      </c>
      <c r="M37" s="15">
        <v>12880</v>
      </c>
      <c r="N37" s="146">
        <v>12271</v>
      </c>
      <c r="O37" s="15"/>
      <c r="P37" s="15">
        <v>20910</v>
      </c>
      <c r="Q37" s="15">
        <f>SUM(D37:P37)</f>
        <v>1058657</v>
      </c>
      <c r="R37" s="16" t="s">
        <v>54</v>
      </c>
      <c r="U37" s="50">
        <v>2015</v>
      </c>
      <c r="V37" s="50"/>
      <c r="W37" s="50">
        <v>2595</v>
      </c>
      <c r="X37" s="50">
        <v>353151</v>
      </c>
      <c r="Y37" s="50">
        <v>91270</v>
      </c>
      <c r="Z37" s="50">
        <v>424299</v>
      </c>
      <c r="AA37" s="50">
        <v>9437</v>
      </c>
      <c r="AB37" s="50">
        <v>91461</v>
      </c>
      <c r="AC37" s="50">
        <v>5580</v>
      </c>
      <c r="AD37" s="50">
        <v>12271</v>
      </c>
      <c r="AE37" s="50">
        <v>34803</v>
      </c>
      <c r="AF37" s="50">
        <v>12880</v>
      </c>
      <c r="AG37" s="50">
        <v>20910</v>
      </c>
      <c r="AH37" s="50"/>
      <c r="AI37" s="50"/>
      <c r="AJ37" s="50">
        <v>1058657</v>
      </c>
      <c r="AK37" s="50" t="s">
        <v>54</v>
      </c>
    </row>
    <row r="38" spans="2:37" x14ac:dyDescent="0.25">
      <c r="B38" s="8"/>
      <c r="C38" s="3"/>
      <c r="D38" s="3"/>
      <c r="E38" s="3"/>
      <c r="F38" s="3"/>
      <c r="G38" s="3"/>
      <c r="H38" s="3"/>
      <c r="I38" s="3"/>
      <c r="J38" s="3"/>
      <c r="K38" s="3"/>
      <c r="L38" s="3"/>
      <c r="M38" s="3"/>
      <c r="N38" s="147"/>
      <c r="O38" s="3"/>
      <c r="P38" s="3"/>
      <c r="Q38" s="3"/>
      <c r="R38" s="9"/>
      <c r="U38" s="50"/>
      <c r="V38" s="50"/>
      <c r="W38" s="50"/>
      <c r="X38" s="50"/>
      <c r="Y38" s="50"/>
      <c r="Z38" s="50"/>
      <c r="AA38" s="50"/>
      <c r="AB38" s="50"/>
      <c r="AC38" s="50"/>
      <c r="AD38" s="50"/>
      <c r="AE38" s="50"/>
      <c r="AF38" s="50"/>
      <c r="AG38" s="50"/>
      <c r="AH38" s="50"/>
      <c r="AI38" s="50"/>
      <c r="AJ38" s="50"/>
      <c r="AK38" s="50"/>
    </row>
    <row r="39" spans="2:37" x14ac:dyDescent="0.25">
      <c r="B39" s="8">
        <v>2020</v>
      </c>
      <c r="C39" s="3" t="s">
        <v>23</v>
      </c>
      <c r="D39" s="13">
        <f>D40/$Q40</f>
        <v>0.30389248127374424</v>
      </c>
      <c r="E39" s="13">
        <f t="shared" ref="E39:P39" si="16">E40/$Q40</f>
        <v>4.6909961698830015E-2</v>
      </c>
      <c r="F39" s="13">
        <f t="shared" si="16"/>
        <v>0.37734266114084919</v>
      </c>
      <c r="G39" s="13">
        <f t="shared" si="16"/>
        <v>8.5588421000563505E-2</v>
      </c>
      <c r="H39" s="13">
        <f t="shared" si="16"/>
        <v>2.7680815177699388E-3</v>
      </c>
      <c r="I39" s="13">
        <f t="shared" si="16"/>
        <v>7.6276455109845501E-2</v>
      </c>
      <c r="J39" s="13">
        <f t="shared" si="16"/>
        <v>8.3934749315981265E-3</v>
      </c>
      <c r="K39" s="13">
        <f t="shared" si="16"/>
        <v>0</v>
      </c>
      <c r="L39" s="13">
        <f t="shared" si="16"/>
        <v>3.7585387167701705E-2</v>
      </c>
      <c r="M39" s="13">
        <f t="shared" si="16"/>
        <v>2.1644186107412037E-2</v>
      </c>
      <c r="N39" s="145">
        <f t="shared" si="16"/>
        <v>2.150161148123398E-2</v>
      </c>
      <c r="O39" s="13">
        <f t="shared" si="16"/>
        <v>0</v>
      </c>
      <c r="P39" s="13">
        <f t="shared" si="16"/>
        <v>1.809727857045175E-2</v>
      </c>
      <c r="Q39" s="3"/>
      <c r="R39" s="9"/>
      <c r="S39" s="149">
        <f t="shared" ref="S39" si="17">1-N39</f>
        <v>0.97849838851876603</v>
      </c>
      <c r="U39" s="50">
        <v>2020</v>
      </c>
      <c r="V39" s="50" t="s">
        <v>23</v>
      </c>
      <c r="W39" s="50">
        <v>2.7680815177699388E-3</v>
      </c>
      <c r="X39" s="50">
        <v>0.30389248127374424</v>
      </c>
      <c r="Y39" s="50">
        <v>8.5588421000563505E-2</v>
      </c>
      <c r="Z39" s="50">
        <v>0.37734266114084919</v>
      </c>
      <c r="AA39" s="50">
        <v>3.7585387167701705E-2</v>
      </c>
      <c r="AB39" s="50">
        <v>4.6909961698830015E-2</v>
      </c>
      <c r="AC39" s="50">
        <v>8.3934749315981265E-3</v>
      </c>
      <c r="AD39" s="50">
        <v>2.150161148123398E-2</v>
      </c>
      <c r="AE39" s="50">
        <v>7.6276455109845501E-2</v>
      </c>
      <c r="AF39" s="50">
        <v>2.1644186107412037E-2</v>
      </c>
      <c r="AG39" s="50">
        <v>1.809727857045175E-2</v>
      </c>
      <c r="AH39" s="50">
        <v>0</v>
      </c>
      <c r="AI39" s="50">
        <v>0</v>
      </c>
      <c r="AJ39" s="50"/>
      <c r="AK39" s="50"/>
    </row>
    <row r="40" spans="2:37" s="17" customFormat="1" ht="15.75" thickBot="1" x14ac:dyDescent="0.3">
      <c r="B40" s="18">
        <v>2020</v>
      </c>
      <c r="C40" s="19"/>
      <c r="D40" s="19">
        <v>313325</v>
      </c>
      <c r="E40" s="19">
        <v>48366</v>
      </c>
      <c r="F40" s="19">
        <v>389055</v>
      </c>
      <c r="G40" s="19">
        <v>88245</v>
      </c>
      <c r="H40" s="19">
        <v>2854</v>
      </c>
      <c r="I40" s="19">
        <v>78644</v>
      </c>
      <c r="J40" s="19">
        <v>8654</v>
      </c>
      <c r="K40" s="19"/>
      <c r="L40" s="19">
        <v>38752</v>
      </c>
      <c r="M40" s="19">
        <v>22316</v>
      </c>
      <c r="N40" s="148">
        <v>22169</v>
      </c>
      <c r="O40" s="19"/>
      <c r="P40" s="19">
        <v>18659</v>
      </c>
      <c r="Q40" s="19">
        <f t="shared" ref="Q40" si="18">SUM(D40:P40)</f>
        <v>1031039</v>
      </c>
      <c r="R40" s="20" t="s">
        <v>54</v>
      </c>
      <c r="U40" s="50">
        <v>2020</v>
      </c>
      <c r="V40" s="50"/>
      <c r="W40" s="50">
        <v>2854</v>
      </c>
      <c r="X40" s="50">
        <v>313325</v>
      </c>
      <c r="Y40" s="50">
        <v>88245</v>
      </c>
      <c r="Z40" s="50">
        <v>389055</v>
      </c>
      <c r="AA40" s="50">
        <v>38752</v>
      </c>
      <c r="AB40" s="50">
        <v>48366</v>
      </c>
      <c r="AC40" s="50">
        <v>8654</v>
      </c>
      <c r="AD40" s="50">
        <v>22169</v>
      </c>
      <c r="AE40" s="50">
        <v>78644</v>
      </c>
      <c r="AF40" s="50">
        <v>22316</v>
      </c>
      <c r="AG40" s="50">
        <v>18659</v>
      </c>
      <c r="AH40" s="50"/>
      <c r="AI40" s="50"/>
      <c r="AJ40" s="50">
        <v>1031039</v>
      </c>
      <c r="AK40" s="50" t="s">
        <v>54</v>
      </c>
    </row>
    <row r="41" spans="2:37" ht="15.75" thickBot="1" x14ac:dyDescent="0.3">
      <c r="U41" s="50"/>
      <c r="V41" s="50"/>
      <c r="W41" s="50"/>
      <c r="X41" s="50"/>
      <c r="Y41" s="50"/>
      <c r="Z41" s="50"/>
      <c r="AA41" s="50"/>
      <c r="AB41" s="50"/>
      <c r="AC41" s="50"/>
      <c r="AD41" s="50"/>
      <c r="AE41" s="50"/>
      <c r="AF41" s="50"/>
      <c r="AG41" s="50"/>
      <c r="AH41" s="50"/>
      <c r="AI41" s="50"/>
      <c r="AJ41" s="50"/>
      <c r="AK41" s="50"/>
    </row>
    <row r="42" spans="2:37" x14ac:dyDescent="0.25">
      <c r="B42" s="5" t="s">
        <v>24</v>
      </c>
      <c r="C42" s="6"/>
      <c r="D42" s="6" t="s">
        <v>41</v>
      </c>
      <c r="E42" s="6" t="s">
        <v>42</v>
      </c>
      <c r="F42" s="6" t="s">
        <v>43</v>
      </c>
      <c r="G42" s="6" t="s">
        <v>44</v>
      </c>
      <c r="H42" s="6" t="s">
        <v>45</v>
      </c>
      <c r="I42" s="6" t="s">
        <v>46</v>
      </c>
      <c r="J42" s="6" t="s">
        <v>47</v>
      </c>
      <c r="K42" s="6"/>
      <c r="L42" s="6" t="s">
        <v>49</v>
      </c>
      <c r="M42" s="6" t="s">
        <v>50</v>
      </c>
      <c r="N42" s="144" t="s">
        <v>51</v>
      </c>
      <c r="O42" s="6"/>
      <c r="P42" s="6" t="s">
        <v>55</v>
      </c>
      <c r="Q42" s="6" t="s">
        <v>35</v>
      </c>
      <c r="R42" s="7" t="s">
        <v>53</v>
      </c>
      <c r="U42" s="50" t="s">
        <v>24</v>
      </c>
      <c r="V42" s="50"/>
      <c r="W42" s="50" t="s">
        <v>45</v>
      </c>
      <c r="X42" s="50" t="s">
        <v>41</v>
      </c>
      <c r="Y42" s="50" t="s">
        <v>44</v>
      </c>
      <c r="Z42" s="50" t="s">
        <v>43</v>
      </c>
      <c r="AA42" s="50" t="s">
        <v>49</v>
      </c>
      <c r="AB42" s="50" t="s">
        <v>42</v>
      </c>
      <c r="AC42" s="50" t="s">
        <v>47</v>
      </c>
      <c r="AD42" s="50" t="s">
        <v>51</v>
      </c>
      <c r="AE42" s="50" t="s">
        <v>46</v>
      </c>
      <c r="AF42" s="50" t="s">
        <v>50</v>
      </c>
      <c r="AG42" s="50" t="s">
        <v>55</v>
      </c>
      <c r="AH42" s="50"/>
      <c r="AI42" s="50"/>
      <c r="AJ42" s="50" t="s">
        <v>35</v>
      </c>
      <c r="AK42" s="50" t="s">
        <v>53</v>
      </c>
    </row>
    <row r="43" spans="2:37" x14ac:dyDescent="0.25">
      <c r="B43" s="8">
        <v>2010</v>
      </c>
      <c r="C43" s="3" t="s">
        <v>24</v>
      </c>
      <c r="D43" s="13">
        <f>D44/$Q44</f>
        <v>0.11716030877885729</v>
      </c>
      <c r="E43" s="13">
        <f t="shared" ref="E43:P43" si="19">E44/$Q44</f>
        <v>0.16181855794321634</v>
      </c>
      <c r="F43" s="13">
        <f t="shared" si="19"/>
        <v>0.5334818917241605</v>
      </c>
      <c r="G43" s="13">
        <f t="shared" si="19"/>
        <v>0.13475867124923332</v>
      </c>
      <c r="H43" s="13">
        <f t="shared" si="19"/>
        <v>2.401855286222903E-2</v>
      </c>
      <c r="I43" s="13">
        <f t="shared" si="19"/>
        <v>1.1250757611500452E-4</v>
      </c>
      <c r="J43" s="13">
        <f t="shared" si="19"/>
        <v>4.4966737679513098E-3</v>
      </c>
      <c r="K43" s="13">
        <f t="shared" si="19"/>
        <v>0</v>
      </c>
      <c r="L43" s="13">
        <f t="shared" si="19"/>
        <v>2.1336517418713275E-2</v>
      </c>
      <c r="M43" s="13">
        <f t="shared" si="19"/>
        <v>2.6421134003781705E-3</v>
      </c>
      <c r="N43" s="145">
        <f t="shared" si="19"/>
        <v>1.7420527914581346E-4</v>
      </c>
      <c r="O43" s="13">
        <f t="shared" si="19"/>
        <v>0</v>
      </c>
      <c r="P43" s="13">
        <f t="shared" si="19"/>
        <v>0</v>
      </c>
      <c r="Q43" s="3"/>
      <c r="R43" s="9"/>
      <c r="S43" s="149">
        <f>1-N43</f>
        <v>0.9998257947208542</v>
      </c>
      <c r="U43" s="50">
        <v>2010</v>
      </c>
      <c r="V43" s="50" t="s">
        <v>24</v>
      </c>
      <c r="W43" s="50">
        <v>2.401855286222903E-2</v>
      </c>
      <c r="X43" s="50">
        <v>0.11716030877885729</v>
      </c>
      <c r="Y43" s="50">
        <v>0.13475867124923332</v>
      </c>
      <c r="Z43" s="50">
        <v>0.5334818917241605</v>
      </c>
      <c r="AA43" s="50">
        <v>2.1336517418713275E-2</v>
      </c>
      <c r="AB43" s="50">
        <v>0.16181855794321634</v>
      </c>
      <c r="AC43" s="50">
        <v>4.4966737679513098E-3</v>
      </c>
      <c r="AD43" s="50">
        <v>1.7420527914581346E-4</v>
      </c>
      <c r="AE43" s="50">
        <v>1.1250757611500452E-4</v>
      </c>
      <c r="AF43" s="50">
        <v>2.6421134003781705E-3</v>
      </c>
      <c r="AG43" s="50">
        <v>0</v>
      </c>
      <c r="AH43" s="50">
        <v>0</v>
      </c>
      <c r="AI43" s="50">
        <v>0</v>
      </c>
      <c r="AJ43" s="50"/>
      <c r="AK43" s="50"/>
    </row>
    <row r="44" spans="2:37" s="17" customFormat="1" x14ac:dyDescent="0.25">
      <c r="B44" s="14">
        <v>2010</v>
      </c>
      <c r="C44" s="15"/>
      <c r="D44" s="15">
        <v>32282</v>
      </c>
      <c r="E44" s="15">
        <v>44587</v>
      </c>
      <c r="F44" s="15">
        <v>146994</v>
      </c>
      <c r="G44" s="15">
        <v>37131</v>
      </c>
      <c r="H44" s="15">
        <v>6618</v>
      </c>
      <c r="I44" s="15">
        <v>31</v>
      </c>
      <c r="J44" s="15">
        <v>1239</v>
      </c>
      <c r="K44" s="15"/>
      <c r="L44" s="15">
        <v>5879</v>
      </c>
      <c r="M44" s="15">
        <v>728</v>
      </c>
      <c r="N44" s="146">
        <v>48</v>
      </c>
      <c r="O44" s="15"/>
      <c r="P44" s="15"/>
      <c r="Q44" s="15">
        <f>SUM(D44:P44)</f>
        <v>275537</v>
      </c>
      <c r="R44" s="16" t="s">
        <v>54</v>
      </c>
      <c r="U44" s="50">
        <v>2010</v>
      </c>
      <c r="V44" s="50"/>
      <c r="W44" s="50">
        <v>6618</v>
      </c>
      <c r="X44" s="50">
        <v>32282</v>
      </c>
      <c r="Y44" s="50">
        <v>37131</v>
      </c>
      <c r="Z44" s="50">
        <v>146994</v>
      </c>
      <c r="AA44" s="50">
        <v>5879</v>
      </c>
      <c r="AB44" s="50">
        <v>44587</v>
      </c>
      <c r="AC44" s="50">
        <v>1239</v>
      </c>
      <c r="AD44" s="50">
        <v>48</v>
      </c>
      <c r="AE44" s="50">
        <v>31</v>
      </c>
      <c r="AF44" s="50">
        <v>728</v>
      </c>
      <c r="AG44" s="50"/>
      <c r="AH44" s="50"/>
      <c r="AI44" s="50"/>
      <c r="AJ44" s="50">
        <v>275537</v>
      </c>
      <c r="AK44" s="50" t="s">
        <v>54</v>
      </c>
    </row>
    <row r="45" spans="2:37" x14ac:dyDescent="0.25">
      <c r="B45" s="8"/>
      <c r="C45" s="3"/>
      <c r="D45" s="3"/>
      <c r="E45" s="3"/>
      <c r="F45" s="3"/>
      <c r="G45" s="3"/>
      <c r="H45" s="3"/>
      <c r="I45" s="3"/>
      <c r="J45" s="3"/>
      <c r="K45" s="3"/>
      <c r="L45" s="3"/>
      <c r="M45" s="3"/>
      <c r="N45" s="147"/>
      <c r="O45" s="3"/>
      <c r="P45" s="3"/>
      <c r="Q45" s="3"/>
      <c r="R45" s="9"/>
      <c r="U45" s="50"/>
      <c r="V45" s="50"/>
      <c r="W45" s="50"/>
      <c r="X45" s="50"/>
      <c r="Y45" s="50"/>
      <c r="Z45" s="50"/>
      <c r="AA45" s="50"/>
      <c r="AB45" s="50"/>
      <c r="AC45" s="50"/>
      <c r="AD45" s="50"/>
      <c r="AE45" s="50"/>
      <c r="AF45" s="50"/>
      <c r="AG45" s="50"/>
      <c r="AH45" s="50"/>
      <c r="AI45" s="50"/>
      <c r="AJ45" s="50"/>
      <c r="AK45" s="50"/>
    </row>
    <row r="46" spans="2:37" x14ac:dyDescent="0.25">
      <c r="B46" s="8">
        <v>2015</v>
      </c>
      <c r="C46" s="3" t="s">
        <v>24</v>
      </c>
      <c r="D46" s="13">
        <f>D47/$Q47</f>
        <v>0.10880815674965885</v>
      </c>
      <c r="E46" s="13">
        <f t="shared" ref="E46:P46" si="20">E47/$Q47</f>
        <v>0.1016278740441309</v>
      </c>
      <c r="F46" s="13">
        <f t="shared" si="20"/>
        <v>0.59943291536857279</v>
      </c>
      <c r="G46" s="13">
        <f t="shared" si="20"/>
        <v>9.9175442210149595E-2</v>
      </c>
      <c r="H46" s="13">
        <f t="shared" si="20"/>
        <v>2.0375782074718709E-2</v>
      </c>
      <c r="I46" s="13">
        <f t="shared" si="20"/>
        <v>7.6920106078941274E-4</v>
      </c>
      <c r="J46" s="13">
        <f t="shared" si="20"/>
        <v>2.8145034630139808E-2</v>
      </c>
      <c r="K46" s="13">
        <f t="shared" si="20"/>
        <v>0</v>
      </c>
      <c r="L46" s="13">
        <f t="shared" si="20"/>
        <v>3.7259584438322307E-2</v>
      </c>
      <c r="M46" s="13">
        <f t="shared" si="20"/>
        <v>4.3158938180694667E-3</v>
      </c>
      <c r="N46" s="145">
        <f t="shared" si="20"/>
        <v>9.0115605448132032E-5</v>
      </c>
      <c r="O46" s="13">
        <f t="shared" si="20"/>
        <v>0</v>
      </c>
      <c r="P46" s="13">
        <f t="shared" si="20"/>
        <v>0</v>
      </c>
      <c r="Q46" s="3"/>
      <c r="R46" s="9"/>
      <c r="S46" s="149">
        <f t="shared" ref="S46:S49" si="21">1-N46</f>
        <v>0.99990988439455186</v>
      </c>
      <c r="U46" s="50">
        <v>2015</v>
      </c>
      <c r="V46" s="50" t="s">
        <v>24</v>
      </c>
      <c r="W46" s="50">
        <v>2.0375782074718709E-2</v>
      </c>
      <c r="X46" s="50">
        <v>0.10880815674965885</v>
      </c>
      <c r="Y46" s="50">
        <v>9.9175442210149595E-2</v>
      </c>
      <c r="Z46" s="50">
        <v>0.59943291536857279</v>
      </c>
      <c r="AA46" s="50">
        <v>3.7259584438322307E-2</v>
      </c>
      <c r="AB46" s="50">
        <v>0.1016278740441309</v>
      </c>
      <c r="AC46" s="50">
        <v>2.8145034630139808E-2</v>
      </c>
      <c r="AD46" s="50">
        <v>9.0115605448132032E-5</v>
      </c>
      <c r="AE46" s="50">
        <v>7.6920106078941274E-4</v>
      </c>
      <c r="AF46" s="50">
        <v>4.3158938180694667E-3</v>
      </c>
      <c r="AG46" s="50">
        <v>0</v>
      </c>
      <c r="AH46" s="50">
        <v>0</v>
      </c>
      <c r="AI46" s="50">
        <v>0</v>
      </c>
      <c r="AJ46" s="50"/>
      <c r="AK46" s="50"/>
    </row>
    <row r="47" spans="2:37" s="17" customFormat="1" x14ac:dyDescent="0.25">
      <c r="B47" s="14">
        <v>2015</v>
      </c>
      <c r="C47" s="15"/>
      <c r="D47" s="15">
        <v>33808</v>
      </c>
      <c r="E47" s="15">
        <v>31577</v>
      </c>
      <c r="F47" s="15">
        <v>186251</v>
      </c>
      <c r="G47" s="15">
        <v>30815</v>
      </c>
      <c r="H47" s="15">
        <v>6331</v>
      </c>
      <c r="I47" s="15">
        <v>239</v>
      </c>
      <c r="J47" s="15">
        <v>8745</v>
      </c>
      <c r="K47" s="15"/>
      <c r="L47" s="15">
        <v>11577</v>
      </c>
      <c r="M47" s="15">
        <v>1341</v>
      </c>
      <c r="N47" s="146">
        <v>28</v>
      </c>
      <c r="O47" s="15"/>
      <c r="P47" s="15"/>
      <c r="Q47" s="15">
        <f>SUM(D47:P47)</f>
        <v>310712</v>
      </c>
      <c r="R47" s="16" t="s">
        <v>54</v>
      </c>
      <c r="U47" s="50">
        <v>2015</v>
      </c>
      <c r="V47" s="50"/>
      <c r="W47" s="50">
        <v>6331</v>
      </c>
      <c r="X47" s="50">
        <v>33808</v>
      </c>
      <c r="Y47" s="50">
        <v>30815</v>
      </c>
      <c r="Z47" s="50">
        <v>186251</v>
      </c>
      <c r="AA47" s="50">
        <v>11577</v>
      </c>
      <c r="AB47" s="50">
        <v>31577</v>
      </c>
      <c r="AC47" s="50">
        <v>8745</v>
      </c>
      <c r="AD47" s="50">
        <v>28</v>
      </c>
      <c r="AE47" s="50">
        <v>239</v>
      </c>
      <c r="AF47" s="50">
        <v>1341</v>
      </c>
      <c r="AG47" s="50"/>
      <c r="AH47" s="50"/>
      <c r="AI47" s="50"/>
      <c r="AJ47" s="50">
        <v>310712</v>
      </c>
      <c r="AK47" s="50" t="s">
        <v>54</v>
      </c>
    </row>
    <row r="48" spans="2:37" x14ac:dyDescent="0.25">
      <c r="B48" s="8"/>
      <c r="C48" s="3"/>
      <c r="D48" s="3"/>
      <c r="E48" s="3"/>
      <c r="F48" s="3"/>
      <c r="G48" s="3"/>
      <c r="H48" s="3"/>
      <c r="I48" s="3"/>
      <c r="J48" s="3"/>
      <c r="K48" s="3"/>
      <c r="L48" s="3"/>
      <c r="M48" s="3"/>
      <c r="N48" s="147"/>
      <c r="O48" s="3"/>
      <c r="P48" s="3"/>
      <c r="Q48" s="3"/>
      <c r="R48" s="9"/>
      <c r="U48" s="50"/>
      <c r="V48" s="50"/>
      <c r="W48" s="50"/>
      <c r="X48" s="50"/>
      <c r="Y48" s="50"/>
      <c r="Z48" s="50"/>
      <c r="AA48" s="50"/>
      <c r="AB48" s="50"/>
      <c r="AC48" s="50"/>
      <c r="AD48" s="50"/>
      <c r="AE48" s="50"/>
      <c r="AF48" s="50"/>
      <c r="AG48" s="50"/>
      <c r="AH48" s="50"/>
      <c r="AI48" s="50"/>
      <c r="AJ48" s="50"/>
      <c r="AK48" s="50"/>
    </row>
    <row r="49" spans="2:37" x14ac:dyDescent="0.25">
      <c r="B49" s="8">
        <v>2020</v>
      </c>
      <c r="C49" s="3" t="s">
        <v>24</v>
      </c>
      <c r="D49" s="13">
        <f>D50/$Q50</f>
        <v>2.6431782187441775E-2</v>
      </c>
      <c r="E49" s="13">
        <f t="shared" ref="E49:P49" si="22">E50/$Q50</f>
        <v>9.9261109558412525E-2</v>
      </c>
      <c r="F49" s="13">
        <f t="shared" si="22"/>
        <v>0.63415024687907584</v>
      </c>
      <c r="G49" s="13">
        <f t="shared" si="22"/>
        <v>7.8072596422582449E-2</v>
      </c>
      <c r="H49" s="13">
        <f t="shared" si="22"/>
        <v>1.316203186137507E-2</v>
      </c>
      <c r="I49" s="13">
        <f t="shared" si="22"/>
        <v>3.9384199739146634E-2</v>
      </c>
      <c r="J49" s="13">
        <f t="shared" si="22"/>
        <v>5.7355715483510344E-2</v>
      </c>
      <c r="K49" s="13">
        <f t="shared" si="22"/>
        <v>0</v>
      </c>
      <c r="L49" s="13">
        <f t="shared" si="22"/>
        <v>3.1628470281348985E-2</v>
      </c>
      <c r="M49" s="13">
        <f t="shared" si="22"/>
        <v>6.7309483882988632E-3</v>
      </c>
      <c r="N49" s="145">
        <f t="shared" si="22"/>
        <v>4.2505123905347495E-4</v>
      </c>
      <c r="O49" s="13">
        <f t="shared" si="22"/>
        <v>0</v>
      </c>
      <c r="P49" s="13">
        <f t="shared" si="22"/>
        <v>1.3397847959754053E-2</v>
      </c>
      <c r="Q49" s="3"/>
      <c r="R49" s="9"/>
      <c r="S49" s="149">
        <f t="shared" ref="S49" si="23">1-N49</f>
        <v>0.99957494876094655</v>
      </c>
      <c r="U49" s="50">
        <v>2020</v>
      </c>
      <c r="V49" s="50" t="s">
        <v>24</v>
      </c>
      <c r="W49" s="50">
        <v>1.316203186137507E-2</v>
      </c>
      <c r="X49" s="50">
        <v>2.6431782187441775E-2</v>
      </c>
      <c r="Y49" s="50">
        <v>7.8072596422582449E-2</v>
      </c>
      <c r="Z49" s="50">
        <v>0.63415024687907584</v>
      </c>
      <c r="AA49" s="50">
        <v>3.1628470281348985E-2</v>
      </c>
      <c r="AB49" s="50">
        <v>9.9261109558412525E-2</v>
      </c>
      <c r="AC49" s="50">
        <v>5.7355715483510344E-2</v>
      </c>
      <c r="AD49" s="50">
        <v>4.2505123905347495E-4</v>
      </c>
      <c r="AE49" s="50">
        <v>3.9384199739146634E-2</v>
      </c>
      <c r="AF49" s="50">
        <v>6.7309483882988632E-3</v>
      </c>
      <c r="AG49" s="50">
        <v>1.3397847959754053E-2</v>
      </c>
      <c r="AH49" s="50">
        <v>0</v>
      </c>
      <c r="AI49" s="50">
        <v>0</v>
      </c>
      <c r="AJ49" s="50"/>
      <c r="AK49" s="50"/>
    </row>
    <row r="50" spans="2:37" s="17" customFormat="1" ht="15.75" thickBot="1" x14ac:dyDescent="0.3">
      <c r="B50" s="18">
        <v>2020</v>
      </c>
      <c r="C50" s="19"/>
      <c r="D50" s="19">
        <v>9079</v>
      </c>
      <c r="E50" s="19">
        <v>34095</v>
      </c>
      <c r="F50" s="19">
        <v>217823</v>
      </c>
      <c r="G50" s="19">
        <v>26817</v>
      </c>
      <c r="H50" s="19">
        <v>4521</v>
      </c>
      <c r="I50" s="19">
        <v>13528</v>
      </c>
      <c r="J50" s="19">
        <v>19701</v>
      </c>
      <c r="K50" s="19"/>
      <c r="L50" s="19">
        <v>10864</v>
      </c>
      <c r="M50" s="19">
        <v>2312</v>
      </c>
      <c r="N50" s="148">
        <v>146</v>
      </c>
      <c r="O50" s="19"/>
      <c r="P50" s="19">
        <v>4602</v>
      </c>
      <c r="Q50" s="19">
        <f t="shared" ref="Q50" si="24">SUM(D50:P50)</f>
        <v>343488</v>
      </c>
      <c r="R50" s="20" t="s">
        <v>54</v>
      </c>
      <c r="U50" s="50">
        <v>2020</v>
      </c>
      <c r="V50" s="50"/>
      <c r="W50" s="50">
        <v>4521</v>
      </c>
      <c r="X50" s="50">
        <v>9079</v>
      </c>
      <c r="Y50" s="50">
        <v>26817</v>
      </c>
      <c r="Z50" s="50">
        <v>217823</v>
      </c>
      <c r="AA50" s="50">
        <v>10864</v>
      </c>
      <c r="AB50" s="50">
        <v>34095</v>
      </c>
      <c r="AC50" s="50">
        <v>19701</v>
      </c>
      <c r="AD50" s="50">
        <v>146</v>
      </c>
      <c r="AE50" s="50">
        <v>13528</v>
      </c>
      <c r="AF50" s="50">
        <v>2312</v>
      </c>
      <c r="AG50" s="50">
        <v>4602</v>
      </c>
      <c r="AH50" s="50"/>
      <c r="AI50" s="50"/>
      <c r="AJ50" s="50">
        <v>343488</v>
      </c>
      <c r="AK50" s="50" t="s">
        <v>54</v>
      </c>
    </row>
    <row r="51" spans="2:37" ht="15.75" thickBot="1" x14ac:dyDescent="0.3">
      <c r="U51" s="50"/>
      <c r="V51" s="50"/>
      <c r="W51" s="50"/>
      <c r="X51" s="50"/>
      <c r="Y51" s="50"/>
      <c r="Z51" s="50"/>
      <c r="AA51" s="50"/>
      <c r="AB51" s="50"/>
      <c r="AC51" s="50"/>
      <c r="AD51" s="50"/>
      <c r="AE51" s="50"/>
      <c r="AF51" s="50"/>
      <c r="AG51" s="50"/>
      <c r="AH51" s="50"/>
      <c r="AI51" s="50"/>
      <c r="AJ51" s="50"/>
      <c r="AK51" s="50"/>
    </row>
    <row r="52" spans="2:37" x14ac:dyDescent="0.25">
      <c r="B52" s="5" t="s">
        <v>32</v>
      </c>
      <c r="C52" s="6"/>
      <c r="D52" s="6" t="s">
        <v>41</v>
      </c>
      <c r="E52" s="6" t="s">
        <v>42</v>
      </c>
      <c r="F52" s="6" t="s">
        <v>43</v>
      </c>
      <c r="G52" s="6" t="s">
        <v>44</v>
      </c>
      <c r="H52" s="6" t="s">
        <v>45</v>
      </c>
      <c r="I52" s="6" t="s">
        <v>46</v>
      </c>
      <c r="J52" s="6" t="s">
        <v>47</v>
      </c>
      <c r="K52" s="6"/>
      <c r="L52" s="6"/>
      <c r="M52" s="6" t="s">
        <v>50</v>
      </c>
      <c r="N52" s="144" t="s">
        <v>51</v>
      </c>
      <c r="O52" s="6"/>
      <c r="P52" s="6"/>
      <c r="Q52" s="6" t="s">
        <v>35</v>
      </c>
      <c r="R52" s="7" t="s">
        <v>53</v>
      </c>
      <c r="U52" s="50" t="s">
        <v>32</v>
      </c>
      <c r="V52" s="50"/>
      <c r="W52" s="50" t="s">
        <v>45</v>
      </c>
      <c r="X52" s="50" t="s">
        <v>41</v>
      </c>
      <c r="Y52" s="50" t="s">
        <v>44</v>
      </c>
      <c r="Z52" s="50" t="s">
        <v>43</v>
      </c>
      <c r="AA52" s="50"/>
      <c r="AB52" s="50" t="s">
        <v>42</v>
      </c>
      <c r="AC52" s="50" t="s">
        <v>47</v>
      </c>
      <c r="AD52" s="50" t="s">
        <v>51</v>
      </c>
      <c r="AE52" s="50" t="s">
        <v>46</v>
      </c>
      <c r="AF52" s="50" t="s">
        <v>50</v>
      </c>
      <c r="AG52" s="50"/>
      <c r="AH52" s="50"/>
      <c r="AI52" s="50"/>
      <c r="AJ52" s="50" t="s">
        <v>35</v>
      </c>
      <c r="AK52" s="50" t="s">
        <v>53</v>
      </c>
    </row>
    <row r="53" spans="2:37" x14ac:dyDescent="0.25">
      <c r="B53" s="8">
        <v>2010</v>
      </c>
      <c r="C53" s="3" t="s">
        <v>32</v>
      </c>
      <c r="D53" s="13">
        <f>D54/$Q54</f>
        <v>0.18598161317429857</v>
      </c>
      <c r="E53" s="13">
        <f t="shared" ref="E53:P53" si="25">E54/$Q54</f>
        <v>6.8417554025410445E-3</v>
      </c>
      <c r="F53" s="13">
        <f t="shared" si="25"/>
        <v>0.75093752743600362</v>
      </c>
      <c r="G53" s="13">
        <f t="shared" si="25"/>
        <v>3.4873512184721123E-2</v>
      </c>
      <c r="H53" s="13">
        <f t="shared" si="25"/>
        <v>1.2542173056903839E-5</v>
      </c>
      <c r="I53" s="13">
        <f t="shared" si="25"/>
        <v>1.2542173056903839E-4</v>
      </c>
      <c r="J53" s="13">
        <f t="shared" si="25"/>
        <v>0</v>
      </c>
      <c r="K53" s="13">
        <f t="shared" si="25"/>
        <v>0</v>
      </c>
      <c r="L53" s="13">
        <f t="shared" si="25"/>
        <v>0</v>
      </c>
      <c r="M53" s="13">
        <f t="shared" si="25"/>
        <v>2.1202543552695938E-2</v>
      </c>
      <c r="N53" s="145">
        <f t="shared" si="25"/>
        <v>2.5084346113807678E-5</v>
      </c>
      <c r="O53" s="13">
        <f t="shared" si="25"/>
        <v>0</v>
      </c>
      <c r="P53" s="13">
        <f t="shared" si="25"/>
        <v>0</v>
      </c>
      <c r="Q53" s="3"/>
      <c r="R53" s="9"/>
      <c r="S53" s="149">
        <f>1-N53</f>
        <v>0.99997491565388619</v>
      </c>
      <c r="U53" s="50">
        <v>2010</v>
      </c>
      <c r="V53" s="50" t="s">
        <v>32</v>
      </c>
      <c r="W53" s="50">
        <v>1.2542173056903839E-5</v>
      </c>
      <c r="X53" s="50">
        <v>0.18598161317429857</v>
      </c>
      <c r="Y53" s="50">
        <v>3.4873512184721123E-2</v>
      </c>
      <c r="Z53" s="50">
        <v>0.75093752743600362</v>
      </c>
      <c r="AA53" s="50">
        <v>0</v>
      </c>
      <c r="AB53" s="50">
        <v>6.8417554025410445E-3</v>
      </c>
      <c r="AC53" s="50">
        <v>0</v>
      </c>
      <c r="AD53" s="50">
        <v>2.5084346113807678E-5</v>
      </c>
      <c r="AE53" s="50">
        <v>1.2542173056903839E-4</v>
      </c>
      <c r="AF53" s="50">
        <v>2.1202543552695938E-2</v>
      </c>
      <c r="AG53" s="50">
        <v>0</v>
      </c>
      <c r="AH53" s="50">
        <v>0</v>
      </c>
      <c r="AI53" s="50">
        <v>0</v>
      </c>
      <c r="AJ53" s="50"/>
      <c r="AK53" s="50"/>
    </row>
    <row r="54" spans="2:37" s="17" customFormat="1" x14ac:dyDescent="0.25">
      <c r="B54" s="14">
        <v>2010</v>
      </c>
      <c r="C54" s="15"/>
      <c r="D54" s="15">
        <v>29657</v>
      </c>
      <c r="E54" s="15">
        <v>1091</v>
      </c>
      <c r="F54" s="15">
        <v>119746</v>
      </c>
      <c r="G54" s="15">
        <v>5561</v>
      </c>
      <c r="H54" s="15">
        <v>2</v>
      </c>
      <c r="I54" s="15">
        <v>20</v>
      </c>
      <c r="J54" s="15"/>
      <c r="K54" s="15"/>
      <c r="L54" s="15"/>
      <c r="M54" s="15">
        <v>3381</v>
      </c>
      <c r="N54" s="146">
        <v>4</v>
      </c>
      <c r="O54" s="15"/>
      <c r="P54" s="15"/>
      <c r="Q54" s="15">
        <f>SUM(D54:P54)</f>
        <v>159462</v>
      </c>
      <c r="R54" s="16" t="s">
        <v>54</v>
      </c>
      <c r="U54" s="50">
        <v>2010</v>
      </c>
      <c r="V54" s="50"/>
      <c r="W54" s="50">
        <v>2</v>
      </c>
      <c r="X54" s="50">
        <v>29657</v>
      </c>
      <c r="Y54" s="50">
        <v>5561</v>
      </c>
      <c r="Z54" s="50">
        <v>119746</v>
      </c>
      <c r="AA54" s="50"/>
      <c r="AB54" s="50">
        <v>1091</v>
      </c>
      <c r="AC54" s="50"/>
      <c r="AD54" s="50">
        <v>4</v>
      </c>
      <c r="AE54" s="50">
        <v>20</v>
      </c>
      <c r="AF54" s="50">
        <v>3381</v>
      </c>
      <c r="AG54" s="50"/>
      <c r="AH54" s="50"/>
      <c r="AI54" s="50"/>
      <c r="AJ54" s="50">
        <v>159462</v>
      </c>
      <c r="AK54" s="50" t="s">
        <v>54</v>
      </c>
    </row>
    <row r="55" spans="2:37" x14ac:dyDescent="0.25">
      <c r="B55" s="8"/>
      <c r="C55" s="3"/>
      <c r="D55" s="3"/>
      <c r="E55" s="3"/>
      <c r="F55" s="3"/>
      <c r="G55" s="3"/>
      <c r="H55" s="3"/>
      <c r="I55" s="3"/>
      <c r="J55" s="3"/>
      <c r="K55" s="3"/>
      <c r="L55" s="3"/>
      <c r="M55" s="3"/>
      <c r="N55" s="147"/>
      <c r="O55" s="3"/>
      <c r="P55" s="3"/>
      <c r="Q55" s="3"/>
      <c r="R55" s="9"/>
      <c r="U55" s="50"/>
      <c r="V55" s="50"/>
      <c r="W55" s="50"/>
      <c r="X55" s="50"/>
      <c r="Y55" s="50"/>
      <c r="Z55" s="50"/>
      <c r="AA55" s="50"/>
      <c r="AB55" s="50"/>
      <c r="AC55" s="50"/>
      <c r="AD55" s="50"/>
      <c r="AE55" s="50"/>
      <c r="AF55" s="50"/>
      <c r="AG55" s="50"/>
      <c r="AH55" s="50"/>
      <c r="AI55" s="50"/>
      <c r="AJ55" s="50"/>
      <c r="AK55" s="50"/>
    </row>
    <row r="56" spans="2:37" x14ac:dyDescent="0.25">
      <c r="B56" s="8">
        <v>2015</v>
      </c>
      <c r="C56" s="3" t="s">
        <v>32</v>
      </c>
      <c r="D56" s="13">
        <f>D57/$Q57</f>
        <v>0.19691694832051548</v>
      </c>
      <c r="E56" s="13">
        <f t="shared" ref="E56:P56" si="26">E57/$Q57</f>
        <v>7.4480750675687112E-3</v>
      </c>
      <c r="F56" s="13">
        <f t="shared" si="26"/>
        <v>0.71651610646233366</v>
      </c>
      <c r="G56" s="13">
        <f t="shared" si="26"/>
        <v>2.1881541751538988E-2</v>
      </c>
      <c r="H56" s="13">
        <f t="shared" si="26"/>
        <v>5.6424811117944783E-6</v>
      </c>
      <c r="I56" s="13">
        <f t="shared" si="26"/>
        <v>1.341782008384727E-2</v>
      </c>
      <c r="J56" s="13">
        <f t="shared" si="26"/>
        <v>1.8563762857803834E-3</v>
      </c>
      <c r="K56" s="13">
        <f t="shared" si="26"/>
        <v>0</v>
      </c>
      <c r="L56" s="13">
        <f t="shared" si="26"/>
        <v>0</v>
      </c>
      <c r="M56" s="13">
        <f t="shared" si="26"/>
        <v>4.0631506486032039E-2</v>
      </c>
      <c r="N56" s="145">
        <f t="shared" si="26"/>
        <v>1.3259830612717023E-3</v>
      </c>
      <c r="O56" s="13">
        <f t="shared" si="26"/>
        <v>0</v>
      </c>
      <c r="P56" s="13">
        <f t="shared" si="26"/>
        <v>0</v>
      </c>
      <c r="Q56" s="3"/>
      <c r="R56" s="9"/>
      <c r="S56" s="149">
        <f t="shared" ref="S56:S59" si="27">1-N56</f>
        <v>0.99867401693872826</v>
      </c>
      <c r="U56" s="50">
        <v>2015</v>
      </c>
      <c r="V56" s="50" t="s">
        <v>32</v>
      </c>
      <c r="W56" s="50">
        <v>5.6424811117944783E-6</v>
      </c>
      <c r="X56" s="50">
        <v>0.19691694832051548</v>
      </c>
      <c r="Y56" s="50">
        <v>2.1881541751538988E-2</v>
      </c>
      <c r="Z56" s="50">
        <v>0.71651610646233366</v>
      </c>
      <c r="AA56" s="50">
        <v>0</v>
      </c>
      <c r="AB56" s="50">
        <v>7.4480750675687112E-3</v>
      </c>
      <c r="AC56" s="50">
        <v>1.8563762857803834E-3</v>
      </c>
      <c r="AD56" s="50">
        <v>1.3259830612717023E-3</v>
      </c>
      <c r="AE56" s="50">
        <v>1.341782008384727E-2</v>
      </c>
      <c r="AF56" s="50">
        <v>4.0631506486032039E-2</v>
      </c>
      <c r="AG56" s="50">
        <v>0</v>
      </c>
      <c r="AH56" s="50">
        <v>0</v>
      </c>
      <c r="AI56" s="50">
        <v>0</v>
      </c>
      <c r="AJ56" s="50"/>
      <c r="AK56" s="50"/>
    </row>
    <row r="57" spans="2:37" s="17" customFormat="1" x14ac:dyDescent="0.25">
      <c r="B57" s="14">
        <v>2015</v>
      </c>
      <c r="C57" s="15"/>
      <c r="D57" s="15">
        <v>34899</v>
      </c>
      <c r="E57" s="15">
        <v>1320</v>
      </c>
      <c r="F57" s="15">
        <v>126986</v>
      </c>
      <c r="G57" s="15">
        <v>3878</v>
      </c>
      <c r="H57" s="15">
        <v>1</v>
      </c>
      <c r="I57" s="15">
        <v>2378</v>
      </c>
      <c r="J57" s="15">
        <v>329</v>
      </c>
      <c r="K57" s="15"/>
      <c r="L57" s="15"/>
      <c r="M57" s="15">
        <v>7201</v>
      </c>
      <c r="N57" s="146">
        <v>235</v>
      </c>
      <c r="O57" s="15"/>
      <c r="P57" s="15"/>
      <c r="Q57" s="15">
        <f>SUM(D57:P57)</f>
        <v>177227</v>
      </c>
      <c r="R57" s="16" t="s">
        <v>54</v>
      </c>
      <c r="U57" s="50">
        <v>2015</v>
      </c>
      <c r="V57" s="50"/>
      <c r="W57" s="50">
        <v>1</v>
      </c>
      <c r="X57" s="50">
        <v>34899</v>
      </c>
      <c r="Y57" s="50">
        <v>3878</v>
      </c>
      <c r="Z57" s="50">
        <v>126986</v>
      </c>
      <c r="AA57" s="50"/>
      <c r="AB57" s="50">
        <v>1320</v>
      </c>
      <c r="AC57" s="50">
        <v>329</v>
      </c>
      <c r="AD57" s="50">
        <v>235</v>
      </c>
      <c r="AE57" s="50">
        <v>2378</v>
      </c>
      <c r="AF57" s="50">
        <v>7201</v>
      </c>
      <c r="AG57" s="50"/>
      <c r="AH57" s="50"/>
      <c r="AI57" s="50"/>
      <c r="AJ57" s="50">
        <v>177227</v>
      </c>
      <c r="AK57" s="50" t="s">
        <v>54</v>
      </c>
    </row>
    <row r="58" spans="2:37" x14ac:dyDescent="0.25">
      <c r="B58" s="8"/>
      <c r="C58" s="3"/>
      <c r="D58" s="3"/>
      <c r="E58" s="3"/>
      <c r="F58" s="3"/>
      <c r="G58" s="3"/>
      <c r="H58" s="3"/>
      <c r="I58" s="3"/>
      <c r="J58" s="3"/>
      <c r="K58" s="3"/>
      <c r="L58" s="3"/>
      <c r="M58" s="3"/>
      <c r="N58" s="147"/>
      <c r="O58" s="3"/>
      <c r="P58" s="3"/>
      <c r="Q58" s="3"/>
      <c r="R58" s="9"/>
      <c r="U58" s="50"/>
      <c r="V58" s="50"/>
      <c r="W58" s="50"/>
      <c r="X58" s="50"/>
      <c r="Y58" s="50"/>
      <c r="Z58" s="50"/>
      <c r="AA58" s="50"/>
      <c r="AB58" s="50"/>
      <c r="AC58" s="50"/>
      <c r="AD58" s="50"/>
      <c r="AE58" s="50"/>
      <c r="AF58" s="50"/>
      <c r="AG58" s="50"/>
      <c r="AH58" s="50"/>
      <c r="AI58" s="50"/>
      <c r="AJ58" s="50"/>
      <c r="AK58" s="50"/>
    </row>
    <row r="59" spans="2:37" x14ac:dyDescent="0.25">
      <c r="B59" s="8">
        <v>2020</v>
      </c>
      <c r="C59" s="3" t="s">
        <v>32</v>
      </c>
      <c r="D59" s="13">
        <f>D60/$Q60</f>
        <v>0.19345898302171566</v>
      </c>
      <c r="E59" s="13">
        <f t="shared" ref="E59:P59" si="28">E60/$Q60</f>
        <v>7.0362393180756157E-4</v>
      </c>
      <c r="F59" s="13">
        <f t="shared" si="28"/>
        <v>0.64670021860682458</v>
      </c>
      <c r="G59" s="13">
        <f t="shared" si="28"/>
        <v>2.4863169315551163E-2</v>
      </c>
      <c r="H59" s="13">
        <f t="shared" si="28"/>
        <v>5.3711750519661187E-6</v>
      </c>
      <c r="I59" s="13">
        <f t="shared" si="28"/>
        <v>2.6469150656089034E-2</v>
      </c>
      <c r="J59" s="13">
        <f t="shared" si="28"/>
        <v>1.6559332685211543E-2</v>
      </c>
      <c r="K59" s="13">
        <f t="shared" si="28"/>
        <v>0</v>
      </c>
      <c r="L59" s="13">
        <f t="shared" si="28"/>
        <v>0</v>
      </c>
      <c r="M59" s="13">
        <f t="shared" si="28"/>
        <v>9.0020893870952148E-2</v>
      </c>
      <c r="N59" s="145">
        <f t="shared" si="28"/>
        <v>1.219256736796309E-3</v>
      </c>
      <c r="O59" s="13">
        <f t="shared" si="28"/>
        <v>0</v>
      </c>
      <c r="P59" s="13">
        <f t="shared" si="28"/>
        <v>0</v>
      </c>
      <c r="Q59" s="3"/>
      <c r="R59" s="9"/>
      <c r="S59" s="149">
        <f t="shared" ref="S59" si="29">1-N59</f>
        <v>0.99878074326320365</v>
      </c>
      <c r="U59" s="50">
        <v>2020</v>
      </c>
      <c r="V59" s="50" t="s">
        <v>32</v>
      </c>
      <c r="W59" s="50">
        <v>5.3711750519661187E-6</v>
      </c>
      <c r="X59" s="50">
        <v>0.19345898302171566</v>
      </c>
      <c r="Y59" s="50">
        <v>2.4863169315551163E-2</v>
      </c>
      <c r="Z59" s="50">
        <v>0.64670021860682458</v>
      </c>
      <c r="AA59" s="50">
        <v>0</v>
      </c>
      <c r="AB59" s="50">
        <v>7.0362393180756157E-4</v>
      </c>
      <c r="AC59" s="50">
        <v>1.6559332685211543E-2</v>
      </c>
      <c r="AD59" s="50">
        <v>1.219256736796309E-3</v>
      </c>
      <c r="AE59" s="50">
        <v>2.6469150656089034E-2</v>
      </c>
      <c r="AF59" s="50">
        <v>9.0020893870952148E-2</v>
      </c>
      <c r="AG59" s="50">
        <v>0</v>
      </c>
      <c r="AH59" s="50">
        <v>0</v>
      </c>
      <c r="AI59" s="50">
        <v>0</v>
      </c>
      <c r="AJ59" s="50"/>
      <c r="AK59" s="50"/>
    </row>
    <row r="60" spans="2:37" s="17" customFormat="1" ht="15.75" thickBot="1" x14ac:dyDescent="0.3">
      <c r="B60" s="18">
        <v>2020</v>
      </c>
      <c r="C60" s="19"/>
      <c r="D60" s="19">
        <v>36018</v>
      </c>
      <c r="E60" s="19">
        <v>131</v>
      </c>
      <c r="F60" s="19">
        <v>120402</v>
      </c>
      <c r="G60" s="19">
        <v>4629</v>
      </c>
      <c r="H60" s="19">
        <v>1</v>
      </c>
      <c r="I60" s="19">
        <v>4928</v>
      </c>
      <c r="J60" s="19">
        <v>3083</v>
      </c>
      <c r="K60" s="19"/>
      <c r="L60" s="19"/>
      <c r="M60" s="19">
        <v>16760</v>
      </c>
      <c r="N60" s="148">
        <v>227</v>
      </c>
      <c r="O60" s="19"/>
      <c r="P60" s="19"/>
      <c r="Q60" s="19">
        <f t="shared" ref="Q60" si="30">SUM(D60:P60)</f>
        <v>186179</v>
      </c>
      <c r="R60" s="20" t="s">
        <v>54</v>
      </c>
      <c r="U60" s="50">
        <v>2020</v>
      </c>
      <c r="V60" s="50"/>
      <c r="W60" s="50">
        <v>1</v>
      </c>
      <c r="X60" s="50">
        <v>36018</v>
      </c>
      <c r="Y60" s="50">
        <v>4629</v>
      </c>
      <c r="Z60" s="50">
        <v>120402</v>
      </c>
      <c r="AA60" s="50"/>
      <c r="AB60" s="50">
        <v>131</v>
      </c>
      <c r="AC60" s="50">
        <v>3083</v>
      </c>
      <c r="AD60" s="50">
        <v>227</v>
      </c>
      <c r="AE60" s="50">
        <v>4928</v>
      </c>
      <c r="AF60" s="50">
        <v>16760</v>
      </c>
      <c r="AG60" s="50"/>
      <c r="AH60" s="50"/>
      <c r="AI60" s="50"/>
      <c r="AJ60" s="50">
        <v>186179</v>
      </c>
      <c r="AK60" s="50" t="s">
        <v>54</v>
      </c>
    </row>
    <row r="61" spans="2:37" ht="15.75" thickBot="1" x14ac:dyDescent="0.3">
      <c r="U61" s="50"/>
      <c r="V61" s="50"/>
      <c r="W61" s="50"/>
      <c r="X61" s="50"/>
      <c r="Y61" s="50"/>
      <c r="Z61" s="50"/>
      <c r="AA61" s="50"/>
      <c r="AB61" s="50"/>
      <c r="AC61" s="50"/>
      <c r="AD61" s="50"/>
      <c r="AE61" s="50"/>
      <c r="AF61" s="50"/>
      <c r="AG61" s="50"/>
      <c r="AH61" s="50"/>
      <c r="AI61" s="50"/>
      <c r="AJ61" s="50"/>
      <c r="AK61" s="50"/>
    </row>
    <row r="62" spans="2:37" x14ac:dyDescent="0.25">
      <c r="B62" s="5" t="s">
        <v>31</v>
      </c>
      <c r="C62" s="6"/>
      <c r="D62" s="6" t="s">
        <v>41</v>
      </c>
      <c r="E62" s="6" t="s">
        <v>42</v>
      </c>
      <c r="F62" s="6" t="s">
        <v>43</v>
      </c>
      <c r="G62" s="6" t="s">
        <v>44</v>
      </c>
      <c r="H62" s="6"/>
      <c r="I62" s="6" t="s">
        <v>46</v>
      </c>
      <c r="J62" s="6" t="s">
        <v>47</v>
      </c>
      <c r="K62" s="6"/>
      <c r="L62" s="6"/>
      <c r="M62" s="6" t="s">
        <v>50</v>
      </c>
      <c r="N62" s="144"/>
      <c r="O62" s="6"/>
      <c r="P62" s="6"/>
      <c r="Q62" s="6" t="s">
        <v>35</v>
      </c>
      <c r="R62" s="7" t="s">
        <v>53</v>
      </c>
      <c r="U62" s="50" t="s">
        <v>31</v>
      </c>
      <c r="V62" s="50"/>
      <c r="W62" s="50"/>
      <c r="X62" s="50" t="s">
        <v>41</v>
      </c>
      <c r="Y62" s="50" t="s">
        <v>44</v>
      </c>
      <c r="Z62" s="50" t="s">
        <v>43</v>
      </c>
      <c r="AA62" s="50"/>
      <c r="AB62" s="50" t="s">
        <v>42</v>
      </c>
      <c r="AC62" s="50" t="s">
        <v>47</v>
      </c>
      <c r="AD62" s="50"/>
      <c r="AE62" s="50" t="s">
        <v>46</v>
      </c>
      <c r="AF62" s="50" t="s">
        <v>50</v>
      </c>
      <c r="AG62" s="50"/>
      <c r="AH62" s="50"/>
      <c r="AI62" s="50"/>
      <c r="AJ62" s="50" t="s">
        <v>35</v>
      </c>
      <c r="AK62" s="50" t="s">
        <v>53</v>
      </c>
    </row>
    <row r="63" spans="2:37" x14ac:dyDescent="0.25">
      <c r="B63" s="8">
        <v>2010</v>
      </c>
      <c r="C63" s="3" t="s">
        <v>31</v>
      </c>
      <c r="D63" s="13">
        <f>D64/$Q64</f>
        <v>0.20747500079028061</v>
      </c>
      <c r="E63" s="13">
        <f t="shared" ref="E63:P63" si="31">E64/$Q64</f>
        <v>3.5931424717869823E-2</v>
      </c>
      <c r="F63" s="13">
        <f t="shared" si="31"/>
        <v>0.46519077373739504</v>
      </c>
      <c r="G63" s="13">
        <f t="shared" si="31"/>
        <v>0.29029640791123568</v>
      </c>
      <c r="H63" s="13">
        <f t="shared" si="31"/>
        <v>0</v>
      </c>
      <c r="I63" s="13">
        <f t="shared" si="31"/>
        <v>0</v>
      </c>
      <c r="J63" s="13">
        <f t="shared" si="31"/>
        <v>5.2685373486612648E-4</v>
      </c>
      <c r="K63" s="13">
        <f t="shared" si="31"/>
        <v>0</v>
      </c>
      <c r="L63" s="13">
        <f t="shared" si="31"/>
        <v>0</v>
      </c>
      <c r="M63" s="13">
        <f t="shared" si="31"/>
        <v>5.7953910835273912E-4</v>
      </c>
      <c r="N63" s="145">
        <f t="shared" si="31"/>
        <v>0</v>
      </c>
      <c r="O63" s="13">
        <f t="shared" si="31"/>
        <v>0</v>
      </c>
      <c r="P63" s="13">
        <f t="shared" si="31"/>
        <v>0</v>
      </c>
      <c r="Q63" s="3"/>
      <c r="R63" s="9"/>
      <c r="S63" s="149">
        <f>1-N63</f>
        <v>1</v>
      </c>
      <c r="U63" s="50">
        <v>2010</v>
      </c>
      <c r="V63" s="50" t="s">
        <v>31</v>
      </c>
      <c r="W63" s="50">
        <v>0</v>
      </c>
      <c r="X63" s="50">
        <v>0.20747500079028061</v>
      </c>
      <c r="Y63" s="50">
        <v>0.29029640791123568</v>
      </c>
      <c r="Z63" s="50">
        <v>0.46519077373739504</v>
      </c>
      <c r="AA63" s="50">
        <v>0</v>
      </c>
      <c r="AB63" s="50">
        <v>3.5931424717869823E-2</v>
      </c>
      <c r="AC63" s="50">
        <v>5.2685373486612648E-4</v>
      </c>
      <c r="AD63" s="50">
        <v>0</v>
      </c>
      <c r="AE63" s="50">
        <v>0</v>
      </c>
      <c r="AF63" s="50">
        <v>5.7953910835273912E-4</v>
      </c>
      <c r="AG63" s="50">
        <v>0</v>
      </c>
      <c r="AH63" s="50">
        <v>0</v>
      </c>
      <c r="AI63" s="50">
        <v>0</v>
      </c>
      <c r="AJ63" s="50"/>
      <c r="AK63" s="50"/>
    </row>
    <row r="64" spans="2:37" s="17" customFormat="1" x14ac:dyDescent="0.25">
      <c r="B64" s="14">
        <v>2010</v>
      </c>
      <c r="C64" s="15"/>
      <c r="D64" s="15">
        <v>19690</v>
      </c>
      <c r="E64" s="15">
        <v>3410</v>
      </c>
      <c r="F64" s="15">
        <v>44148</v>
      </c>
      <c r="G64" s="15">
        <v>27550</v>
      </c>
      <c r="H64" s="15"/>
      <c r="I64" s="15"/>
      <c r="J64" s="15">
        <v>50</v>
      </c>
      <c r="K64" s="15"/>
      <c r="L64" s="15"/>
      <c r="M64" s="15">
        <v>55</v>
      </c>
      <c r="N64" s="146"/>
      <c r="O64" s="15"/>
      <c r="P64" s="15"/>
      <c r="Q64" s="15">
        <f>SUM(D64:P64)</f>
        <v>94903</v>
      </c>
      <c r="R64" s="16" t="s">
        <v>54</v>
      </c>
      <c r="U64" s="50">
        <v>2010</v>
      </c>
      <c r="V64" s="50"/>
      <c r="W64" s="50"/>
      <c r="X64" s="50">
        <v>19690</v>
      </c>
      <c r="Y64" s="50">
        <v>27550</v>
      </c>
      <c r="Z64" s="50">
        <v>44148</v>
      </c>
      <c r="AA64" s="50"/>
      <c r="AB64" s="50">
        <v>3410</v>
      </c>
      <c r="AC64" s="50">
        <v>50</v>
      </c>
      <c r="AD64" s="50"/>
      <c r="AE64" s="50"/>
      <c r="AF64" s="50">
        <v>55</v>
      </c>
      <c r="AG64" s="50"/>
      <c r="AH64" s="50"/>
      <c r="AI64" s="50"/>
      <c r="AJ64" s="50">
        <v>94903</v>
      </c>
      <c r="AK64" s="50" t="s">
        <v>54</v>
      </c>
    </row>
    <row r="65" spans="2:37" x14ac:dyDescent="0.25">
      <c r="B65" s="8"/>
      <c r="C65" s="3"/>
      <c r="D65" s="3"/>
      <c r="E65" s="3"/>
      <c r="F65" s="3"/>
      <c r="G65" s="3"/>
      <c r="H65" s="3"/>
      <c r="I65" s="3"/>
      <c r="J65" s="3"/>
      <c r="K65" s="3"/>
      <c r="L65" s="3"/>
      <c r="M65" s="3"/>
      <c r="N65" s="147"/>
      <c r="O65" s="3"/>
      <c r="P65" s="3"/>
      <c r="Q65" s="3"/>
      <c r="R65" s="9"/>
      <c r="U65" s="50"/>
      <c r="V65" s="50"/>
      <c r="W65" s="50"/>
      <c r="X65" s="50"/>
      <c r="Y65" s="50"/>
      <c r="Z65" s="50"/>
      <c r="AA65" s="50"/>
      <c r="AB65" s="50"/>
      <c r="AC65" s="50"/>
      <c r="AD65" s="50"/>
      <c r="AE65" s="50"/>
      <c r="AF65" s="50"/>
      <c r="AG65" s="50"/>
      <c r="AH65" s="50"/>
      <c r="AI65" s="50"/>
      <c r="AJ65" s="50"/>
      <c r="AK65" s="50"/>
    </row>
    <row r="66" spans="2:37" x14ac:dyDescent="0.25">
      <c r="B66" s="8">
        <v>2015</v>
      </c>
      <c r="C66" s="3" t="s">
        <v>31</v>
      </c>
      <c r="D66" s="13">
        <f>D67/$Q67</f>
        <v>0.34584785364748249</v>
      </c>
      <c r="E66" s="13">
        <f t="shared" ref="E66:P66" si="32">E67/$Q67</f>
        <v>7.9190577974852551E-3</v>
      </c>
      <c r="F66" s="13">
        <f t="shared" si="32"/>
        <v>0.29487925427341266</v>
      </c>
      <c r="G66" s="13">
        <f t="shared" si="32"/>
        <v>0.3501656693839304</v>
      </c>
      <c r="H66" s="13">
        <f t="shared" si="32"/>
        <v>0</v>
      </c>
      <c r="I66" s="13">
        <f t="shared" si="32"/>
        <v>0</v>
      </c>
      <c r="J66" s="13">
        <f t="shared" si="32"/>
        <v>7.5944560470856271E-4</v>
      </c>
      <c r="K66" s="13">
        <f t="shared" si="32"/>
        <v>0</v>
      </c>
      <c r="L66" s="13">
        <f t="shared" si="32"/>
        <v>0</v>
      </c>
      <c r="M66" s="13">
        <f t="shared" si="32"/>
        <v>4.2871929298064028E-4</v>
      </c>
      <c r="N66" s="145">
        <f t="shared" si="32"/>
        <v>0</v>
      </c>
      <c r="O66" s="13">
        <f t="shared" si="32"/>
        <v>0</v>
      </c>
      <c r="P66" s="13">
        <f t="shared" si="32"/>
        <v>0</v>
      </c>
      <c r="Q66" s="3"/>
      <c r="R66" s="9"/>
      <c r="S66" s="149">
        <f t="shared" ref="S66:S69" si="33">1-N66</f>
        <v>1</v>
      </c>
      <c r="U66" s="50">
        <v>2015</v>
      </c>
      <c r="V66" s="50" t="s">
        <v>31</v>
      </c>
      <c r="W66" s="50">
        <v>0</v>
      </c>
      <c r="X66" s="50">
        <v>0.34584785364748249</v>
      </c>
      <c r="Y66" s="50">
        <v>0.3501656693839304</v>
      </c>
      <c r="Z66" s="50">
        <v>0.29487925427341266</v>
      </c>
      <c r="AA66" s="50">
        <v>0</v>
      </c>
      <c r="AB66" s="50">
        <v>7.9190577974852551E-3</v>
      </c>
      <c r="AC66" s="50">
        <v>7.5944560470856271E-4</v>
      </c>
      <c r="AD66" s="50">
        <v>0</v>
      </c>
      <c r="AE66" s="50">
        <v>0</v>
      </c>
      <c r="AF66" s="50">
        <v>4.2871929298064028E-4</v>
      </c>
      <c r="AG66" s="50">
        <v>0</v>
      </c>
      <c r="AH66" s="50">
        <v>0</v>
      </c>
      <c r="AI66" s="50">
        <v>0</v>
      </c>
      <c r="AJ66" s="50"/>
      <c r="AK66" s="50"/>
    </row>
    <row r="67" spans="2:37" s="17" customFormat="1" x14ac:dyDescent="0.25">
      <c r="B67" s="14">
        <v>2015</v>
      </c>
      <c r="C67" s="15"/>
      <c r="D67" s="15">
        <v>56469</v>
      </c>
      <c r="E67" s="15">
        <v>1293</v>
      </c>
      <c r="F67" s="15">
        <v>48147</v>
      </c>
      <c r="G67" s="15">
        <v>57174</v>
      </c>
      <c r="H67" s="15"/>
      <c r="I67" s="15"/>
      <c r="J67" s="15">
        <v>124</v>
      </c>
      <c r="K67" s="15"/>
      <c r="L67" s="15"/>
      <c r="M67" s="15">
        <v>70</v>
      </c>
      <c r="N67" s="146"/>
      <c r="O67" s="15"/>
      <c r="P67" s="15"/>
      <c r="Q67" s="15">
        <f>SUM(D67:P67)</f>
        <v>163277</v>
      </c>
      <c r="R67" s="16" t="s">
        <v>54</v>
      </c>
      <c r="U67" s="50">
        <v>2015</v>
      </c>
      <c r="V67" s="50"/>
      <c r="W67" s="50"/>
      <c r="X67" s="50">
        <v>56469</v>
      </c>
      <c r="Y67" s="50">
        <v>57174</v>
      </c>
      <c r="Z67" s="50">
        <v>48147</v>
      </c>
      <c r="AA67" s="50"/>
      <c r="AB67" s="50">
        <v>1293</v>
      </c>
      <c r="AC67" s="50">
        <v>124</v>
      </c>
      <c r="AD67" s="50"/>
      <c r="AE67" s="50"/>
      <c r="AF67" s="50">
        <v>70</v>
      </c>
      <c r="AG67" s="50"/>
      <c r="AH67" s="50"/>
      <c r="AI67" s="50"/>
      <c r="AJ67" s="50">
        <v>163277</v>
      </c>
      <c r="AK67" s="50" t="s">
        <v>54</v>
      </c>
    </row>
    <row r="68" spans="2:37" x14ac:dyDescent="0.25">
      <c r="B68" s="8"/>
      <c r="C68" s="3"/>
      <c r="D68" s="3"/>
      <c r="E68" s="3"/>
      <c r="F68" s="3"/>
      <c r="G68" s="3"/>
      <c r="H68" s="3"/>
      <c r="I68" s="3"/>
      <c r="J68" s="3"/>
      <c r="K68" s="3"/>
      <c r="L68" s="3"/>
      <c r="M68" s="3"/>
      <c r="N68" s="147"/>
      <c r="O68" s="3"/>
      <c r="P68" s="3"/>
      <c r="Q68" s="3"/>
      <c r="R68" s="9"/>
      <c r="U68" s="50"/>
      <c r="V68" s="50"/>
      <c r="W68" s="50"/>
      <c r="X68" s="50"/>
      <c r="Y68" s="50"/>
      <c r="Z68" s="50"/>
      <c r="AA68" s="50"/>
      <c r="AB68" s="50"/>
      <c r="AC68" s="50"/>
      <c r="AD68" s="50"/>
      <c r="AE68" s="50"/>
      <c r="AF68" s="50"/>
      <c r="AG68" s="50"/>
      <c r="AH68" s="50"/>
      <c r="AI68" s="50"/>
      <c r="AJ68" s="50"/>
      <c r="AK68" s="50"/>
    </row>
    <row r="69" spans="2:37" x14ac:dyDescent="0.25">
      <c r="B69" s="8">
        <v>2019</v>
      </c>
      <c r="C69" s="3" t="s">
        <v>31</v>
      </c>
      <c r="D69" s="13">
        <f>D70/$Q70</f>
        <v>0.49913244407100094</v>
      </c>
      <c r="E69" s="13">
        <f t="shared" ref="E69:P69" si="34">E70/$Q70</f>
        <v>9.2973427161012496E-3</v>
      </c>
      <c r="F69" s="13">
        <f t="shared" si="34"/>
        <v>0.17858208171410567</v>
      </c>
      <c r="G69" s="13">
        <f t="shared" si="34"/>
        <v>0.2777733431362252</v>
      </c>
      <c r="H69" s="13">
        <f t="shared" si="34"/>
        <v>0</v>
      </c>
      <c r="I69" s="13">
        <f t="shared" si="34"/>
        <v>2.0241571263522738E-2</v>
      </c>
      <c r="J69" s="13">
        <f t="shared" si="34"/>
        <v>3.033294821972482E-3</v>
      </c>
      <c r="K69" s="13">
        <f t="shared" si="34"/>
        <v>0</v>
      </c>
      <c r="L69" s="13">
        <f t="shared" si="34"/>
        <v>0</v>
      </c>
      <c r="M69" s="13">
        <f t="shared" si="34"/>
        <v>1.1939922277071736E-2</v>
      </c>
      <c r="N69" s="145">
        <f t="shared" si="34"/>
        <v>0</v>
      </c>
      <c r="O69" s="13">
        <f t="shared" si="34"/>
        <v>0</v>
      </c>
      <c r="P69" s="13">
        <f t="shared" si="34"/>
        <v>0</v>
      </c>
      <c r="Q69" s="3"/>
      <c r="R69" s="9"/>
      <c r="S69" s="149">
        <f t="shared" ref="S69" si="35">1-N69</f>
        <v>1</v>
      </c>
      <c r="U69" s="50">
        <v>2019</v>
      </c>
      <c r="V69" s="50" t="s">
        <v>31</v>
      </c>
      <c r="W69" s="50">
        <v>0</v>
      </c>
      <c r="X69" s="50">
        <v>0.49913244407100094</v>
      </c>
      <c r="Y69" s="50">
        <v>0.2777733431362252</v>
      </c>
      <c r="Z69" s="50">
        <v>0.17858208171410567</v>
      </c>
      <c r="AA69" s="50">
        <v>0</v>
      </c>
      <c r="AB69" s="50">
        <v>9.2973427161012496E-3</v>
      </c>
      <c r="AC69" s="50">
        <v>3.033294821972482E-3</v>
      </c>
      <c r="AD69" s="50">
        <v>0</v>
      </c>
      <c r="AE69" s="50">
        <v>2.0241571263522738E-2</v>
      </c>
      <c r="AF69" s="50">
        <v>1.1939922277071736E-2</v>
      </c>
      <c r="AG69" s="50">
        <v>0</v>
      </c>
      <c r="AH69" s="50">
        <v>0</v>
      </c>
      <c r="AI69" s="50">
        <v>0</v>
      </c>
      <c r="AJ69" s="50"/>
      <c r="AK69" s="50"/>
    </row>
    <row r="70" spans="2:37" s="17" customFormat="1" ht="15.75" thickBot="1" x14ac:dyDescent="0.3">
      <c r="B70" s="18">
        <v>2019</v>
      </c>
      <c r="C70" s="19"/>
      <c r="D70" s="19">
        <v>118806</v>
      </c>
      <c r="E70" s="19">
        <v>2213</v>
      </c>
      <c r="F70" s="19">
        <v>42507</v>
      </c>
      <c r="G70" s="19">
        <v>66117</v>
      </c>
      <c r="H70" s="19"/>
      <c r="I70" s="19">
        <v>4818</v>
      </c>
      <c r="J70" s="19">
        <v>722</v>
      </c>
      <c r="K70" s="19"/>
      <c r="L70" s="19"/>
      <c r="M70" s="19">
        <v>2842</v>
      </c>
      <c r="N70" s="148"/>
      <c r="O70" s="19"/>
      <c r="P70" s="19"/>
      <c r="Q70" s="19">
        <f t="shared" ref="Q70" si="36">SUM(D70:P70)</f>
        <v>238025</v>
      </c>
      <c r="R70" s="20" t="s">
        <v>54</v>
      </c>
      <c r="U70" s="50">
        <v>2019</v>
      </c>
      <c r="V70" s="50"/>
      <c r="W70" s="50"/>
      <c r="X70" s="50">
        <v>118806</v>
      </c>
      <c r="Y70" s="50">
        <v>66117</v>
      </c>
      <c r="Z70" s="50">
        <v>42507</v>
      </c>
      <c r="AA70" s="50"/>
      <c r="AB70" s="50">
        <v>2213</v>
      </c>
      <c r="AC70" s="50">
        <v>722</v>
      </c>
      <c r="AD70" s="50"/>
      <c r="AE70" s="50">
        <v>4818</v>
      </c>
      <c r="AF70" s="50">
        <v>2842</v>
      </c>
      <c r="AG70" s="50"/>
      <c r="AH70" s="50"/>
      <c r="AI70" s="50"/>
      <c r="AJ70" s="50">
        <v>238025</v>
      </c>
      <c r="AK70" s="50" t="s">
        <v>54</v>
      </c>
    </row>
    <row r="71" spans="2:37" ht="15.75" thickBot="1" x14ac:dyDescent="0.3">
      <c r="U71" s="50"/>
      <c r="V71" s="50"/>
      <c r="W71" s="50"/>
      <c r="X71" s="50"/>
      <c r="Y71" s="50"/>
      <c r="Z71" s="50"/>
      <c r="AA71" s="50"/>
      <c r="AB71" s="50"/>
      <c r="AC71" s="50"/>
      <c r="AD71" s="50"/>
      <c r="AE71" s="50"/>
      <c r="AF71" s="50"/>
      <c r="AG71" s="50"/>
      <c r="AH71" s="50"/>
      <c r="AI71" s="50"/>
      <c r="AJ71" s="50"/>
      <c r="AK71" s="50"/>
    </row>
    <row r="72" spans="2:37" x14ac:dyDescent="0.25">
      <c r="B72" s="5" t="s">
        <v>56</v>
      </c>
      <c r="C72" s="6"/>
      <c r="D72" s="6" t="s">
        <v>41</v>
      </c>
      <c r="E72" s="6" t="s">
        <v>42</v>
      </c>
      <c r="F72" s="6" t="s">
        <v>43</v>
      </c>
      <c r="G72" s="6" t="s">
        <v>44</v>
      </c>
      <c r="H72" s="6"/>
      <c r="I72" s="6" t="s">
        <v>46</v>
      </c>
      <c r="J72" s="6" t="s">
        <v>47</v>
      </c>
      <c r="K72" s="6" t="s">
        <v>48</v>
      </c>
      <c r="L72" s="6" t="s">
        <v>49</v>
      </c>
      <c r="M72" s="6" t="s">
        <v>50</v>
      </c>
      <c r="N72" s="144" t="s">
        <v>51</v>
      </c>
      <c r="O72" s="6"/>
      <c r="P72" s="6" t="s">
        <v>55</v>
      </c>
      <c r="Q72" s="6" t="s">
        <v>35</v>
      </c>
      <c r="R72" s="7" t="s">
        <v>53</v>
      </c>
      <c r="U72" s="50" t="s">
        <v>56</v>
      </c>
      <c r="V72" s="50"/>
      <c r="W72" s="50"/>
      <c r="X72" s="50" t="s">
        <v>41</v>
      </c>
      <c r="Y72" s="50" t="s">
        <v>44</v>
      </c>
      <c r="Z72" s="50" t="s">
        <v>43</v>
      </c>
      <c r="AA72" s="50" t="s">
        <v>49</v>
      </c>
      <c r="AB72" s="50" t="s">
        <v>42</v>
      </c>
      <c r="AC72" s="50" t="s">
        <v>47</v>
      </c>
      <c r="AD72" s="50" t="s">
        <v>51</v>
      </c>
      <c r="AE72" s="50" t="s">
        <v>46</v>
      </c>
      <c r="AF72" s="50" t="s">
        <v>50</v>
      </c>
      <c r="AG72" s="50" t="s">
        <v>55</v>
      </c>
      <c r="AH72" s="50" t="s">
        <v>48</v>
      </c>
      <c r="AI72" s="50"/>
      <c r="AJ72" s="50" t="s">
        <v>35</v>
      </c>
      <c r="AK72" s="50" t="s">
        <v>53</v>
      </c>
    </row>
    <row r="73" spans="2:37" x14ac:dyDescent="0.25">
      <c r="B73" s="8">
        <v>2010</v>
      </c>
      <c r="C73" s="3" t="s">
        <v>56</v>
      </c>
      <c r="D73" s="13">
        <f>D74/$Q74</f>
        <v>0.43898396021685337</v>
      </c>
      <c r="E73" s="13">
        <f t="shared" ref="E73:P73" si="37">E74/$Q74</f>
        <v>3.7907300783971427E-2</v>
      </c>
      <c r="F73" s="13">
        <f t="shared" si="37"/>
        <v>0.20657126612586785</v>
      </c>
      <c r="G73" s="13">
        <f t="shared" si="37"/>
        <v>1.2956749441450387E-2</v>
      </c>
      <c r="H73" s="13">
        <f t="shared" si="37"/>
        <v>0</v>
      </c>
      <c r="I73" s="13">
        <f t="shared" si="37"/>
        <v>1.5455207924597804E-3</v>
      </c>
      <c r="J73" s="13">
        <f t="shared" si="37"/>
        <v>1.6356094396886536E-3</v>
      </c>
      <c r="K73" s="13">
        <f t="shared" si="37"/>
        <v>0</v>
      </c>
      <c r="L73" s="13">
        <f t="shared" si="37"/>
        <v>0.29748472496936984</v>
      </c>
      <c r="M73" s="13">
        <f t="shared" si="37"/>
        <v>1.5895641311050074E-3</v>
      </c>
      <c r="N73" s="145">
        <f t="shared" si="37"/>
        <v>6.2661659072527369E-4</v>
      </c>
      <c r="O73" s="13">
        <f t="shared" si="37"/>
        <v>0</v>
      </c>
      <c r="P73" s="13">
        <f t="shared" si="37"/>
        <v>6.9868750850837226E-4</v>
      </c>
      <c r="Q73" s="3"/>
      <c r="R73" s="9"/>
      <c r="S73" s="149">
        <f>1-N73</f>
        <v>0.99937338340927473</v>
      </c>
      <c r="U73" s="50">
        <v>2010</v>
      </c>
      <c r="V73" s="50" t="s">
        <v>56</v>
      </c>
      <c r="W73" s="50">
        <v>0</v>
      </c>
      <c r="X73" s="50">
        <v>0.43898396021685337</v>
      </c>
      <c r="Y73" s="50">
        <v>1.2956749441450387E-2</v>
      </c>
      <c r="Z73" s="50">
        <v>0.20657126612586785</v>
      </c>
      <c r="AA73" s="50">
        <v>0.29748472496936984</v>
      </c>
      <c r="AB73" s="50">
        <v>3.7907300783971427E-2</v>
      </c>
      <c r="AC73" s="50">
        <v>1.6356094396886536E-3</v>
      </c>
      <c r="AD73" s="50">
        <v>6.2661659072527369E-4</v>
      </c>
      <c r="AE73" s="50">
        <v>1.5455207924597804E-3</v>
      </c>
      <c r="AF73" s="50">
        <v>1.5895641311050074E-3</v>
      </c>
      <c r="AG73" s="50">
        <v>6.9868750850837226E-4</v>
      </c>
      <c r="AH73" s="50">
        <v>0</v>
      </c>
      <c r="AI73" s="50">
        <v>0</v>
      </c>
      <c r="AJ73" s="50"/>
      <c r="AK73" s="50"/>
    </row>
    <row r="74" spans="2:37" s="17" customFormat="1" x14ac:dyDescent="0.25">
      <c r="B74" s="14">
        <v>2010</v>
      </c>
      <c r="C74" s="15"/>
      <c r="D74" s="15">
        <v>219276</v>
      </c>
      <c r="E74" s="15">
        <v>18935</v>
      </c>
      <c r="F74" s="15">
        <v>103184</v>
      </c>
      <c r="G74" s="15">
        <v>6472</v>
      </c>
      <c r="H74" s="15"/>
      <c r="I74" s="15">
        <v>772</v>
      </c>
      <c r="J74" s="15">
        <v>817</v>
      </c>
      <c r="K74" s="15"/>
      <c r="L74" s="15">
        <v>148596</v>
      </c>
      <c r="M74" s="15">
        <v>794</v>
      </c>
      <c r="N74" s="146">
        <v>313</v>
      </c>
      <c r="O74" s="15"/>
      <c r="P74" s="15">
        <v>349</v>
      </c>
      <c r="Q74" s="15">
        <f>SUM(D74:P74)</f>
        <v>499508</v>
      </c>
      <c r="R74" s="16" t="s">
        <v>54</v>
      </c>
      <c r="U74" s="50">
        <v>2010</v>
      </c>
      <c r="V74" s="50"/>
      <c r="W74" s="50"/>
      <c r="X74" s="50">
        <v>219276</v>
      </c>
      <c r="Y74" s="50">
        <v>6472</v>
      </c>
      <c r="Z74" s="50">
        <v>103184</v>
      </c>
      <c r="AA74" s="50">
        <v>148596</v>
      </c>
      <c r="AB74" s="50">
        <v>18935</v>
      </c>
      <c r="AC74" s="50">
        <v>817</v>
      </c>
      <c r="AD74" s="50">
        <v>313</v>
      </c>
      <c r="AE74" s="50">
        <v>772</v>
      </c>
      <c r="AF74" s="50">
        <v>794</v>
      </c>
      <c r="AG74" s="50">
        <v>349</v>
      </c>
      <c r="AH74" s="50"/>
      <c r="AI74" s="50"/>
      <c r="AJ74" s="50">
        <v>499508</v>
      </c>
      <c r="AK74" s="50" t="s">
        <v>54</v>
      </c>
    </row>
    <row r="75" spans="2:37" x14ac:dyDescent="0.25">
      <c r="B75" s="8"/>
      <c r="C75" s="3"/>
      <c r="D75" s="3"/>
      <c r="E75" s="3"/>
      <c r="F75" s="3"/>
      <c r="G75" s="3"/>
      <c r="H75" s="3"/>
      <c r="I75" s="3"/>
      <c r="J75" s="3"/>
      <c r="K75" s="3"/>
      <c r="L75" s="3"/>
      <c r="M75" s="3"/>
      <c r="N75" s="147"/>
      <c r="O75" s="3"/>
      <c r="P75" s="3"/>
      <c r="Q75" s="3"/>
      <c r="R75" s="9"/>
      <c r="U75" s="50"/>
      <c r="V75" s="50"/>
      <c r="W75" s="50"/>
      <c r="X75" s="50"/>
      <c r="Y75" s="50"/>
      <c r="Z75" s="50"/>
      <c r="AA75" s="50"/>
      <c r="AB75" s="50"/>
      <c r="AC75" s="50"/>
      <c r="AD75" s="50"/>
      <c r="AE75" s="50"/>
      <c r="AF75" s="50"/>
      <c r="AG75" s="50"/>
      <c r="AH75" s="50"/>
      <c r="AI75" s="50"/>
      <c r="AJ75" s="50"/>
      <c r="AK75" s="50"/>
    </row>
    <row r="76" spans="2:37" x14ac:dyDescent="0.25">
      <c r="B76" s="8">
        <v>2015</v>
      </c>
      <c r="C76" s="3" t="s">
        <v>56</v>
      </c>
      <c r="D76" s="13">
        <f>D77/$Q77</f>
        <v>0.4280573261660548</v>
      </c>
      <c r="E76" s="13">
        <f t="shared" ref="E76:P76" si="38">E77/$Q77</f>
        <v>2.2648937844786565E-2</v>
      </c>
      <c r="F76" s="13">
        <f t="shared" si="38"/>
        <v>0.22228454288697061</v>
      </c>
      <c r="G76" s="13">
        <f t="shared" si="38"/>
        <v>1.0486758567533387E-2</v>
      </c>
      <c r="H76" s="13">
        <f t="shared" si="38"/>
        <v>0</v>
      </c>
      <c r="I76" s="13">
        <f t="shared" si="38"/>
        <v>7.192005746367359E-3</v>
      </c>
      <c r="J76" s="13">
        <f t="shared" si="38"/>
        <v>2.4280935123584895E-3</v>
      </c>
      <c r="K76" s="13">
        <f t="shared" si="38"/>
        <v>8.9741757237690809E-4</v>
      </c>
      <c r="L76" s="13">
        <f t="shared" si="38"/>
        <v>0.29810547189508901</v>
      </c>
      <c r="M76" s="13">
        <f t="shared" si="38"/>
        <v>4.4997530292366344E-3</v>
      </c>
      <c r="N76" s="145">
        <f t="shared" si="38"/>
        <v>1.1995722792054236E-3</v>
      </c>
      <c r="O76" s="13">
        <f t="shared" si="38"/>
        <v>0</v>
      </c>
      <c r="P76" s="13">
        <f t="shared" si="38"/>
        <v>2.2001205000208072E-3</v>
      </c>
      <c r="Q76" s="3"/>
      <c r="R76" s="9"/>
      <c r="S76" s="149">
        <f t="shared" ref="S76:S79" si="39">1-N76</f>
        <v>0.99880042772079458</v>
      </c>
      <c r="U76" s="50">
        <v>2015</v>
      </c>
      <c r="V76" s="50" t="s">
        <v>56</v>
      </c>
      <c r="W76" s="50">
        <v>0</v>
      </c>
      <c r="X76" s="50">
        <v>0.4280573261660548</v>
      </c>
      <c r="Y76" s="50">
        <v>1.0486758567533387E-2</v>
      </c>
      <c r="Z76" s="50">
        <v>0.22228454288697061</v>
      </c>
      <c r="AA76" s="50">
        <v>0.29810547189508901</v>
      </c>
      <c r="AB76" s="50">
        <v>2.2648937844786565E-2</v>
      </c>
      <c r="AC76" s="50">
        <v>2.4280935123584895E-3</v>
      </c>
      <c r="AD76" s="50">
        <v>1.1995722792054236E-3</v>
      </c>
      <c r="AE76" s="50">
        <v>7.192005746367359E-3</v>
      </c>
      <c r="AF76" s="50">
        <v>4.4997530292366344E-3</v>
      </c>
      <c r="AG76" s="50">
        <v>2.2001205000208072E-3</v>
      </c>
      <c r="AH76" s="50">
        <v>8.9741757237690809E-4</v>
      </c>
      <c r="AI76" s="50">
        <v>0</v>
      </c>
      <c r="AJ76" s="50"/>
      <c r="AK76" s="50"/>
    </row>
    <row r="77" spans="2:37" s="17" customFormat="1" x14ac:dyDescent="0.25">
      <c r="B77" s="14">
        <v>2015</v>
      </c>
      <c r="C77" s="15"/>
      <c r="D77" s="15">
        <v>236586</v>
      </c>
      <c r="E77" s="15">
        <v>12518</v>
      </c>
      <c r="F77" s="15">
        <v>122856</v>
      </c>
      <c r="G77" s="15">
        <v>5796</v>
      </c>
      <c r="H77" s="15"/>
      <c r="I77" s="15">
        <v>3975</v>
      </c>
      <c r="J77" s="15">
        <v>1342</v>
      </c>
      <c r="K77" s="15">
        <v>496</v>
      </c>
      <c r="L77" s="15">
        <v>164762</v>
      </c>
      <c r="M77" s="15">
        <v>2487</v>
      </c>
      <c r="N77" s="146">
        <v>663</v>
      </c>
      <c r="O77" s="15"/>
      <c r="P77" s="15">
        <v>1216</v>
      </c>
      <c r="Q77" s="15">
        <f>SUM(D77:P77)</f>
        <v>552697</v>
      </c>
      <c r="R77" s="16" t="s">
        <v>54</v>
      </c>
      <c r="U77" s="50">
        <v>2015</v>
      </c>
      <c r="V77" s="50"/>
      <c r="W77" s="50"/>
      <c r="X77" s="50">
        <v>236586</v>
      </c>
      <c r="Y77" s="50">
        <v>5796</v>
      </c>
      <c r="Z77" s="50">
        <v>122856</v>
      </c>
      <c r="AA77" s="50">
        <v>164762</v>
      </c>
      <c r="AB77" s="50">
        <v>12518</v>
      </c>
      <c r="AC77" s="50">
        <v>1342</v>
      </c>
      <c r="AD77" s="50">
        <v>663</v>
      </c>
      <c r="AE77" s="50">
        <v>3975</v>
      </c>
      <c r="AF77" s="50">
        <v>2487</v>
      </c>
      <c r="AG77" s="50">
        <v>1216</v>
      </c>
      <c r="AH77" s="50">
        <v>496</v>
      </c>
      <c r="AI77" s="50"/>
      <c r="AJ77" s="50">
        <v>552697</v>
      </c>
      <c r="AK77" s="50" t="s">
        <v>54</v>
      </c>
    </row>
    <row r="78" spans="2:37" x14ac:dyDescent="0.25">
      <c r="B78" s="8"/>
      <c r="C78" s="3"/>
      <c r="D78" s="3"/>
      <c r="E78" s="3"/>
      <c r="F78" s="3"/>
      <c r="G78" s="3"/>
      <c r="H78" s="3"/>
      <c r="I78" s="3"/>
      <c r="J78" s="3"/>
      <c r="K78" s="3"/>
      <c r="L78" s="3"/>
      <c r="M78" s="3"/>
      <c r="N78" s="147"/>
      <c r="O78" s="3"/>
      <c r="P78" s="3"/>
      <c r="Q78" s="3"/>
      <c r="R78" s="9"/>
      <c r="U78" s="50"/>
      <c r="V78" s="50"/>
      <c r="W78" s="50"/>
      <c r="X78" s="50"/>
      <c r="Y78" s="50"/>
      <c r="Z78" s="50"/>
      <c r="AA78" s="50"/>
      <c r="AB78" s="50"/>
      <c r="AC78" s="50"/>
      <c r="AD78" s="50"/>
      <c r="AE78" s="50"/>
      <c r="AF78" s="50"/>
      <c r="AG78" s="50"/>
      <c r="AH78" s="50"/>
      <c r="AI78" s="50"/>
      <c r="AJ78" s="50"/>
      <c r="AK78" s="50"/>
    </row>
    <row r="79" spans="2:37" x14ac:dyDescent="0.25">
      <c r="B79" s="8">
        <v>2020</v>
      </c>
      <c r="C79" s="3" t="s">
        <v>56</v>
      </c>
      <c r="D79" s="13">
        <f>D80/$Q80</f>
        <v>0.38655023621510071</v>
      </c>
      <c r="E79" s="13">
        <f t="shared" ref="E79:P79" si="40">E80/$Q80</f>
        <v>1.0807906810158103E-2</v>
      </c>
      <c r="F79" s="13">
        <f t="shared" si="40"/>
        <v>0.2582044241297563</v>
      </c>
      <c r="G79" s="13">
        <f t="shared" si="40"/>
        <v>1.2191086930568111E-2</v>
      </c>
      <c r="H79" s="13">
        <f t="shared" si="40"/>
        <v>0</v>
      </c>
      <c r="I79" s="13">
        <f t="shared" si="40"/>
        <v>3.1122405471321609E-2</v>
      </c>
      <c r="J79" s="13">
        <f t="shared" si="40"/>
        <v>5.3775177800897108E-3</v>
      </c>
      <c r="K79" s="13">
        <f t="shared" si="40"/>
        <v>7.7942455613732881E-4</v>
      </c>
      <c r="L79" s="13">
        <f t="shared" si="40"/>
        <v>0.27319768730919447</v>
      </c>
      <c r="M79" s="13">
        <f t="shared" si="40"/>
        <v>1.3564033905820954E-2</v>
      </c>
      <c r="N79" s="145">
        <f t="shared" si="40"/>
        <v>2.0022854024184331E-3</v>
      </c>
      <c r="O79" s="13">
        <f t="shared" si="40"/>
        <v>0</v>
      </c>
      <c r="P79" s="13">
        <f t="shared" si="40"/>
        <v>6.2029914894342775E-3</v>
      </c>
      <c r="Q79" s="3"/>
      <c r="R79" s="9"/>
      <c r="S79" s="149">
        <f t="shared" ref="S79" si="41">1-N79</f>
        <v>0.99799771459758158</v>
      </c>
      <c r="U79" s="50">
        <v>2020</v>
      </c>
      <c r="V79" s="50" t="s">
        <v>56</v>
      </c>
      <c r="W79" s="50">
        <v>0</v>
      </c>
      <c r="X79" s="50">
        <v>0.38655023621510071</v>
      </c>
      <c r="Y79" s="50">
        <v>1.2191086930568111E-2</v>
      </c>
      <c r="Z79" s="50">
        <v>0.2582044241297563</v>
      </c>
      <c r="AA79" s="50">
        <v>0.27319768730919447</v>
      </c>
      <c r="AB79" s="50">
        <v>1.0807906810158103E-2</v>
      </c>
      <c r="AC79" s="50">
        <v>5.3775177800897108E-3</v>
      </c>
      <c r="AD79" s="50">
        <v>2.0022854024184331E-3</v>
      </c>
      <c r="AE79" s="50">
        <v>3.1122405471321609E-2</v>
      </c>
      <c r="AF79" s="50">
        <v>1.3564033905820954E-2</v>
      </c>
      <c r="AG79" s="50">
        <v>6.2029914894342775E-3</v>
      </c>
      <c r="AH79" s="50">
        <v>7.7942455613732881E-4</v>
      </c>
      <c r="AI79" s="50">
        <v>0</v>
      </c>
      <c r="AJ79" s="50"/>
      <c r="AK79" s="50"/>
    </row>
    <row r="80" spans="2:37" s="17" customFormat="1" ht="15.75" thickBot="1" x14ac:dyDescent="0.3">
      <c r="B80" s="18">
        <v>2020</v>
      </c>
      <c r="C80" s="19"/>
      <c r="D80" s="19">
        <v>226646</v>
      </c>
      <c r="E80" s="19">
        <v>6337</v>
      </c>
      <c r="F80" s="19">
        <v>151393</v>
      </c>
      <c r="G80" s="19">
        <v>7148</v>
      </c>
      <c r="H80" s="19"/>
      <c r="I80" s="19">
        <v>18248</v>
      </c>
      <c r="J80" s="19">
        <v>3153</v>
      </c>
      <c r="K80" s="19">
        <v>457</v>
      </c>
      <c r="L80" s="19">
        <v>160184</v>
      </c>
      <c r="M80" s="19">
        <v>7953</v>
      </c>
      <c r="N80" s="148">
        <v>1174</v>
      </c>
      <c r="O80" s="19"/>
      <c r="P80" s="19">
        <v>3637</v>
      </c>
      <c r="Q80" s="19">
        <f t="shared" ref="Q80" si="42">SUM(D80:P80)</f>
        <v>586330</v>
      </c>
      <c r="R80" s="20" t="s">
        <v>54</v>
      </c>
      <c r="U80" s="50">
        <v>2020</v>
      </c>
      <c r="V80" s="50"/>
      <c r="W80" s="50"/>
      <c r="X80" s="50">
        <v>226646</v>
      </c>
      <c r="Y80" s="50">
        <v>7148</v>
      </c>
      <c r="Z80" s="50">
        <v>151393</v>
      </c>
      <c r="AA80" s="50">
        <v>160184</v>
      </c>
      <c r="AB80" s="50">
        <v>6337</v>
      </c>
      <c r="AC80" s="50">
        <v>3153</v>
      </c>
      <c r="AD80" s="50">
        <v>1174</v>
      </c>
      <c r="AE80" s="50">
        <v>18248</v>
      </c>
      <c r="AF80" s="50">
        <v>7953</v>
      </c>
      <c r="AG80" s="50">
        <v>3637</v>
      </c>
      <c r="AH80" s="50">
        <v>457</v>
      </c>
      <c r="AI80" s="50"/>
      <c r="AJ80" s="50">
        <v>586330</v>
      </c>
      <c r="AK80" s="50" t="s">
        <v>54</v>
      </c>
    </row>
    <row r="81" spans="2:37" ht="15.75" thickBot="1" x14ac:dyDescent="0.3">
      <c r="U81" s="50"/>
      <c r="V81" s="50"/>
      <c r="W81" s="50"/>
      <c r="X81" s="50"/>
      <c r="Y81" s="50"/>
      <c r="Z81" s="50"/>
      <c r="AA81" s="50"/>
      <c r="AB81" s="50"/>
      <c r="AC81" s="50"/>
      <c r="AD81" s="50"/>
      <c r="AE81" s="50"/>
      <c r="AF81" s="50"/>
      <c r="AG81" s="50"/>
      <c r="AH81" s="50"/>
      <c r="AI81" s="50"/>
      <c r="AJ81" s="50"/>
      <c r="AK81" s="50"/>
    </row>
    <row r="82" spans="2:37" x14ac:dyDescent="0.25">
      <c r="B82" s="5" t="s">
        <v>19</v>
      </c>
      <c r="C82" s="6"/>
      <c r="D82" s="6" t="s">
        <v>41</v>
      </c>
      <c r="E82" s="6" t="s">
        <v>42</v>
      </c>
      <c r="F82" s="6" t="s">
        <v>43</v>
      </c>
      <c r="G82" s="6" t="s">
        <v>44</v>
      </c>
      <c r="H82" s="6" t="s">
        <v>45</v>
      </c>
      <c r="I82" s="6" t="s">
        <v>46</v>
      </c>
      <c r="J82" s="6" t="s">
        <v>47</v>
      </c>
      <c r="K82" s="6"/>
      <c r="L82" s="6" t="s">
        <v>49</v>
      </c>
      <c r="M82" s="6" t="s">
        <v>50</v>
      </c>
      <c r="N82" s="144" t="s">
        <v>51</v>
      </c>
      <c r="O82" s="6"/>
      <c r="P82" s="6"/>
      <c r="Q82" s="6" t="s">
        <v>35</v>
      </c>
      <c r="R82" s="7" t="s">
        <v>53</v>
      </c>
      <c r="U82" s="50" t="s">
        <v>19</v>
      </c>
      <c r="V82" s="50"/>
      <c r="W82" s="50" t="s">
        <v>45</v>
      </c>
      <c r="X82" s="50" t="s">
        <v>41</v>
      </c>
      <c r="Y82" s="50" t="s">
        <v>44</v>
      </c>
      <c r="Z82" s="50" t="s">
        <v>43</v>
      </c>
      <c r="AA82" s="50" t="s">
        <v>49</v>
      </c>
      <c r="AB82" s="50" t="s">
        <v>42</v>
      </c>
      <c r="AC82" s="50" t="s">
        <v>47</v>
      </c>
      <c r="AD82" s="50" t="s">
        <v>51</v>
      </c>
      <c r="AE82" s="50" t="s">
        <v>46</v>
      </c>
      <c r="AF82" s="50" t="s">
        <v>50</v>
      </c>
      <c r="AG82" s="50"/>
      <c r="AH82" s="50"/>
      <c r="AI82" s="50"/>
      <c r="AJ82" s="50" t="s">
        <v>35</v>
      </c>
      <c r="AK82" s="50" t="s">
        <v>53</v>
      </c>
    </row>
    <row r="83" spans="2:37" x14ac:dyDescent="0.25">
      <c r="B83" s="8">
        <v>2010</v>
      </c>
      <c r="C83" s="3" t="s">
        <v>19</v>
      </c>
      <c r="D83" s="13">
        <f>D84/$Q84</f>
        <v>0.49543920422814502</v>
      </c>
      <c r="E83" s="13">
        <f t="shared" ref="E83:P83" si="43">E84/$Q84</f>
        <v>4.4919993848793638E-2</v>
      </c>
      <c r="F83" s="13">
        <f t="shared" si="43"/>
        <v>0.24380630174904697</v>
      </c>
      <c r="G83" s="13">
        <f t="shared" si="43"/>
        <v>2.9359869853423228E-2</v>
      </c>
      <c r="H83" s="13">
        <f t="shared" si="43"/>
        <v>0</v>
      </c>
      <c r="I83" s="13">
        <f t="shared" si="43"/>
        <v>1.0521800360978689E-4</v>
      </c>
      <c r="J83" s="13">
        <f t="shared" si="43"/>
        <v>4.1520642962938979E-3</v>
      </c>
      <c r="K83" s="13">
        <f t="shared" si="43"/>
        <v>0</v>
      </c>
      <c r="L83" s="13">
        <f t="shared" si="43"/>
        <v>0.16846616431814687</v>
      </c>
      <c r="M83" s="13">
        <f t="shared" si="43"/>
        <v>1.0926484990247101E-3</v>
      </c>
      <c r="N83" s="145">
        <f t="shared" si="43"/>
        <v>1.2658535203515901E-2</v>
      </c>
      <c r="O83" s="13">
        <f t="shared" si="43"/>
        <v>0</v>
      </c>
      <c r="P83" s="13">
        <f t="shared" si="43"/>
        <v>0</v>
      </c>
      <c r="Q83" s="3"/>
      <c r="R83" s="9"/>
      <c r="S83" s="149">
        <f>1-N83</f>
        <v>0.9873414647964841</v>
      </c>
      <c r="U83" s="50">
        <v>2010</v>
      </c>
      <c r="V83" s="50" t="s">
        <v>19</v>
      </c>
      <c r="W83" s="50">
        <v>0</v>
      </c>
      <c r="X83" s="50">
        <v>0.49543920422814502</v>
      </c>
      <c r="Y83" s="50">
        <v>2.9359869853423228E-2</v>
      </c>
      <c r="Z83" s="50">
        <v>0.24380630174904697</v>
      </c>
      <c r="AA83" s="50">
        <v>0.16846616431814687</v>
      </c>
      <c r="AB83" s="50">
        <v>4.4919993848793638E-2</v>
      </c>
      <c r="AC83" s="50">
        <v>4.1520642962938979E-3</v>
      </c>
      <c r="AD83" s="50">
        <v>1.2658535203515901E-2</v>
      </c>
      <c r="AE83" s="50">
        <v>1.0521800360978689E-4</v>
      </c>
      <c r="AF83" s="50">
        <v>1.0926484990247101E-3</v>
      </c>
      <c r="AG83" s="50">
        <v>0</v>
      </c>
      <c r="AH83" s="50">
        <v>0</v>
      </c>
      <c r="AI83" s="50">
        <v>0</v>
      </c>
      <c r="AJ83" s="50"/>
      <c r="AK83" s="50"/>
    </row>
    <row r="84" spans="2:37" s="17" customFormat="1" x14ac:dyDescent="0.25">
      <c r="B84" s="14">
        <v>2010</v>
      </c>
      <c r="C84" s="15"/>
      <c r="D84" s="15">
        <v>122426</v>
      </c>
      <c r="E84" s="15">
        <v>11100</v>
      </c>
      <c r="F84" s="15">
        <v>60246</v>
      </c>
      <c r="G84" s="15">
        <v>7255</v>
      </c>
      <c r="H84" s="15"/>
      <c r="I84" s="15">
        <v>26</v>
      </c>
      <c r="J84" s="15">
        <v>1026</v>
      </c>
      <c r="K84" s="15"/>
      <c r="L84" s="15">
        <v>41629</v>
      </c>
      <c r="M84" s="15">
        <v>270</v>
      </c>
      <c r="N84" s="146">
        <v>3128</v>
      </c>
      <c r="O84" s="15"/>
      <c r="P84" s="15"/>
      <c r="Q84" s="15">
        <f>SUM(D84:P84)</f>
        <v>247106</v>
      </c>
      <c r="R84" s="16" t="s">
        <v>54</v>
      </c>
      <c r="U84" s="50">
        <v>2010</v>
      </c>
      <c r="V84" s="50"/>
      <c r="W84" s="50"/>
      <c r="X84" s="50">
        <v>122426</v>
      </c>
      <c r="Y84" s="50">
        <v>7255</v>
      </c>
      <c r="Z84" s="50">
        <v>60246</v>
      </c>
      <c r="AA84" s="50">
        <v>41629</v>
      </c>
      <c r="AB84" s="50">
        <v>11100</v>
      </c>
      <c r="AC84" s="50">
        <v>1026</v>
      </c>
      <c r="AD84" s="50">
        <v>3128</v>
      </c>
      <c r="AE84" s="50">
        <v>26</v>
      </c>
      <c r="AF84" s="50">
        <v>270</v>
      </c>
      <c r="AG84" s="50"/>
      <c r="AH84" s="50"/>
      <c r="AI84" s="50"/>
      <c r="AJ84" s="50">
        <v>247106</v>
      </c>
      <c r="AK84" s="50" t="s">
        <v>54</v>
      </c>
    </row>
    <row r="85" spans="2:37" x14ac:dyDescent="0.25">
      <c r="B85" s="8"/>
      <c r="C85" s="3"/>
      <c r="D85" s="3"/>
      <c r="E85" s="3"/>
      <c r="F85" s="3"/>
      <c r="G85" s="3"/>
      <c r="H85" s="3"/>
      <c r="I85" s="3"/>
      <c r="J85" s="3"/>
      <c r="K85" s="3"/>
      <c r="L85" s="3"/>
      <c r="M85" s="3"/>
      <c r="N85" s="147"/>
      <c r="O85" s="3"/>
      <c r="P85" s="3"/>
      <c r="Q85" s="3"/>
      <c r="R85" s="9"/>
      <c r="U85" s="50"/>
      <c r="V85" s="50"/>
      <c r="W85" s="50"/>
      <c r="X85" s="50"/>
      <c r="Y85" s="50"/>
      <c r="Z85" s="50"/>
      <c r="AA85" s="50"/>
      <c r="AB85" s="50"/>
      <c r="AC85" s="50"/>
      <c r="AD85" s="50"/>
      <c r="AE85" s="50"/>
      <c r="AF85" s="50"/>
      <c r="AG85" s="50"/>
      <c r="AH85" s="50"/>
      <c r="AI85" s="50"/>
      <c r="AJ85" s="50"/>
      <c r="AK85" s="50"/>
    </row>
    <row r="86" spans="2:37" x14ac:dyDescent="0.25">
      <c r="B86" s="8">
        <v>2015</v>
      </c>
      <c r="C86" s="3" t="s">
        <v>19</v>
      </c>
      <c r="D86" s="13">
        <f>D87/$Q87</f>
        <v>0.45382464131883116</v>
      </c>
      <c r="E86" s="13">
        <f t="shared" ref="E86:P86" si="44">E87/$Q87</f>
        <v>4.6431006166527219E-2</v>
      </c>
      <c r="F86" s="13">
        <f t="shared" si="44"/>
        <v>0.30603715410120541</v>
      </c>
      <c r="G86" s="13">
        <f t="shared" si="44"/>
        <v>2.9070217842645098E-2</v>
      </c>
      <c r="H86" s="13">
        <f t="shared" si="44"/>
        <v>0</v>
      </c>
      <c r="I86" s="13">
        <f t="shared" si="44"/>
        <v>3.3892659043723468E-3</v>
      </c>
      <c r="J86" s="13">
        <f t="shared" si="44"/>
        <v>5.9108797372253727E-3</v>
      </c>
      <c r="K86" s="13">
        <f t="shared" si="44"/>
        <v>0</v>
      </c>
      <c r="L86" s="13">
        <f t="shared" si="44"/>
        <v>0.14126847634098727</v>
      </c>
      <c r="M86" s="13">
        <f t="shared" si="44"/>
        <v>9.5286789997211119E-4</v>
      </c>
      <c r="N86" s="145">
        <f t="shared" si="44"/>
        <v>1.3115490688234019E-2</v>
      </c>
      <c r="O86" s="13">
        <f t="shared" si="44"/>
        <v>0</v>
      </c>
      <c r="P86" s="13">
        <f t="shared" si="44"/>
        <v>0</v>
      </c>
      <c r="Q86" s="3"/>
      <c r="R86" s="9"/>
      <c r="S86" s="149">
        <f t="shared" ref="S86:S89" si="45">1-N86</f>
        <v>0.98688450931176597</v>
      </c>
      <c r="U86" s="50">
        <v>2015</v>
      </c>
      <c r="V86" s="50" t="s">
        <v>19</v>
      </c>
      <c r="W86" s="50">
        <v>0</v>
      </c>
      <c r="X86" s="50">
        <v>0.45382464131883116</v>
      </c>
      <c r="Y86" s="50">
        <v>2.9070217842645098E-2</v>
      </c>
      <c r="Z86" s="50">
        <v>0.30603715410120541</v>
      </c>
      <c r="AA86" s="50">
        <v>0.14126847634098727</v>
      </c>
      <c r="AB86" s="50">
        <v>4.6431006166527219E-2</v>
      </c>
      <c r="AC86" s="50">
        <v>5.9108797372253727E-3</v>
      </c>
      <c r="AD86" s="50">
        <v>1.3115490688234019E-2</v>
      </c>
      <c r="AE86" s="50">
        <v>3.3892659043723468E-3</v>
      </c>
      <c r="AF86" s="50">
        <v>9.5286789997211119E-4</v>
      </c>
      <c r="AG86" s="50">
        <v>0</v>
      </c>
      <c r="AH86" s="50">
        <v>0</v>
      </c>
      <c r="AI86" s="50">
        <v>0</v>
      </c>
      <c r="AJ86" s="50"/>
      <c r="AK86" s="50"/>
    </row>
    <row r="87" spans="2:37" s="17" customFormat="1" x14ac:dyDescent="0.25">
      <c r="B87" s="14">
        <v>2015</v>
      </c>
      <c r="C87" s="15"/>
      <c r="D87" s="15">
        <v>117163</v>
      </c>
      <c r="E87" s="15">
        <v>11987</v>
      </c>
      <c r="F87" s="15">
        <v>79009</v>
      </c>
      <c r="G87" s="15">
        <v>7505</v>
      </c>
      <c r="H87" s="15"/>
      <c r="I87" s="15">
        <v>875</v>
      </c>
      <c r="J87" s="15">
        <v>1526</v>
      </c>
      <c r="K87" s="15"/>
      <c r="L87" s="15">
        <v>36471</v>
      </c>
      <c r="M87" s="15">
        <v>246</v>
      </c>
      <c r="N87" s="146">
        <v>3386</v>
      </c>
      <c r="O87" s="15"/>
      <c r="P87" s="15"/>
      <c r="Q87" s="15">
        <f>SUM(D87:P87)</f>
        <v>258168</v>
      </c>
      <c r="R87" s="16" t="s">
        <v>54</v>
      </c>
      <c r="U87" s="50">
        <v>2015</v>
      </c>
      <c r="V87" s="50"/>
      <c r="W87" s="50"/>
      <c r="X87" s="50">
        <v>117163</v>
      </c>
      <c r="Y87" s="50">
        <v>7505</v>
      </c>
      <c r="Z87" s="50">
        <v>79009</v>
      </c>
      <c r="AA87" s="50">
        <v>36471</v>
      </c>
      <c r="AB87" s="50">
        <v>11987</v>
      </c>
      <c r="AC87" s="50">
        <v>1526</v>
      </c>
      <c r="AD87" s="50">
        <v>3386</v>
      </c>
      <c r="AE87" s="50">
        <v>875</v>
      </c>
      <c r="AF87" s="50">
        <v>246</v>
      </c>
      <c r="AG87" s="50"/>
      <c r="AH87" s="50"/>
      <c r="AI87" s="50"/>
      <c r="AJ87" s="50">
        <v>258168</v>
      </c>
      <c r="AK87" s="50" t="s">
        <v>54</v>
      </c>
    </row>
    <row r="88" spans="2:37" x14ac:dyDescent="0.25">
      <c r="B88" s="8"/>
      <c r="C88" s="3"/>
      <c r="D88" s="3"/>
      <c r="E88" s="3"/>
      <c r="F88" s="3"/>
      <c r="G88" s="3"/>
      <c r="H88" s="3"/>
      <c r="I88" s="3"/>
      <c r="J88" s="3"/>
      <c r="K88" s="3"/>
      <c r="L88" s="3"/>
      <c r="M88" s="3"/>
      <c r="N88" s="147"/>
      <c r="O88" s="3"/>
      <c r="P88" s="3"/>
      <c r="Q88" s="3"/>
      <c r="R88" s="9"/>
      <c r="U88" s="50"/>
      <c r="V88" s="50"/>
      <c r="W88" s="50"/>
      <c r="X88" s="50"/>
      <c r="Y88" s="50"/>
      <c r="Z88" s="50"/>
      <c r="AA88" s="50"/>
      <c r="AB88" s="50"/>
      <c r="AC88" s="50"/>
      <c r="AD88" s="50"/>
      <c r="AE88" s="50"/>
      <c r="AF88" s="50"/>
      <c r="AG88" s="50"/>
      <c r="AH88" s="50"/>
      <c r="AI88" s="50"/>
      <c r="AJ88" s="50"/>
      <c r="AK88" s="50"/>
    </row>
    <row r="89" spans="2:37" x14ac:dyDescent="0.25">
      <c r="B89" s="8">
        <v>2020</v>
      </c>
      <c r="C89" s="3" t="s">
        <v>19</v>
      </c>
      <c r="D89" s="13">
        <f>D90/$Q90</f>
        <v>0.44950879597898102</v>
      </c>
      <c r="E89" s="13">
        <f t="shared" ref="E89:P89" si="46">E90/$Q90</f>
        <v>1.5782071053232809E-2</v>
      </c>
      <c r="F89" s="13">
        <f t="shared" si="46"/>
        <v>0.35657627941512454</v>
      </c>
      <c r="G89" s="13">
        <f t="shared" si="46"/>
        <v>2.2054203792551977E-2</v>
      </c>
      <c r="H89" s="13">
        <f t="shared" si="46"/>
        <v>7.1395933287639938E-6</v>
      </c>
      <c r="I89" s="13">
        <f t="shared" si="46"/>
        <v>2.175791066940827E-2</v>
      </c>
      <c r="J89" s="13">
        <f t="shared" si="46"/>
        <v>8.6424777244688139E-3</v>
      </c>
      <c r="K89" s="13">
        <f t="shared" si="46"/>
        <v>0</v>
      </c>
      <c r="L89" s="13">
        <f t="shared" si="46"/>
        <v>0.11223440712816998</v>
      </c>
      <c r="M89" s="13">
        <f t="shared" si="46"/>
        <v>7.246687228695454E-4</v>
      </c>
      <c r="N89" s="145">
        <f t="shared" si="46"/>
        <v>1.2712045921864291E-2</v>
      </c>
      <c r="O89" s="13">
        <f t="shared" si="46"/>
        <v>0</v>
      </c>
      <c r="P89" s="13">
        <f t="shared" si="46"/>
        <v>0</v>
      </c>
      <c r="Q89" s="3"/>
      <c r="R89" s="9"/>
      <c r="S89" s="149">
        <f t="shared" ref="S89" si="47">1-N89</f>
        <v>0.98728795407813574</v>
      </c>
      <c r="U89" s="50">
        <v>2020</v>
      </c>
      <c r="V89" s="50" t="s">
        <v>19</v>
      </c>
      <c r="W89" s="50">
        <v>7.1395933287639938E-6</v>
      </c>
      <c r="X89" s="50">
        <v>0.44950879597898102</v>
      </c>
      <c r="Y89" s="50">
        <v>2.2054203792551977E-2</v>
      </c>
      <c r="Z89" s="50">
        <v>0.35657627941512454</v>
      </c>
      <c r="AA89" s="50">
        <v>0.11223440712816998</v>
      </c>
      <c r="AB89" s="50">
        <v>1.5782071053232809E-2</v>
      </c>
      <c r="AC89" s="50">
        <v>8.6424777244688139E-3</v>
      </c>
      <c r="AD89" s="50">
        <v>1.2712045921864291E-2</v>
      </c>
      <c r="AE89" s="50">
        <v>2.175791066940827E-2</v>
      </c>
      <c r="AF89" s="50">
        <v>7.246687228695454E-4</v>
      </c>
      <c r="AG89" s="50">
        <v>0</v>
      </c>
      <c r="AH89" s="50">
        <v>0</v>
      </c>
      <c r="AI89" s="50">
        <v>0</v>
      </c>
      <c r="AJ89" s="50"/>
      <c r="AK89" s="50"/>
    </row>
    <row r="90" spans="2:37" s="17" customFormat="1" ht="15.75" thickBot="1" x14ac:dyDescent="0.3">
      <c r="B90" s="18">
        <v>2020</v>
      </c>
      <c r="C90" s="19"/>
      <c r="D90" s="19">
        <v>125920</v>
      </c>
      <c r="E90" s="19">
        <v>4421</v>
      </c>
      <c r="F90" s="19">
        <v>99887</v>
      </c>
      <c r="G90" s="19">
        <v>6178</v>
      </c>
      <c r="H90" s="19">
        <v>2</v>
      </c>
      <c r="I90" s="19">
        <v>6095</v>
      </c>
      <c r="J90" s="19">
        <v>2421</v>
      </c>
      <c r="K90" s="19"/>
      <c r="L90" s="19">
        <v>31440</v>
      </c>
      <c r="M90" s="19">
        <v>203</v>
      </c>
      <c r="N90" s="148">
        <v>3561</v>
      </c>
      <c r="O90" s="19"/>
      <c r="P90" s="19"/>
      <c r="Q90" s="19">
        <f>SUM(D90:P90)</f>
        <v>280128</v>
      </c>
      <c r="R90" s="20" t="s">
        <v>54</v>
      </c>
      <c r="U90" s="50">
        <v>2020</v>
      </c>
      <c r="V90" s="50"/>
      <c r="W90" s="50">
        <v>2</v>
      </c>
      <c r="X90" s="50">
        <v>125920</v>
      </c>
      <c r="Y90" s="50">
        <v>6178</v>
      </c>
      <c r="Z90" s="50">
        <v>99887</v>
      </c>
      <c r="AA90" s="50">
        <v>31440</v>
      </c>
      <c r="AB90" s="50">
        <v>4421</v>
      </c>
      <c r="AC90" s="50">
        <v>2421</v>
      </c>
      <c r="AD90" s="50">
        <v>3561</v>
      </c>
      <c r="AE90" s="50">
        <v>6095</v>
      </c>
      <c r="AF90" s="50">
        <v>203</v>
      </c>
      <c r="AG90" s="50"/>
      <c r="AH90" s="50"/>
      <c r="AI90" s="50"/>
      <c r="AJ90" s="50">
        <v>280128</v>
      </c>
      <c r="AK90" s="50" t="s">
        <v>54</v>
      </c>
    </row>
    <row r="91" spans="2:37" ht="15.75" thickBot="1" x14ac:dyDescent="0.3">
      <c r="U91" s="50"/>
      <c r="V91" s="50"/>
      <c r="W91" s="50"/>
      <c r="X91" s="50"/>
      <c r="Y91" s="50"/>
      <c r="Z91" s="50"/>
      <c r="AA91" s="50"/>
      <c r="AB91" s="50"/>
      <c r="AC91" s="50"/>
      <c r="AD91" s="50"/>
      <c r="AE91" s="50"/>
      <c r="AF91" s="50"/>
      <c r="AG91" s="50"/>
      <c r="AH91" s="50"/>
      <c r="AI91" s="50"/>
      <c r="AJ91" s="50"/>
      <c r="AK91" s="50"/>
    </row>
    <row r="92" spans="2:37" x14ac:dyDescent="0.25">
      <c r="B92" s="5" t="s">
        <v>22</v>
      </c>
      <c r="C92" s="6"/>
      <c r="D92" s="6" t="s">
        <v>41</v>
      </c>
      <c r="E92" s="6" t="s">
        <v>42</v>
      </c>
      <c r="F92" s="6" t="s">
        <v>43</v>
      </c>
      <c r="G92" s="6" t="s">
        <v>44</v>
      </c>
      <c r="H92" s="6" t="s">
        <v>45</v>
      </c>
      <c r="I92" s="6" t="s">
        <v>46</v>
      </c>
      <c r="J92" s="6" t="s">
        <v>47</v>
      </c>
      <c r="K92" s="6"/>
      <c r="L92" s="6" t="s">
        <v>49</v>
      </c>
      <c r="M92" s="6" t="s">
        <v>50</v>
      </c>
      <c r="N92" s="144" t="s">
        <v>51</v>
      </c>
      <c r="O92" s="6"/>
      <c r="P92" s="6" t="s">
        <v>55</v>
      </c>
      <c r="Q92" s="6" t="s">
        <v>35</v>
      </c>
      <c r="R92" s="7" t="s">
        <v>53</v>
      </c>
      <c r="U92" s="50" t="s">
        <v>22</v>
      </c>
      <c r="V92" s="50"/>
      <c r="W92" s="50" t="s">
        <v>45</v>
      </c>
      <c r="X92" s="50" t="s">
        <v>41</v>
      </c>
      <c r="Y92" s="50" t="s">
        <v>44</v>
      </c>
      <c r="Z92" s="50" t="s">
        <v>43</v>
      </c>
      <c r="AA92" s="50" t="s">
        <v>49</v>
      </c>
      <c r="AB92" s="50" t="s">
        <v>42</v>
      </c>
      <c r="AC92" s="50" t="s">
        <v>47</v>
      </c>
      <c r="AD92" s="50" t="s">
        <v>51</v>
      </c>
      <c r="AE92" s="50" t="s">
        <v>46</v>
      </c>
      <c r="AF92" s="50" t="s">
        <v>50</v>
      </c>
      <c r="AG92" s="50" t="s">
        <v>55</v>
      </c>
      <c r="AH92" s="50"/>
      <c r="AI92" s="50"/>
      <c r="AJ92" s="50" t="s">
        <v>35</v>
      </c>
      <c r="AK92" s="50" t="s">
        <v>53</v>
      </c>
    </row>
    <row r="93" spans="2:37" x14ac:dyDescent="0.25">
      <c r="B93" s="8">
        <v>2010</v>
      </c>
      <c r="C93" s="3" t="s">
        <v>22</v>
      </c>
      <c r="D93" s="13">
        <f>D94/$Q94</f>
        <v>0.43191969926712154</v>
      </c>
      <c r="E93" s="13">
        <f t="shared" ref="E93:P93" si="48">E94/$Q94</f>
        <v>1.3806229466767753E-2</v>
      </c>
      <c r="F93" s="13">
        <f t="shared" si="48"/>
        <v>0.14270912307303513</v>
      </c>
      <c r="G93" s="13">
        <f t="shared" si="48"/>
        <v>4.3203500126358353E-2</v>
      </c>
      <c r="H93" s="13">
        <f t="shared" si="48"/>
        <v>4.4225423300480162E-5</v>
      </c>
      <c r="I93" s="13">
        <f t="shared" si="48"/>
        <v>1.8525713924690421E-2</v>
      </c>
      <c r="J93" s="13">
        <f t="shared" si="48"/>
        <v>6.0884192570128885E-2</v>
      </c>
      <c r="K93" s="13">
        <f t="shared" si="48"/>
        <v>0</v>
      </c>
      <c r="L93" s="13">
        <f t="shared" si="48"/>
        <v>0.22200530705079605</v>
      </c>
      <c r="M93" s="13">
        <f t="shared" si="48"/>
        <v>4.6082891079100331E-2</v>
      </c>
      <c r="N93" s="145">
        <f t="shared" si="48"/>
        <v>1.7530641900429619E-2</v>
      </c>
      <c r="O93" s="13">
        <f t="shared" si="48"/>
        <v>0</v>
      </c>
      <c r="P93" s="13">
        <f t="shared" si="48"/>
        <v>3.2884761182714176E-3</v>
      </c>
      <c r="Q93" s="3"/>
      <c r="R93" s="9"/>
      <c r="S93" s="149">
        <f>1-N93</f>
        <v>0.98246935809957037</v>
      </c>
      <c r="U93" s="50">
        <v>2010</v>
      </c>
      <c r="V93" s="50" t="s">
        <v>22</v>
      </c>
      <c r="W93" s="50">
        <v>4.4225423300480162E-5</v>
      </c>
      <c r="X93" s="50">
        <v>0.43191969926712154</v>
      </c>
      <c r="Y93" s="50">
        <v>4.3203500126358353E-2</v>
      </c>
      <c r="Z93" s="50">
        <v>0.14270912307303513</v>
      </c>
      <c r="AA93" s="50">
        <v>0.22200530705079605</v>
      </c>
      <c r="AB93" s="50">
        <v>1.3806229466767753E-2</v>
      </c>
      <c r="AC93" s="50">
        <v>6.0884192570128885E-2</v>
      </c>
      <c r="AD93" s="50">
        <v>1.7530641900429619E-2</v>
      </c>
      <c r="AE93" s="50">
        <v>1.8525713924690421E-2</v>
      </c>
      <c r="AF93" s="50">
        <v>4.6082891079100331E-2</v>
      </c>
      <c r="AG93" s="50">
        <v>3.2884761182714176E-3</v>
      </c>
      <c r="AH93" s="50">
        <v>0</v>
      </c>
      <c r="AI93" s="50">
        <v>0</v>
      </c>
      <c r="AJ93" s="50"/>
      <c r="AK93" s="50"/>
    </row>
    <row r="94" spans="2:37" s="17" customFormat="1" x14ac:dyDescent="0.25">
      <c r="B94" s="14">
        <v>2010</v>
      </c>
      <c r="C94" s="15"/>
      <c r="D94" s="15">
        <v>273457</v>
      </c>
      <c r="E94" s="15">
        <v>8741</v>
      </c>
      <c r="F94" s="15">
        <v>90352</v>
      </c>
      <c r="G94" s="15">
        <v>27353</v>
      </c>
      <c r="H94" s="15">
        <v>28</v>
      </c>
      <c r="I94" s="15">
        <v>11729</v>
      </c>
      <c r="J94" s="15">
        <v>38547</v>
      </c>
      <c r="K94" s="15"/>
      <c r="L94" s="15">
        <v>140556</v>
      </c>
      <c r="M94" s="15">
        <v>29176</v>
      </c>
      <c r="N94" s="146">
        <v>11099</v>
      </c>
      <c r="O94" s="15"/>
      <c r="P94" s="15">
        <v>2082</v>
      </c>
      <c r="Q94" s="15">
        <f t="shared" ref="Q94" si="49">SUM(D94:P94)</f>
        <v>633120</v>
      </c>
      <c r="R94" s="16" t="s">
        <v>54</v>
      </c>
      <c r="U94" s="50">
        <v>2010</v>
      </c>
      <c r="V94" s="50"/>
      <c r="W94" s="50">
        <v>28</v>
      </c>
      <c r="X94" s="50">
        <v>273457</v>
      </c>
      <c r="Y94" s="50">
        <v>27353</v>
      </c>
      <c r="Z94" s="50">
        <v>90352</v>
      </c>
      <c r="AA94" s="50">
        <v>140556</v>
      </c>
      <c r="AB94" s="50">
        <v>8741</v>
      </c>
      <c r="AC94" s="50">
        <v>38547</v>
      </c>
      <c r="AD94" s="50">
        <v>11099</v>
      </c>
      <c r="AE94" s="50">
        <v>11729</v>
      </c>
      <c r="AF94" s="50">
        <v>29176</v>
      </c>
      <c r="AG94" s="50">
        <v>2082</v>
      </c>
      <c r="AH94" s="50"/>
      <c r="AI94" s="50"/>
      <c r="AJ94" s="50">
        <v>633120</v>
      </c>
      <c r="AK94" s="50" t="s">
        <v>54</v>
      </c>
    </row>
    <row r="95" spans="2:37" x14ac:dyDescent="0.25">
      <c r="B95" s="8"/>
      <c r="C95" s="3"/>
      <c r="D95" s="3"/>
      <c r="E95" s="3"/>
      <c r="F95" s="3"/>
      <c r="G95" s="3"/>
      <c r="H95" s="3"/>
      <c r="I95" s="3"/>
      <c r="J95" s="3"/>
      <c r="K95" s="3"/>
      <c r="L95" s="3"/>
      <c r="M95" s="3"/>
      <c r="N95" s="147"/>
      <c r="O95" s="3"/>
      <c r="P95" s="3"/>
      <c r="Q95" s="3"/>
      <c r="R95" s="9"/>
      <c r="U95" s="50"/>
      <c r="V95" s="50"/>
      <c r="W95" s="50"/>
      <c r="X95" s="50"/>
      <c r="Y95" s="50"/>
      <c r="Z95" s="50"/>
      <c r="AA95" s="50"/>
      <c r="AB95" s="50"/>
      <c r="AC95" s="50"/>
      <c r="AD95" s="50"/>
      <c r="AE95" s="50"/>
      <c r="AF95" s="50"/>
      <c r="AG95" s="50"/>
      <c r="AH95" s="50"/>
      <c r="AI95" s="50"/>
      <c r="AJ95" s="50"/>
      <c r="AK95" s="50"/>
    </row>
    <row r="96" spans="2:37" x14ac:dyDescent="0.25">
      <c r="B96" s="8">
        <v>2015</v>
      </c>
      <c r="C96" s="3" t="s">
        <v>22</v>
      </c>
      <c r="D96" s="13">
        <f>D97/$Q97</f>
        <v>0.43761539636191998</v>
      </c>
      <c r="E96" s="13">
        <f t="shared" ref="E96:P96" si="50">E97/$Q97</f>
        <v>9.577223206835012E-3</v>
      </c>
      <c r="F96" s="13">
        <f t="shared" si="50"/>
        <v>9.7202105785975518E-2</v>
      </c>
      <c r="G96" s="13">
        <f t="shared" si="50"/>
        <v>3.8404526236717369E-2</v>
      </c>
      <c r="H96" s="13">
        <f t="shared" si="50"/>
        <v>2.0514908785779622E-4</v>
      </c>
      <c r="I96" s="13">
        <f t="shared" si="50"/>
        <v>5.9733861476548994E-2</v>
      </c>
      <c r="J96" s="13">
        <f t="shared" si="50"/>
        <v>0.12436045157478919</v>
      </c>
      <c r="K96" s="13">
        <f t="shared" si="50"/>
        <v>0</v>
      </c>
      <c r="L96" s="13">
        <f t="shared" si="50"/>
        <v>0.14157755021139612</v>
      </c>
      <c r="M96" s="13">
        <f t="shared" si="50"/>
        <v>6.8729571855396118E-2</v>
      </c>
      <c r="N96" s="145">
        <f t="shared" si="50"/>
        <v>1.9780690997656981E-2</v>
      </c>
      <c r="O96" s="13">
        <f t="shared" si="50"/>
        <v>0</v>
      </c>
      <c r="P96" s="13">
        <f t="shared" si="50"/>
        <v>2.8134732049069195E-3</v>
      </c>
      <c r="Q96" s="3"/>
      <c r="R96" s="9"/>
      <c r="S96" s="149">
        <f t="shared" ref="S96:S99" si="51">1-N96</f>
        <v>0.980219309002343</v>
      </c>
      <c r="U96" s="50">
        <v>2015</v>
      </c>
      <c r="V96" s="50" t="s">
        <v>22</v>
      </c>
      <c r="W96" s="50">
        <v>2.0514908785779622E-4</v>
      </c>
      <c r="X96" s="50">
        <v>0.43761539636191998</v>
      </c>
      <c r="Y96" s="50">
        <v>3.8404526236717369E-2</v>
      </c>
      <c r="Z96" s="50">
        <v>9.7202105785975518E-2</v>
      </c>
      <c r="AA96" s="50">
        <v>0.14157755021139612</v>
      </c>
      <c r="AB96" s="50">
        <v>9.577223206835012E-3</v>
      </c>
      <c r="AC96" s="50">
        <v>0.12436045157478919</v>
      </c>
      <c r="AD96" s="50">
        <v>1.9780690997656981E-2</v>
      </c>
      <c r="AE96" s="50">
        <v>5.9733861476548994E-2</v>
      </c>
      <c r="AF96" s="50">
        <v>6.8729571855396118E-2</v>
      </c>
      <c r="AG96" s="50">
        <v>2.8134732049069195E-3</v>
      </c>
      <c r="AH96" s="50">
        <v>0</v>
      </c>
      <c r="AI96" s="50">
        <v>0</v>
      </c>
      <c r="AJ96" s="50"/>
      <c r="AK96" s="50"/>
    </row>
    <row r="97" spans="2:37" s="17" customFormat="1" x14ac:dyDescent="0.25">
      <c r="B97" s="14">
        <v>2015</v>
      </c>
      <c r="C97" s="15"/>
      <c r="D97" s="15">
        <v>283710</v>
      </c>
      <c r="E97" s="15">
        <v>6209</v>
      </c>
      <c r="F97" s="15">
        <v>63017</v>
      </c>
      <c r="G97" s="15">
        <v>24898</v>
      </c>
      <c r="H97" s="15">
        <v>133</v>
      </c>
      <c r="I97" s="15">
        <v>38726</v>
      </c>
      <c r="J97" s="15">
        <v>80624</v>
      </c>
      <c r="K97" s="15"/>
      <c r="L97" s="15">
        <v>91786</v>
      </c>
      <c r="M97" s="15">
        <v>44558</v>
      </c>
      <c r="N97" s="146">
        <v>12824</v>
      </c>
      <c r="O97" s="15"/>
      <c r="P97" s="15">
        <v>1824</v>
      </c>
      <c r="Q97" s="15">
        <f>SUM(D97:P97)</f>
        <v>648309</v>
      </c>
      <c r="R97" s="16" t="s">
        <v>54</v>
      </c>
      <c r="U97" s="50">
        <v>2015</v>
      </c>
      <c r="V97" s="50"/>
      <c r="W97" s="50">
        <v>133</v>
      </c>
      <c r="X97" s="50">
        <v>283710</v>
      </c>
      <c r="Y97" s="50">
        <v>24898</v>
      </c>
      <c r="Z97" s="50">
        <v>63017</v>
      </c>
      <c r="AA97" s="50">
        <v>91786</v>
      </c>
      <c r="AB97" s="50">
        <v>6209</v>
      </c>
      <c r="AC97" s="50">
        <v>80624</v>
      </c>
      <c r="AD97" s="50">
        <v>12824</v>
      </c>
      <c r="AE97" s="50">
        <v>38726</v>
      </c>
      <c r="AF97" s="50">
        <v>44558</v>
      </c>
      <c r="AG97" s="50">
        <v>1824</v>
      </c>
      <c r="AH97" s="50"/>
      <c r="AI97" s="50"/>
      <c r="AJ97" s="50">
        <v>648309</v>
      </c>
      <c r="AK97" s="50" t="s">
        <v>54</v>
      </c>
    </row>
    <row r="98" spans="2:37" x14ac:dyDescent="0.25">
      <c r="B98" s="8"/>
      <c r="C98" s="3"/>
      <c r="D98" s="3"/>
      <c r="E98" s="3"/>
      <c r="F98" s="3"/>
      <c r="G98" s="3"/>
      <c r="H98" s="3"/>
      <c r="I98" s="3"/>
      <c r="J98" s="3"/>
      <c r="K98" s="3"/>
      <c r="L98" s="3"/>
      <c r="M98" s="3"/>
      <c r="N98" s="147"/>
      <c r="O98" s="3"/>
      <c r="P98" s="3"/>
      <c r="Q98" s="3"/>
      <c r="R98" s="9"/>
      <c r="U98" s="50"/>
      <c r="V98" s="50"/>
      <c r="W98" s="50"/>
      <c r="X98" s="50"/>
      <c r="Y98" s="50"/>
      <c r="Z98" s="50"/>
      <c r="AA98" s="50"/>
      <c r="AB98" s="50"/>
      <c r="AC98" s="50"/>
      <c r="AD98" s="50"/>
      <c r="AE98" s="50"/>
      <c r="AF98" s="50"/>
      <c r="AG98" s="50"/>
      <c r="AH98" s="50"/>
      <c r="AI98" s="50"/>
      <c r="AJ98" s="50"/>
      <c r="AK98" s="50"/>
    </row>
    <row r="99" spans="2:37" x14ac:dyDescent="0.25">
      <c r="B99" s="8">
        <v>2020</v>
      </c>
      <c r="C99" s="3" t="s">
        <v>22</v>
      </c>
      <c r="D99" s="13">
        <f>D100/$Q100</f>
        <v>0.25457950669679291</v>
      </c>
      <c r="E99" s="13">
        <f t="shared" ref="E99:P99" si="52">E100/$Q100</f>
        <v>8.4313439118892768E-3</v>
      </c>
      <c r="F99" s="13">
        <f t="shared" si="52"/>
        <v>0.17107363465321868</v>
      </c>
      <c r="G99" s="13">
        <f t="shared" si="52"/>
        <v>4.2744353473827094E-2</v>
      </c>
      <c r="H99" s="13">
        <f t="shared" si="52"/>
        <v>3.7285543690237887E-4</v>
      </c>
      <c r="I99" s="13">
        <f t="shared" si="52"/>
        <v>8.6942327683227516E-2</v>
      </c>
      <c r="J99" s="13">
        <f t="shared" si="52"/>
        <v>0.22502770642359471</v>
      </c>
      <c r="K99" s="13">
        <f t="shared" si="52"/>
        <v>0</v>
      </c>
      <c r="L99" s="13">
        <f t="shared" si="52"/>
        <v>0.11062294349607814</v>
      </c>
      <c r="M99" s="13">
        <f t="shared" si="52"/>
        <v>7.6892413165061554E-2</v>
      </c>
      <c r="N99" s="145">
        <f t="shared" si="52"/>
        <v>2.1295715598931262E-2</v>
      </c>
      <c r="O99" s="13">
        <f t="shared" si="52"/>
        <v>0</v>
      </c>
      <c r="P99" s="13">
        <f t="shared" si="52"/>
        <v>2.0171994604764646E-3</v>
      </c>
      <c r="Q99" s="3"/>
      <c r="R99" s="9"/>
      <c r="S99" s="149">
        <f t="shared" ref="S99" si="53">1-N99</f>
        <v>0.97870428440106871</v>
      </c>
      <c r="U99" s="50">
        <v>2020</v>
      </c>
      <c r="V99" s="50" t="s">
        <v>22</v>
      </c>
      <c r="W99" s="50">
        <v>3.7285543690237887E-4</v>
      </c>
      <c r="X99" s="50">
        <v>0.25457950669679291</v>
      </c>
      <c r="Y99" s="50">
        <v>4.2744353473827094E-2</v>
      </c>
      <c r="Z99" s="50">
        <v>0.17107363465321868</v>
      </c>
      <c r="AA99" s="50">
        <v>0.11062294349607814</v>
      </c>
      <c r="AB99" s="50">
        <v>8.4313439118892768E-3</v>
      </c>
      <c r="AC99" s="50">
        <v>0.22502770642359471</v>
      </c>
      <c r="AD99" s="50">
        <v>2.1295715598931262E-2</v>
      </c>
      <c r="AE99" s="50">
        <v>8.6942327683227516E-2</v>
      </c>
      <c r="AF99" s="50">
        <v>7.6892413165061554E-2</v>
      </c>
      <c r="AG99" s="50">
        <v>2.0171994604764646E-3</v>
      </c>
      <c r="AH99" s="50">
        <v>0</v>
      </c>
      <c r="AI99" s="50">
        <v>0</v>
      </c>
      <c r="AJ99" s="50"/>
      <c r="AK99" s="50"/>
    </row>
    <row r="100" spans="2:37" s="17" customFormat="1" ht="15.75" thickBot="1" x14ac:dyDescent="0.3">
      <c r="B100" s="18">
        <v>2020</v>
      </c>
      <c r="C100" s="19"/>
      <c r="D100" s="19">
        <v>148164</v>
      </c>
      <c r="E100" s="19">
        <v>4907</v>
      </c>
      <c r="F100" s="19">
        <v>99564</v>
      </c>
      <c r="G100" s="19">
        <v>24877</v>
      </c>
      <c r="H100" s="19">
        <v>217</v>
      </c>
      <c r="I100" s="19">
        <v>50600</v>
      </c>
      <c r="J100" s="19">
        <v>130965</v>
      </c>
      <c r="K100" s="19"/>
      <c r="L100" s="19">
        <v>64382</v>
      </c>
      <c r="M100" s="19">
        <v>44751</v>
      </c>
      <c r="N100" s="148">
        <v>12394</v>
      </c>
      <c r="O100" s="19"/>
      <c r="P100" s="19">
        <v>1174</v>
      </c>
      <c r="Q100" s="19">
        <f>SUM(D100:P100)</f>
        <v>581995</v>
      </c>
      <c r="R100" s="20" t="s">
        <v>54</v>
      </c>
      <c r="U100" s="50">
        <v>2020</v>
      </c>
      <c r="V100" s="50"/>
      <c r="W100" s="50">
        <v>217</v>
      </c>
      <c r="X100" s="50">
        <v>148164</v>
      </c>
      <c r="Y100" s="50">
        <v>24877</v>
      </c>
      <c r="Z100" s="50">
        <v>99564</v>
      </c>
      <c r="AA100" s="50">
        <v>64382</v>
      </c>
      <c r="AB100" s="50">
        <v>4907</v>
      </c>
      <c r="AC100" s="50">
        <v>130965</v>
      </c>
      <c r="AD100" s="50">
        <v>12394</v>
      </c>
      <c r="AE100" s="50">
        <v>50600</v>
      </c>
      <c r="AF100" s="50">
        <v>44751</v>
      </c>
      <c r="AG100" s="50">
        <v>1174</v>
      </c>
      <c r="AH100" s="50"/>
      <c r="AI100" s="50"/>
      <c r="AJ100" s="50">
        <v>581995</v>
      </c>
      <c r="AK100" s="50" t="s">
        <v>54</v>
      </c>
    </row>
    <row r="108" spans="2:37" x14ac:dyDescent="0.25">
      <c r="D108" s="50"/>
    </row>
    <row r="151" spans="14:14" s="1" customFormat="1" x14ac:dyDescent="0.25">
      <c r="N151" s="21"/>
    </row>
    <row r="152" spans="14:14" s="1" customFormat="1" x14ac:dyDescent="0.25">
      <c r="N152" s="21"/>
    </row>
    <row r="154" spans="14:14" s="1" customFormat="1" x14ac:dyDescent="0.25">
      <c r="N154" s="21"/>
    </row>
    <row r="155" spans="14:14" s="1" customFormat="1" x14ac:dyDescent="0.25">
      <c r="N155" s="2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43DEF-9A9C-4E26-B45E-87CB22E448BE}">
  <dimension ref="B2:AK156"/>
  <sheetViews>
    <sheetView topLeftCell="A124" workbookViewId="0">
      <selection activeCell="C148" sqref="C148"/>
    </sheetView>
  </sheetViews>
  <sheetFormatPr defaultRowHeight="15" x14ac:dyDescent="0.25"/>
  <cols>
    <col min="1" max="1" width="9.140625" style="1"/>
    <col min="2" max="2" width="38.42578125" style="1" bestFit="1" customWidth="1"/>
    <col min="3" max="3" width="78.85546875" style="1" bestFit="1" customWidth="1"/>
    <col min="4" max="4" width="34.28515625" style="1" bestFit="1" customWidth="1"/>
    <col min="5" max="5" width="26.85546875" style="1" bestFit="1" customWidth="1"/>
    <col min="6" max="11" width="12" style="1" bestFit="1" customWidth="1"/>
    <col min="12" max="12" width="12.85546875" style="1" bestFit="1" customWidth="1"/>
    <col min="13" max="13" width="12" style="1" bestFit="1" customWidth="1"/>
    <col min="14" max="14" width="13.42578125" style="1" bestFit="1" customWidth="1"/>
    <col min="15" max="36" width="12" style="1" bestFit="1" customWidth="1"/>
    <col min="37" max="16384" width="9.140625" style="1"/>
  </cols>
  <sheetData>
    <row r="2" spans="2:16" x14ac:dyDescent="0.25">
      <c r="B2" s="1" t="s">
        <v>14</v>
      </c>
      <c r="C2" s="1" t="s">
        <v>41</v>
      </c>
      <c r="D2" s="1" t="s">
        <v>42</v>
      </c>
      <c r="E2" s="1" t="s">
        <v>43</v>
      </c>
      <c r="F2" s="1" t="s">
        <v>50</v>
      </c>
      <c r="G2" s="1" t="s">
        <v>51</v>
      </c>
      <c r="H2" s="1" t="s">
        <v>49</v>
      </c>
      <c r="I2" s="1" t="s">
        <v>44</v>
      </c>
      <c r="J2" s="1" t="s">
        <v>45</v>
      </c>
      <c r="K2" s="1" t="s">
        <v>46</v>
      </c>
      <c r="L2" s="1" t="s">
        <v>52</v>
      </c>
      <c r="M2" s="1" t="s">
        <v>47</v>
      </c>
      <c r="N2" s="1" t="s">
        <v>55</v>
      </c>
      <c r="O2" s="1" t="s">
        <v>53</v>
      </c>
      <c r="P2" s="1" t="s">
        <v>35</v>
      </c>
    </row>
    <row r="3" spans="2:16" x14ac:dyDescent="0.25">
      <c r="B3" s="1">
        <v>1990</v>
      </c>
      <c r="C3" s="1">
        <v>1699648</v>
      </c>
      <c r="D3" s="1">
        <v>130649</v>
      </c>
      <c r="E3" s="1">
        <v>381669</v>
      </c>
      <c r="F3" s="1">
        <v>71039</v>
      </c>
      <c r="G3" s="1">
        <v>15323</v>
      </c>
      <c r="H3" s="1">
        <v>611589</v>
      </c>
      <c r="I3" s="1">
        <v>288960</v>
      </c>
      <c r="J3" s="1">
        <v>16012</v>
      </c>
      <c r="K3" s="1">
        <v>3</v>
      </c>
      <c r="L3" s="1">
        <v>663</v>
      </c>
      <c r="M3" s="1">
        <v>3066</v>
      </c>
      <c r="O3" s="1" t="s">
        <v>54</v>
      </c>
      <c r="P3" s="1">
        <f>SUM(C3:N3)</f>
        <v>3218621</v>
      </c>
    </row>
    <row r="4" spans="2:16" x14ac:dyDescent="0.25">
      <c r="B4" s="1">
        <v>1995</v>
      </c>
      <c r="C4" s="1">
        <v>1832537</v>
      </c>
      <c r="D4" s="1">
        <v>87189</v>
      </c>
      <c r="E4" s="1">
        <v>528844</v>
      </c>
      <c r="F4" s="1">
        <v>43876</v>
      </c>
      <c r="G4" s="1">
        <v>19041</v>
      </c>
      <c r="H4" s="1">
        <v>713806</v>
      </c>
      <c r="I4" s="1">
        <v>337856</v>
      </c>
      <c r="J4" s="1">
        <v>14941</v>
      </c>
      <c r="K4" s="1">
        <v>4</v>
      </c>
      <c r="L4" s="1">
        <v>824</v>
      </c>
      <c r="M4" s="1">
        <v>3196</v>
      </c>
      <c r="O4" s="1" t="s">
        <v>54</v>
      </c>
      <c r="P4" s="1">
        <f t="shared" ref="P4:P9" si="0">SUM(C4:N4)</f>
        <v>3582114</v>
      </c>
    </row>
    <row r="5" spans="2:16" x14ac:dyDescent="0.25">
      <c r="B5" s="1">
        <v>2000</v>
      </c>
      <c r="C5" s="1">
        <v>2129498</v>
      </c>
      <c r="D5" s="1">
        <v>118482</v>
      </c>
      <c r="E5" s="1">
        <v>634290</v>
      </c>
      <c r="F5" s="1">
        <v>47816</v>
      </c>
      <c r="G5" s="1">
        <v>23897</v>
      </c>
      <c r="H5" s="1">
        <v>797718</v>
      </c>
      <c r="I5" s="1">
        <v>279986</v>
      </c>
      <c r="J5" s="1">
        <v>14621</v>
      </c>
      <c r="K5" s="1">
        <v>183</v>
      </c>
      <c r="L5" s="1">
        <v>526</v>
      </c>
      <c r="M5" s="1">
        <v>5650</v>
      </c>
      <c r="O5" s="1" t="s">
        <v>54</v>
      </c>
      <c r="P5" s="1">
        <f t="shared" si="0"/>
        <v>4052667</v>
      </c>
    </row>
    <row r="6" spans="2:16" x14ac:dyDescent="0.25">
      <c r="B6" s="1">
        <v>2005</v>
      </c>
      <c r="C6" s="1">
        <v>2153956</v>
      </c>
      <c r="D6" s="1">
        <v>141290</v>
      </c>
      <c r="E6" s="1">
        <v>782829</v>
      </c>
      <c r="F6" s="1">
        <v>48453</v>
      </c>
      <c r="G6" s="1">
        <v>22762</v>
      </c>
      <c r="H6" s="1">
        <v>810726</v>
      </c>
      <c r="I6" s="1">
        <v>297926</v>
      </c>
      <c r="J6" s="1">
        <v>16778</v>
      </c>
      <c r="K6" s="1">
        <v>524</v>
      </c>
      <c r="L6" s="1">
        <v>596</v>
      </c>
      <c r="M6" s="1">
        <v>17881</v>
      </c>
      <c r="N6" s="1">
        <v>647</v>
      </c>
      <c r="O6" s="1" t="s">
        <v>54</v>
      </c>
      <c r="P6" s="1">
        <f t="shared" si="0"/>
        <v>4294368</v>
      </c>
    </row>
    <row r="7" spans="2:16" x14ac:dyDescent="0.25">
      <c r="B7" s="1">
        <v>2010</v>
      </c>
      <c r="C7" s="1">
        <v>1994194</v>
      </c>
      <c r="D7" s="1">
        <v>48086</v>
      </c>
      <c r="E7" s="1">
        <v>1017869</v>
      </c>
      <c r="F7" s="1">
        <v>52436</v>
      </c>
      <c r="G7" s="1">
        <v>20170</v>
      </c>
      <c r="H7" s="1">
        <v>838931</v>
      </c>
      <c r="I7" s="1">
        <v>286333</v>
      </c>
      <c r="J7" s="1">
        <v>17577</v>
      </c>
      <c r="K7" s="1">
        <v>3063</v>
      </c>
      <c r="L7" s="1">
        <v>879</v>
      </c>
      <c r="M7" s="1">
        <v>95148</v>
      </c>
      <c r="N7" s="1">
        <v>3744</v>
      </c>
      <c r="O7" s="1" t="s">
        <v>54</v>
      </c>
      <c r="P7" s="1">
        <f t="shared" si="0"/>
        <v>4378430</v>
      </c>
    </row>
    <row r="8" spans="2:16" x14ac:dyDescent="0.25">
      <c r="B8" s="1">
        <v>2015</v>
      </c>
      <c r="C8" s="1">
        <v>1470997</v>
      </c>
      <c r="D8" s="1">
        <v>38837</v>
      </c>
      <c r="E8" s="1">
        <v>1372570</v>
      </c>
      <c r="F8" s="1">
        <v>61640</v>
      </c>
      <c r="G8" s="1">
        <v>18826</v>
      </c>
      <c r="H8" s="1">
        <v>830288</v>
      </c>
      <c r="I8" s="1">
        <v>271129</v>
      </c>
      <c r="J8" s="1">
        <v>18727</v>
      </c>
      <c r="K8" s="1">
        <v>32091</v>
      </c>
      <c r="L8" s="1">
        <v>3544</v>
      </c>
      <c r="M8" s="1">
        <v>192992</v>
      </c>
      <c r="N8" s="1">
        <v>5518</v>
      </c>
      <c r="O8" s="1" t="s">
        <v>54</v>
      </c>
      <c r="P8" s="1">
        <f t="shared" si="0"/>
        <v>4317159</v>
      </c>
    </row>
    <row r="9" spans="2:16" x14ac:dyDescent="0.25">
      <c r="B9" s="1">
        <v>2020</v>
      </c>
      <c r="C9" s="1">
        <v>851869</v>
      </c>
      <c r="D9" s="1">
        <v>36212</v>
      </c>
      <c r="E9" s="1">
        <v>1669868</v>
      </c>
      <c r="F9" s="1">
        <v>53097</v>
      </c>
      <c r="G9" s="1">
        <v>17330</v>
      </c>
      <c r="H9" s="1">
        <v>823191</v>
      </c>
      <c r="I9" s="1">
        <v>314316</v>
      </c>
      <c r="J9" s="1">
        <v>19292</v>
      </c>
      <c r="K9" s="1">
        <v>116692</v>
      </c>
      <c r="L9" s="1">
        <v>4391</v>
      </c>
      <c r="M9" s="1">
        <v>341416</v>
      </c>
      <c r="N9" s="1">
        <v>4716</v>
      </c>
      <c r="O9" s="1" t="s">
        <v>54</v>
      </c>
      <c r="P9" s="1">
        <f t="shared" si="0"/>
        <v>4252390</v>
      </c>
    </row>
    <row r="10" spans="2:16" x14ac:dyDescent="0.25">
      <c r="B10" s="1" t="s">
        <v>14</v>
      </c>
      <c r="C10" s="21" t="s">
        <v>41</v>
      </c>
      <c r="D10" s="21" t="s">
        <v>42</v>
      </c>
      <c r="E10" s="21" t="s">
        <v>43</v>
      </c>
      <c r="F10" s="21" t="s">
        <v>50</v>
      </c>
      <c r="G10" s="21" t="s">
        <v>51</v>
      </c>
      <c r="H10" s="21" t="s">
        <v>49</v>
      </c>
      <c r="I10" s="21" t="s">
        <v>44</v>
      </c>
      <c r="J10" s="21" t="s">
        <v>45</v>
      </c>
      <c r="K10" s="21" t="s">
        <v>46</v>
      </c>
      <c r="L10" s="21" t="s">
        <v>52</v>
      </c>
      <c r="M10" s="21" t="s">
        <v>47</v>
      </c>
      <c r="N10" s="21" t="s">
        <v>55</v>
      </c>
    </row>
    <row r="11" spans="2:16" x14ac:dyDescent="0.25">
      <c r="B11" s="1">
        <v>2020</v>
      </c>
      <c r="C11" s="22">
        <f>C9/$P9</f>
        <v>0.20032711016628296</v>
      </c>
      <c r="D11" s="22">
        <f t="shared" ref="D11:M11" si="1">D9/$P9</f>
        <v>8.5156817695460664E-3</v>
      </c>
      <c r="E11" s="22">
        <f t="shared" si="1"/>
        <v>0.39268928767116845</v>
      </c>
      <c r="F11" s="22">
        <f t="shared" si="1"/>
        <v>1.2486390006561016E-2</v>
      </c>
      <c r="G11" s="22">
        <f t="shared" si="1"/>
        <v>4.0753552708006555E-3</v>
      </c>
      <c r="H11" s="22">
        <f t="shared" si="1"/>
        <v>0.19358313795300996</v>
      </c>
      <c r="I11" s="22">
        <f t="shared" si="1"/>
        <v>7.3915139486265366E-2</v>
      </c>
      <c r="J11" s="22">
        <f t="shared" si="1"/>
        <v>4.5367428669524671E-3</v>
      </c>
      <c r="K11" s="22">
        <f t="shared" si="1"/>
        <v>2.7441509362970001E-2</v>
      </c>
      <c r="L11" s="22">
        <f t="shared" si="1"/>
        <v>1.032595787310195E-3</v>
      </c>
      <c r="M11" s="22">
        <f t="shared" si="1"/>
        <v>8.0288026262878051E-2</v>
      </c>
      <c r="N11" s="22">
        <f>N9/$P9</f>
        <v>1.1090233962548119E-3</v>
      </c>
      <c r="P11" s="1">
        <f t="shared" ref="P11" si="2">P9/$P9</f>
        <v>1</v>
      </c>
    </row>
    <row r="66" spans="2:33" ht="15.75" thickBot="1" x14ac:dyDescent="0.3">
      <c r="B66" s="26" t="s">
        <v>58</v>
      </c>
      <c r="C66" s="26">
        <v>2020</v>
      </c>
      <c r="D66" s="26">
        <v>2021</v>
      </c>
      <c r="E66" s="26">
        <v>2022</v>
      </c>
      <c r="F66" s="26">
        <v>2023</v>
      </c>
      <c r="G66" s="26">
        <v>2024</v>
      </c>
      <c r="H66" s="26">
        <v>2025</v>
      </c>
      <c r="I66" s="26">
        <v>2026</v>
      </c>
      <c r="J66" s="26">
        <v>2027</v>
      </c>
      <c r="K66" s="26">
        <v>2028</v>
      </c>
      <c r="L66" s="26">
        <v>2029</v>
      </c>
      <c r="M66" s="26">
        <v>2030</v>
      </c>
      <c r="N66" s="26">
        <v>2031</v>
      </c>
      <c r="O66" s="26">
        <v>2032</v>
      </c>
      <c r="P66" s="26">
        <v>2033</v>
      </c>
      <c r="Q66" s="26">
        <v>2034</v>
      </c>
      <c r="R66" s="26">
        <v>2035</v>
      </c>
      <c r="S66" s="26">
        <v>2036</v>
      </c>
      <c r="T66" s="26">
        <v>2037</v>
      </c>
      <c r="U66" s="26">
        <v>2038</v>
      </c>
      <c r="V66" s="26">
        <v>2039</v>
      </c>
      <c r="W66" s="26">
        <v>2040</v>
      </c>
      <c r="X66" s="26">
        <v>2041</v>
      </c>
      <c r="Y66" s="26">
        <v>2042</v>
      </c>
      <c r="Z66" s="26">
        <v>2043</v>
      </c>
      <c r="AA66" s="26">
        <v>2044</v>
      </c>
      <c r="AB66" s="26">
        <v>2045</v>
      </c>
      <c r="AC66" s="26">
        <v>2046</v>
      </c>
      <c r="AD66" s="26">
        <v>2047</v>
      </c>
      <c r="AE66" s="26">
        <v>2048</v>
      </c>
      <c r="AF66" s="26">
        <v>2049</v>
      </c>
      <c r="AG66" s="26">
        <v>2050</v>
      </c>
    </row>
    <row r="67" spans="2:33" ht="15.75" thickTop="1" x14ac:dyDescent="0.25">
      <c r="B67" s="27" t="s">
        <v>59</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row>
    <row r="68" spans="2:33" x14ac:dyDescent="0.25">
      <c r="B68" s="27" t="s">
        <v>60</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row>
    <row r="69" spans="2:33" x14ac:dyDescent="0.25">
      <c r="B69" s="29" t="s">
        <v>61</v>
      </c>
      <c r="C69" s="30">
        <v>217.319931</v>
      </c>
      <c r="D69" s="30">
        <v>212.916504</v>
      </c>
      <c r="E69" s="30">
        <v>208.204193</v>
      </c>
      <c r="F69" s="30">
        <v>188.344604</v>
      </c>
      <c r="G69" s="30">
        <v>176.849411</v>
      </c>
      <c r="H69" s="30">
        <v>135.96672100000001</v>
      </c>
      <c r="I69" s="30">
        <v>131.59382600000001</v>
      </c>
      <c r="J69" s="30">
        <v>125.52722900000001</v>
      </c>
      <c r="K69" s="30">
        <v>122.936211</v>
      </c>
      <c r="L69" s="30">
        <v>120.46221199999999</v>
      </c>
      <c r="M69" s="30">
        <v>117.930206</v>
      </c>
      <c r="N69" s="30">
        <v>116.512215</v>
      </c>
      <c r="O69" s="30">
        <v>114.45122499999999</v>
      </c>
      <c r="P69" s="30">
        <v>113.27222399999999</v>
      </c>
      <c r="Q69" s="30">
        <v>112.685738</v>
      </c>
      <c r="R69" s="30">
        <v>110.483223</v>
      </c>
      <c r="S69" s="30">
        <v>110.483223</v>
      </c>
      <c r="T69" s="30">
        <v>109.302238</v>
      </c>
      <c r="U69" s="30">
        <v>106.219437</v>
      </c>
      <c r="V69" s="30">
        <v>105.44043000000001</v>
      </c>
      <c r="W69" s="30">
        <v>105.44043000000001</v>
      </c>
      <c r="X69" s="30">
        <v>105.100433</v>
      </c>
      <c r="Y69" s="30">
        <v>105.100433</v>
      </c>
      <c r="Z69" s="30">
        <v>105.100433</v>
      </c>
      <c r="AA69" s="30">
        <v>105.100433</v>
      </c>
      <c r="AB69" s="30">
        <v>102.586433</v>
      </c>
      <c r="AC69" s="30">
        <v>102.586433</v>
      </c>
      <c r="AD69" s="30">
        <v>102.099434</v>
      </c>
      <c r="AE69" s="30">
        <v>102.099434</v>
      </c>
      <c r="AF69" s="30">
        <v>102.099434</v>
      </c>
      <c r="AG69" s="30">
        <v>102.099434</v>
      </c>
    </row>
    <row r="70" spans="2:33" x14ac:dyDescent="0.25">
      <c r="B70" s="29" t="s">
        <v>62</v>
      </c>
      <c r="C70" s="30">
        <v>72.645202999999995</v>
      </c>
      <c r="D70" s="30">
        <v>71.450103999999996</v>
      </c>
      <c r="E70" s="30">
        <v>66.598999000000006</v>
      </c>
      <c r="F70" s="30">
        <v>61.921207000000003</v>
      </c>
      <c r="G70" s="30">
        <v>56.472496</v>
      </c>
      <c r="H70" s="30">
        <v>56.265597999999997</v>
      </c>
      <c r="I70" s="30">
        <v>52.010399</v>
      </c>
      <c r="J70" s="30">
        <v>51.495398999999999</v>
      </c>
      <c r="K70" s="30">
        <v>49.498401999999999</v>
      </c>
      <c r="L70" s="30">
        <v>47.516002999999998</v>
      </c>
      <c r="M70" s="30">
        <v>47.023601999999997</v>
      </c>
      <c r="N70" s="30">
        <v>45.305098999999998</v>
      </c>
      <c r="O70" s="30">
        <v>45.062103</v>
      </c>
      <c r="P70" s="30">
        <v>44.219298999999999</v>
      </c>
      <c r="Q70" s="30">
        <v>43.716301000000001</v>
      </c>
      <c r="R70" s="30">
        <v>42.745804</v>
      </c>
      <c r="S70" s="30">
        <v>42.665801999999999</v>
      </c>
      <c r="T70" s="30">
        <v>43.437801</v>
      </c>
      <c r="U70" s="30">
        <v>43.437801</v>
      </c>
      <c r="V70" s="30">
        <v>43.437801</v>
      </c>
      <c r="W70" s="30">
        <v>43.437801</v>
      </c>
      <c r="X70" s="30">
        <v>43.437801</v>
      </c>
      <c r="Y70" s="30">
        <v>43.437801</v>
      </c>
      <c r="Z70" s="30">
        <v>43.437801</v>
      </c>
      <c r="AA70" s="30">
        <v>43.331802000000003</v>
      </c>
      <c r="AB70" s="30">
        <v>43.331802000000003</v>
      </c>
      <c r="AC70" s="30">
        <v>43.331802000000003</v>
      </c>
      <c r="AD70" s="30">
        <v>43.331802000000003</v>
      </c>
      <c r="AE70" s="30">
        <v>43.331802000000003</v>
      </c>
      <c r="AF70" s="30">
        <v>43.331802000000003</v>
      </c>
      <c r="AG70" s="30">
        <v>43.331802000000003</v>
      </c>
    </row>
    <row r="71" spans="2:33" x14ac:dyDescent="0.25">
      <c r="B71" s="29" t="s">
        <v>63</v>
      </c>
      <c r="C71" s="30">
        <v>245.41911300000001</v>
      </c>
      <c r="D71" s="30">
        <v>248.74231</v>
      </c>
      <c r="E71" s="30">
        <v>261.34234600000002</v>
      </c>
      <c r="F71" s="30">
        <v>264.71408100000002</v>
      </c>
      <c r="G71" s="30">
        <v>268.74212599999998</v>
      </c>
      <c r="H71" s="30">
        <v>282.74993899999998</v>
      </c>
      <c r="I71" s="30">
        <v>295.24371300000001</v>
      </c>
      <c r="J71" s="30">
        <v>300.97357199999999</v>
      </c>
      <c r="K71" s="30">
        <v>304.33660900000001</v>
      </c>
      <c r="L71" s="30">
        <v>307.298157</v>
      </c>
      <c r="M71" s="30">
        <v>308.356628</v>
      </c>
      <c r="N71" s="30">
        <v>312.99981700000001</v>
      </c>
      <c r="O71" s="30">
        <v>317.56133999999997</v>
      </c>
      <c r="P71" s="30">
        <v>321.01898199999999</v>
      </c>
      <c r="Q71" s="30">
        <v>324.87957799999998</v>
      </c>
      <c r="R71" s="30">
        <v>329.12432899999999</v>
      </c>
      <c r="S71" s="30">
        <v>332.338165</v>
      </c>
      <c r="T71" s="30">
        <v>336.47546399999999</v>
      </c>
      <c r="U71" s="30">
        <v>340.37085000000002</v>
      </c>
      <c r="V71" s="30">
        <v>342.83724999999998</v>
      </c>
      <c r="W71" s="30">
        <v>347.988159</v>
      </c>
      <c r="X71" s="30">
        <v>351.31603999999999</v>
      </c>
      <c r="Y71" s="30">
        <v>353.62524400000001</v>
      </c>
      <c r="Z71" s="30">
        <v>359.43084700000003</v>
      </c>
      <c r="AA71" s="30">
        <v>363.57757600000002</v>
      </c>
      <c r="AB71" s="30">
        <v>367.837738</v>
      </c>
      <c r="AC71" s="30">
        <v>370.81170700000001</v>
      </c>
      <c r="AD71" s="30">
        <v>375.398865</v>
      </c>
      <c r="AE71" s="30">
        <v>380.82534800000002</v>
      </c>
      <c r="AF71" s="30">
        <v>388.56957999999997</v>
      </c>
      <c r="AG71" s="30">
        <v>394.74050899999997</v>
      </c>
    </row>
    <row r="72" spans="2:33" x14ac:dyDescent="0.25">
      <c r="B72" s="29" t="s">
        <v>64</v>
      </c>
      <c r="C72" s="30">
        <v>139.99884</v>
      </c>
      <c r="D72" s="30">
        <v>151.39418000000001</v>
      </c>
      <c r="E72" s="30">
        <v>157.452606</v>
      </c>
      <c r="F72" s="30">
        <v>163.377655</v>
      </c>
      <c r="G72" s="30">
        <v>167.662567</v>
      </c>
      <c r="H72" s="30">
        <v>179.72648599999999</v>
      </c>
      <c r="I72" s="30">
        <v>184.18956</v>
      </c>
      <c r="J72" s="30">
        <v>188.856964</v>
      </c>
      <c r="K72" s="30">
        <v>191.95858799999999</v>
      </c>
      <c r="L72" s="30">
        <v>194.965881</v>
      </c>
      <c r="M72" s="30">
        <v>197.19152800000001</v>
      </c>
      <c r="N72" s="30">
        <v>200.86578399999999</v>
      </c>
      <c r="O72" s="30">
        <v>203.08973700000001</v>
      </c>
      <c r="P72" s="30">
        <v>206.027344</v>
      </c>
      <c r="Q72" s="30">
        <v>210.78027299999999</v>
      </c>
      <c r="R72" s="30">
        <v>215.333832</v>
      </c>
      <c r="S72" s="30">
        <v>219.66625999999999</v>
      </c>
      <c r="T72" s="30">
        <v>225.09381099999999</v>
      </c>
      <c r="U72" s="30">
        <v>229.133545</v>
      </c>
      <c r="V72" s="30">
        <v>235.578766</v>
      </c>
      <c r="W72" s="30">
        <v>239.142426</v>
      </c>
      <c r="X72" s="30">
        <v>243.51156599999999</v>
      </c>
      <c r="Y72" s="30">
        <v>250.730423</v>
      </c>
      <c r="Z72" s="30">
        <v>259.79357900000002</v>
      </c>
      <c r="AA72" s="30">
        <v>265.27606200000002</v>
      </c>
      <c r="AB72" s="30">
        <v>271.40213</v>
      </c>
      <c r="AC72" s="30">
        <v>276.55578600000001</v>
      </c>
      <c r="AD72" s="30">
        <v>282.862976</v>
      </c>
      <c r="AE72" s="30">
        <v>291.936646</v>
      </c>
      <c r="AF72" s="30">
        <v>297.85668900000002</v>
      </c>
      <c r="AG72" s="30">
        <v>304.25543199999998</v>
      </c>
    </row>
    <row r="73" spans="2:33" x14ac:dyDescent="0.25">
      <c r="B73" s="29" t="s">
        <v>65</v>
      </c>
      <c r="C73" s="30">
        <v>97.120911000000007</v>
      </c>
      <c r="D73" s="30">
        <v>92.484604000000004</v>
      </c>
      <c r="E73" s="30">
        <v>92.860007999999993</v>
      </c>
      <c r="F73" s="30">
        <v>92.904007000000007</v>
      </c>
      <c r="G73" s="30">
        <v>92.954802999999998</v>
      </c>
      <c r="H73" s="30">
        <v>91.863929999999996</v>
      </c>
      <c r="I73" s="30">
        <v>80.659355000000005</v>
      </c>
      <c r="J73" s="30">
        <v>78.783530999999996</v>
      </c>
      <c r="K73" s="30">
        <v>78.818695000000005</v>
      </c>
      <c r="L73" s="30">
        <v>76.788666000000006</v>
      </c>
      <c r="M73" s="30">
        <v>76.874741</v>
      </c>
      <c r="N73" s="30">
        <v>77.013442999999995</v>
      </c>
      <c r="O73" s="30">
        <v>77.109756000000004</v>
      </c>
      <c r="P73" s="30">
        <v>76.137282999999996</v>
      </c>
      <c r="Q73" s="30">
        <v>74.091353999999995</v>
      </c>
      <c r="R73" s="30">
        <v>74.269699000000003</v>
      </c>
      <c r="S73" s="30">
        <v>73.501282000000003</v>
      </c>
      <c r="T73" s="30">
        <v>73.528037999999995</v>
      </c>
      <c r="U73" s="30">
        <v>73.554787000000005</v>
      </c>
      <c r="V73" s="30">
        <v>73.554787000000005</v>
      </c>
      <c r="W73" s="30">
        <v>72.445510999999996</v>
      </c>
      <c r="X73" s="30">
        <v>72.604445999999996</v>
      </c>
      <c r="Y73" s="30">
        <v>72.719436999999999</v>
      </c>
      <c r="Z73" s="30">
        <v>72.830353000000002</v>
      </c>
      <c r="AA73" s="30">
        <v>72.926261999999994</v>
      </c>
      <c r="AB73" s="30">
        <v>73.030144000000007</v>
      </c>
      <c r="AC73" s="30">
        <v>73.084243999999998</v>
      </c>
      <c r="AD73" s="30">
        <v>72.167343000000002</v>
      </c>
      <c r="AE73" s="30">
        <v>72.201035000000005</v>
      </c>
      <c r="AF73" s="30">
        <v>72.241744999999995</v>
      </c>
      <c r="AG73" s="30">
        <v>72.304069999999996</v>
      </c>
    </row>
    <row r="74" spans="2:33" x14ac:dyDescent="0.25">
      <c r="B74" s="29" t="s">
        <v>66</v>
      </c>
      <c r="C74" s="30">
        <v>22.778303000000001</v>
      </c>
      <c r="D74" s="30">
        <v>22.778303000000001</v>
      </c>
      <c r="E74" s="30">
        <v>22.778303000000001</v>
      </c>
      <c r="F74" s="30">
        <v>22.778303000000001</v>
      </c>
      <c r="G74" s="30">
        <v>22.778303000000001</v>
      </c>
      <c r="H74" s="30">
        <v>22.778303000000001</v>
      </c>
      <c r="I74" s="30">
        <v>22.778303000000001</v>
      </c>
      <c r="J74" s="30">
        <v>22.778303000000001</v>
      </c>
      <c r="K74" s="30">
        <v>22.778303000000001</v>
      </c>
      <c r="L74" s="30">
        <v>22.778303000000001</v>
      </c>
      <c r="M74" s="30">
        <v>22.778303000000001</v>
      </c>
      <c r="N74" s="30">
        <v>22.778303000000001</v>
      </c>
      <c r="O74" s="30">
        <v>22.778303000000001</v>
      </c>
      <c r="P74" s="30">
        <v>22.778303000000001</v>
      </c>
      <c r="Q74" s="30">
        <v>22.778303000000001</v>
      </c>
      <c r="R74" s="30">
        <v>22.778303000000001</v>
      </c>
      <c r="S74" s="30">
        <v>22.778303000000001</v>
      </c>
      <c r="T74" s="30">
        <v>22.778303000000001</v>
      </c>
      <c r="U74" s="30">
        <v>22.778303000000001</v>
      </c>
      <c r="V74" s="30">
        <v>22.778303000000001</v>
      </c>
      <c r="W74" s="30">
        <v>22.778303000000001</v>
      </c>
      <c r="X74" s="30">
        <v>22.778303000000001</v>
      </c>
      <c r="Y74" s="30">
        <v>22.778303000000001</v>
      </c>
      <c r="Z74" s="30">
        <v>22.778303000000001</v>
      </c>
      <c r="AA74" s="30">
        <v>22.778303000000001</v>
      </c>
      <c r="AB74" s="30">
        <v>22.778303000000001</v>
      </c>
      <c r="AC74" s="30">
        <v>22.778303000000001</v>
      </c>
      <c r="AD74" s="30">
        <v>22.778303000000001</v>
      </c>
      <c r="AE74" s="30">
        <v>22.778303000000001</v>
      </c>
      <c r="AF74" s="30">
        <v>22.778303000000001</v>
      </c>
      <c r="AG74" s="30">
        <v>22.778303000000001</v>
      </c>
    </row>
    <row r="75" spans="2:33" x14ac:dyDescent="0.25">
      <c r="B75" s="29" t="s">
        <v>67</v>
      </c>
      <c r="C75" s="30">
        <v>3.1509999999999998</v>
      </c>
      <c r="D75" s="30">
        <v>6.9255000000000004</v>
      </c>
      <c r="E75" s="30">
        <v>8.623799</v>
      </c>
      <c r="F75" s="30">
        <v>9.5348000000000006</v>
      </c>
      <c r="G75" s="30">
        <v>10.1648</v>
      </c>
      <c r="H75" s="30">
        <v>10.607799999999999</v>
      </c>
      <c r="I75" s="30">
        <v>11.048738</v>
      </c>
      <c r="J75" s="30">
        <v>11.55354</v>
      </c>
      <c r="K75" s="30">
        <v>11.96454</v>
      </c>
      <c r="L75" s="30">
        <v>12.375540000000001</v>
      </c>
      <c r="M75" s="30">
        <v>12.786541</v>
      </c>
      <c r="N75" s="30">
        <v>12.786541</v>
      </c>
      <c r="O75" s="30">
        <v>12.85284</v>
      </c>
      <c r="P75" s="30">
        <v>12.866369000000001</v>
      </c>
      <c r="Q75" s="30">
        <v>12.959417999999999</v>
      </c>
      <c r="R75" s="30">
        <v>16.018660000000001</v>
      </c>
      <c r="S75" s="30">
        <v>16.104762999999998</v>
      </c>
      <c r="T75" s="30">
        <v>16.102764000000001</v>
      </c>
      <c r="U75" s="30">
        <v>16.102764000000001</v>
      </c>
      <c r="V75" s="30">
        <v>16.102764000000001</v>
      </c>
      <c r="W75" s="30">
        <v>16.411545</v>
      </c>
      <c r="X75" s="30">
        <v>16.553111999999999</v>
      </c>
      <c r="Y75" s="30">
        <v>16.553111999999999</v>
      </c>
      <c r="Z75" s="30">
        <v>17.113835999999999</v>
      </c>
      <c r="AA75" s="30">
        <v>17.441472999999998</v>
      </c>
      <c r="AB75" s="30">
        <v>17.74662</v>
      </c>
      <c r="AC75" s="30">
        <v>19.441296000000001</v>
      </c>
      <c r="AD75" s="30">
        <v>19.593993999999999</v>
      </c>
      <c r="AE75" s="30">
        <v>19.909217999999999</v>
      </c>
      <c r="AF75" s="30">
        <v>20.367298000000002</v>
      </c>
      <c r="AG75" s="30">
        <v>20.575191</v>
      </c>
    </row>
    <row r="76" spans="2:33" x14ac:dyDescent="0.25">
      <c r="B76" s="29" t="s">
        <v>68</v>
      </c>
      <c r="C76" s="30">
        <v>0.20419999999999999</v>
      </c>
      <c r="D76" s="30">
        <v>0.2303</v>
      </c>
      <c r="E76" s="30">
        <v>0.2303</v>
      </c>
      <c r="F76" s="30">
        <v>0.23136999999999999</v>
      </c>
      <c r="G76" s="30">
        <v>0.232485</v>
      </c>
      <c r="H76" s="30">
        <v>0.232485</v>
      </c>
      <c r="I76" s="30">
        <v>0.232485</v>
      </c>
      <c r="J76" s="30">
        <v>0.232485</v>
      </c>
      <c r="K76" s="30">
        <v>0.232485</v>
      </c>
      <c r="L76" s="30">
        <v>0.232485</v>
      </c>
      <c r="M76" s="30">
        <v>0.232485</v>
      </c>
      <c r="N76" s="30">
        <v>0.23138500000000001</v>
      </c>
      <c r="O76" s="30">
        <v>0.23138500000000001</v>
      </c>
      <c r="P76" s="30">
        <v>0.23138500000000001</v>
      </c>
      <c r="Q76" s="30">
        <v>0.23138500000000001</v>
      </c>
      <c r="R76" s="30">
        <v>0.23245299999999999</v>
      </c>
      <c r="S76" s="30">
        <v>0.23245299999999999</v>
      </c>
      <c r="T76" s="30">
        <v>0.23245299999999999</v>
      </c>
      <c r="U76" s="30">
        <v>0.23245299999999999</v>
      </c>
      <c r="V76" s="30">
        <v>0.23245299999999999</v>
      </c>
      <c r="W76" s="30">
        <v>0.23245299999999999</v>
      </c>
      <c r="X76" s="30">
        <v>0.23245299999999999</v>
      </c>
      <c r="Y76" s="30">
        <v>0.23245299999999999</v>
      </c>
      <c r="Z76" s="30">
        <v>0.23245299999999999</v>
      </c>
      <c r="AA76" s="30">
        <v>0.23245299999999999</v>
      </c>
      <c r="AB76" s="30">
        <v>0.23245299999999999</v>
      </c>
      <c r="AC76" s="30">
        <v>0.23245299999999999</v>
      </c>
      <c r="AD76" s="30">
        <v>0.23245299999999999</v>
      </c>
      <c r="AE76" s="30">
        <v>0.23245299999999999</v>
      </c>
      <c r="AF76" s="30">
        <v>0.23245299999999999</v>
      </c>
      <c r="AG76" s="30">
        <v>0.23347699999999999</v>
      </c>
    </row>
    <row r="77" spans="2:33" x14ac:dyDescent="0.25">
      <c r="B77" s="29" t="s">
        <v>69</v>
      </c>
      <c r="C77" s="30">
        <v>263.93090799999999</v>
      </c>
      <c r="D77" s="30">
        <v>283.68081699999999</v>
      </c>
      <c r="E77" s="30">
        <v>302.70617700000003</v>
      </c>
      <c r="F77" s="30">
        <v>335.44113199999998</v>
      </c>
      <c r="G77" s="30">
        <v>379.09042399999998</v>
      </c>
      <c r="H77" s="30">
        <v>397.71389799999997</v>
      </c>
      <c r="I77" s="30">
        <v>418.71618699999999</v>
      </c>
      <c r="J77" s="30">
        <v>435.48056000000003</v>
      </c>
      <c r="K77" s="30">
        <v>445.500427</v>
      </c>
      <c r="L77" s="30">
        <v>460.45788599999997</v>
      </c>
      <c r="M77" s="30">
        <v>476.17263800000001</v>
      </c>
      <c r="N77" s="30">
        <v>484.95187399999998</v>
      </c>
      <c r="O77" s="30">
        <v>496.50662199999999</v>
      </c>
      <c r="P77" s="30">
        <v>507.36407500000001</v>
      </c>
      <c r="Q77" s="30">
        <v>520.39642300000003</v>
      </c>
      <c r="R77" s="30">
        <v>539.44482400000004</v>
      </c>
      <c r="S77" s="30">
        <v>547.09368900000004</v>
      </c>
      <c r="T77" s="30">
        <v>555.21667500000001</v>
      </c>
      <c r="U77" s="30">
        <v>564.71758999999997</v>
      </c>
      <c r="V77" s="30">
        <v>569.95275900000001</v>
      </c>
      <c r="W77" s="30">
        <v>576.04663100000005</v>
      </c>
      <c r="X77" s="30">
        <v>587.17993200000001</v>
      </c>
      <c r="Y77" s="30">
        <v>593.31964100000005</v>
      </c>
      <c r="Z77" s="30">
        <v>600.97497599999997</v>
      </c>
      <c r="AA77" s="30">
        <v>610.66430700000001</v>
      </c>
      <c r="AB77" s="30">
        <v>624.65368699999999</v>
      </c>
      <c r="AC77" s="30">
        <v>639.65789800000005</v>
      </c>
      <c r="AD77" s="30">
        <v>655.81188999999995</v>
      </c>
      <c r="AE77" s="30">
        <v>664.12390100000005</v>
      </c>
      <c r="AF77" s="30">
        <v>676.42401099999995</v>
      </c>
      <c r="AG77" s="30">
        <v>688.22192399999994</v>
      </c>
    </row>
    <row r="78" spans="2:33" x14ac:dyDescent="0.25">
      <c r="B78" s="29" t="s">
        <v>70</v>
      </c>
      <c r="C78" s="30">
        <v>0</v>
      </c>
      <c r="D78" s="30">
        <v>0</v>
      </c>
      <c r="E78" s="30">
        <v>1.1477040000000001</v>
      </c>
      <c r="F78" s="30">
        <v>1.518443</v>
      </c>
      <c r="G78" s="30">
        <v>1.9681900000000001</v>
      </c>
      <c r="H78" s="30">
        <v>2.835906</v>
      </c>
      <c r="I78" s="30">
        <v>3.2806090000000001</v>
      </c>
      <c r="J78" s="30">
        <v>3.7841170000000002</v>
      </c>
      <c r="K78" s="30">
        <v>4.4486850000000002</v>
      </c>
      <c r="L78" s="30">
        <v>5.1270980000000002</v>
      </c>
      <c r="M78" s="30">
        <v>5.8100370000000003</v>
      </c>
      <c r="N78" s="30">
        <v>6.5254279999999998</v>
      </c>
      <c r="O78" s="30">
        <v>7.2915080000000003</v>
      </c>
      <c r="P78" s="30">
        <v>8.0731929999999998</v>
      </c>
      <c r="Q78" s="30">
        <v>8.9240980000000008</v>
      </c>
      <c r="R78" s="30">
        <v>9.8111809999999995</v>
      </c>
      <c r="S78" s="30">
        <v>10.935399</v>
      </c>
      <c r="T78" s="30">
        <v>12.167045</v>
      </c>
      <c r="U78" s="30">
        <v>13.408576999999999</v>
      </c>
      <c r="V78" s="30">
        <v>14.729175</v>
      </c>
      <c r="W78" s="30">
        <v>16.063938</v>
      </c>
      <c r="X78" s="30">
        <v>17.426279000000001</v>
      </c>
      <c r="Y78" s="30">
        <v>18.853794000000001</v>
      </c>
      <c r="Z78" s="30">
        <v>20.413018999999998</v>
      </c>
      <c r="AA78" s="30">
        <v>21.984665</v>
      </c>
      <c r="AB78" s="30">
        <v>23.592424000000001</v>
      </c>
      <c r="AC78" s="30">
        <v>25.295141000000001</v>
      </c>
      <c r="AD78" s="30">
        <v>27.064219999999999</v>
      </c>
      <c r="AE78" s="30">
        <v>28.938288</v>
      </c>
      <c r="AF78" s="30">
        <v>30.912583999999999</v>
      </c>
      <c r="AG78" s="30">
        <v>32.993228999999999</v>
      </c>
    </row>
    <row r="79" spans="2:33" x14ac:dyDescent="0.25">
      <c r="B79" s="31" t="s">
        <v>71</v>
      </c>
      <c r="C79" s="32">
        <v>1062.568481</v>
      </c>
      <c r="D79" s="32">
        <v>1090.6026609999999</v>
      </c>
      <c r="E79" s="32">
        <v>1121.944336</v>
      </c>
      <c r="F79" s="32">
        <v>1140.765625</v>
      </c>
      <c r="G79" s="32">
        <v>1176.9155270000001</v>
      </c>
      <c r="H79" s="32">
        <v>1180.7410890000001</v>
      </c>
      <c r="I79" s="32">
        <v>1199.7531739999999</v>
      </c>
      <c r="J79" s="32">
        <v>1219.465698</v>
      </c>
      <c r="K79" s="32">
        <v>1232.4731449999999</v>
      </c>
      <c r="L79" s="32">
        <v>1248.0020750000001</v>
      </c>
      <c r="M79" s="32">
        <v>1265.1567379999999</v>
      </c>
      <c r="N79" s="32">
        <v>1279.9698490000001</v>
      </c>
      <c r="O79" s="32">
        <v>1296.934814</v>
      </c>
      <c r="P79" s="32">
        <v>1311.9884030000001</v>
      </c>
      <c r="Q79" s="32">
        <v>1331.442871</v>
      </c>
      <c r="R79" s="32">
        <v>1360.242432</v>
      </c>
      <c r="S79" s="32">
        <v>1375.799438</v>
      </c>
      <c r="T79" s="32">
        <v>1394.334595</v>
      </c>
      <c r="U79" s="32">
        <v>1409.956177</v>
      </c>
      <c r="V79" s="32">
        <v>1424.6445309999999</v>
      </c>
      <c r="W79" s="32">
        <v>1439.987183</v>
      </c>
      <c r="X79" s="32">
        <v>1460.1403809999999</v>
      </c>
      <c r="Y79" s="32">
        <v>1477.3507079999999</v>
      </c>
      <c r="Z79" s="32">
        <v>1502.1057129999999</v>
      </c>
      <c r="AA79" s="32">
        <v>1523.3133539999999</v>
      </c>
      <c r="AB79" s="32">
        <v>1547.1917719999999</v>
      </c>
      <c r="AC79" s="32">
        <v>1573.7751459999999</v>
      </c>
      <c r="AD79" s="32">
        <v>1601.3413089999999</v>
      </c>
      <c r="AE79" s="32">
        <v>1626.3764650000001</v>
      </c>
      <c r="AF79" s="32">
        <v>1654.814087</v>
      </c>
      <c r="AG79" s="32">
        <v>1681.533447</v>
      </c>
    </row>
    <row r="80" spans="2:33" x14ac:dyDescent="0.25">
      <c r="B80" s="25" t="s">
        <v>61</v>
      </c>
      <c r="C80" s="34">
        <f>C69/C$79</f>
        <v>0.20452322357188382</v>
      </c>
      <c r="D80" s="34">
        <f>D69/D$79</f>
        <v>0.19522830047450254</v>
      </c>
      <c r="E80" s="34">
        <f t="shared" ref="E80:AF80" si="3">E69/E$79</f>
        <v>0.18557444101219653</v>
      </c>
      <c r="F80" s="34">
        <f t="shared" si="3"/>
        <v>0.16510368113520252</v>
      </c>
      <c r="G80" s="34">
        <f t="shared" si="3"/>
        <v>0.15026516937098747</v>
      </c>
      <c r="H80" s="34">
        <f t="shared" si="3"/>
        <v>0.11515371343192071</v>
      </c>
      <c r="I80" s="34">
        <f t="shared" si="3"/>
        <v>0.10968408240276929</v>
      </c>
      <c r="J80" s="34">
        <f t="shared" si="3"/>
        <v>0.10293625249637814</v>
      </c>
      <c r="K80" s="34">
        <f t="shared" si="3"/>
        <v>9.9747577867102338E-2</v>
      </c>
      <c r="L80" s="34">
        <f t="shared" si="3"/>
        <v>9.652404784663518E-2</v>
      </c>
      <c r="M80" s="34">
        <f t="shared" si="3"/>
        <v>9.3213909753528112E-2</v>
      </c>
      <c r="N80" s="34">
        <f t="shared" si="3"/>
        <v>9.1027312159756971E-2</v>
      </c>
      <c r="O80" s="34">
        <f t="shared" si="3"/>
        <v>8.8247476869720301E-2</v>
      </c>
      <c r="P80" s="34">
        <f t="shared" si="3"/>
        <v>8.6336299727185914E-2</v>
      </c>
      <c r="Q80" s="34">
        <f t="shared" si="3"/>
        <v>8.4634301969986669E-2</v>
      </c>
      <c r="R80" s="34">
        <f t="shared" si="3"/>
        <v>8.1223185221147395E-2</v>
      </c>
      <c r="S80" s="34">
        <f t="shared" si="3"/>
        <v>8.0304744971119835E-2</v>
      </c>
      <c r="T80" s="34">
        <f t="shared" si="3"/>
        <v>7.8390250368850667E-2</v>
      </c>
      <c r="U80" s="34">
        <f t="shared" si="3"/>
        <v>7.5335275473600763E-2</v>
      </c>
      <c r="V80" s="34">
        <f t="shared" si="3"/>
        <v>7.4011746583541274E-2</v>
      </c>
      <c r="W80" s="34">
        <f t="shared" si="3"/>
        <v>7.3223172570418646E-2</v>
      </c>
      <c r="X80" s="34">
        <f t="shared" si="3"/>
        <v>7.1979677000659575E-2</v>
      </c>
      <c r="Y80" s="34">
        <f t="shared" si="3"/>
        <v>7.114115316753887E-2</v>
      </c>
      <c r="Z80" s="34">
        <f t="shared" si="3"/>
        <v>6.9968732620085572E-2</v>
      </c>
      <c r="AA80" s="34">
        <f t="shared" si="3"/>
        <v>6.8994624595144202E-2</v>
      </c>
      <c r="AB80" s="34">
        <f t="shared" si="3"/>
        <v>6.6304924093145964E-2</v>
      </c>
      <c r="AC80" s="34">
        <f t="shared" si="3"/>
        <v>6.5184936527139692E-2</v>
      </c>
      <c r="AD80" s="34">
        <f t="shared" si="3"/>
        <v>6.375869617936647E-2</v>
      </c>
      <c r="AE80" s="34">
        <f t="shared" si="3"/>
        <v>6.2777245119567074E-2</v>
      </c>
      <c r="AF80" s="34">
        <f t="shared" si="3"/>
        <v>6.1698431746550632E-2</v>
      </c>
      <c r="AG80" s="34">
        <f>AG69/AG$79</f>
        <v>6.0718051241950705E-2</v>
      </c>
    </row>
    <row r="81" spans="2:36" x14ac:dyDescent="0.25">
      <c r="B81" s="25" t="s">
        <v>62</v>
      </c>
      <c r="C81" s="34">
        <f t="shared" ref="C81:D90" si="4">C70/C$79</f>
        <v>6.8367549291159513E-2</v>
      </c>
      <c r="D81" s="34">
        <f t="shared" si="4"/>
        <v>6.5514331254689653E-2</v>
      </c>
      <c r="E81" s="34">
        <f t="shared" ref="E81:AG81" si="5">E70/E$79</f>
        <v>5.9360341563326903E-2</v>
      </c>
      <c r="F81" s="34">
        <f t="shared" si="5"/>
        <v>5.4280393485734636E-2</v>
      </c>
      <c r="G81" s="34">
        <f t="shared" si="5"/>
        <v>4.7983474348367562E-2</v>
      </c>
      <c r="H81" s="34">
        <f t="shared" si="5"/>
        <v>4.7652782243440661E-2</v>
      </c>
      <c r="I81" s="34">
        <f t="shared" si="5"/>
        <v>4.3350915944315727E-2</v>
      </c>
      <c r="J81" s="34">
        <f t="shared" si="5"/>
        <v>4.2227837227775802E-2</v>
      </c>
      <c r="K81" s="34">
        <f t="shared" si="5"/>
        <v>4.0161850341980478E-2</v>
      </c>
      <c r="L81" s="34">
        <f t="shared" si="5"/>
        <v>3.8073657049007704E-2</v>
      </c>
      <c r="M81" s="34">
        <f t="shared" si="5"/>
        <v>3.7168202632613258E-2</v>
      </c>
      <c r="N81" s="34">
        <f t="shared" si="5"/>
        <v>3.5395442349986164E-2</v>
      </c>
      <c r="O81" s="34">
        <f t="shared" si="5"/>
        <v>3.4745079331334847E-2</v>
      </c>
      <c r="P81" s="34">
        <f t="shared" si="5"/>
        <v>3.3704031909800349E-2</v>
      </c>
      <c r="Q81" s="34">
        <f t="shared" si="5"/>
        <v>3.2833779016869291E-2</v>
      </c>
      <c r="R81" s="34">
        <f t="shared" si="5"/>
        <v>3.1425136427445308E-2</v>
      </c>
      <c r="S81" s="34">
        <f t="shared" si="5"/>
        <v>3.1011643718958985E-2</v>
      </c>
      <c r="T81" s="34">
        <f t="shared" si="5"/>
        <v>3.1153068392454252E-2</v>
      </c>
      <c r="U81" s="34">
        <f t="shared" si="5"/>
        <v>3.0807908577998307E-2</v>
      </c>
      <c r="V81" s="34">
        <f t="shared" si="5"/>
        <v>3.0490273225918137E-2</v>
      </c>
      <c r="W81" s="34">
        <f t="shared" si="5"/>
        <v>3.0165408076413415E-2</v>
      </c>
      <c r="X81" s="34">
        <f t="shared" si="5"/>
        <v>2.9749058080464116E-2</v>
      </c>
      <c r="Y81" s="34">
        <f t="shared" si="5"/>
        <v>2.94024978393959E-2</v>
      </c>
      <c r="Z81" s="34">
        <f t="shared" si="5"/>
        <v>2.8917938746964876E-2</v>
      </c>
      <c r="AA81" s="34">
        <f t="shared" si="5"/>
        <v>2.844575732643384E-2</v>
      </c>
      <c r="AB81" s="34">
        <f t="shared" si="5"/>
        <v>2.8006742786633697E-2</v>
      </c>
      <c r="AC81" s="34">
        <f t="shared" si="5"/>
        <v>2.7533667760692927E-2</v>
      </c>
      <c r="AD81" s="34">
        <f t="shared" si="5"/>
        <v>2.7059691620057998E-2</v>
      </c>
      <c r="AE81" s="34">
        <f t="shared" si="5"/>
        <v>2.6643156078872552E-2</v>
      </c>
      <c r="AF81" s="34">
        <f t="shared" si="5"/>
        <v>2.6185299206967654E-2</v>
      </c>
      <c r="AG81" s="34">
        <f t="shared" si="5"/>
        <v>2.5769218017820374E-2</v>
      </c>
    </row>
    <row r="82" spans="2:36" x14ac:dyDescent="0.25">
      <c r="B82" s="25" t="s">
        <v>63</v>
      </c>
      <c r="C82" s="34">
        <f t="shared" si="4"/>
        <v>0.2309678080880323</v>
      </c>
      <c r="D82" s="34">
        <f t="shared" si="4"/>
        <v>0.22807784988523885</v>
      </c>
      <c r="E82" s="34">
        <f t="shared" ref="E82:AG82" si="6">E71/E$79</f>
        <v>0.23293699840024865</v>
      </c>
      <c r="F82" s="34">
        <f t="shared" si="6"/>
        <v>0.23204948956977908</v>
      </c>
      <c r="G82" s="34">
        <f t="shared" si="6"/>
        <v>0.2283444476979867</v>
      </c>
      <c r="H82" s="34">
        <f t="shared" si="6"/>
        <v>0.23946819640152284</v>
      </c>
      <c r="I82" s="34">
        <f t="shared" si="6"/>
        <v>0.2460870447340863</v>
      </c>
      <c r="J82" s="34">
        <f t="shared" si="6"/>
        <v>0.24680773923663082</v>
      </c>
      <c r="K82" s="34">
        <f t="shared" si="6"/>
        <v>0.2469316351716532</v>
      </c>
      <c r="L82" s="34">
        <f t="shared" si="6"/>
        <v>0.24623208819584694</v>
      </c>
      <c r="M82" s="34">
        <f t="shared" si="6"/>
        <v>0.24372998122545669</v>
      </c>
      <c r="N82" s="34">
        <f t="shared" si="6"/>
        <v>0.24453686721178383</v>
      </c>
      <c r="O82" s="34">
        <f t="shared" si="6"/>
        <v>0.24485528229485864</v>
      </c>
      <c r="P82" s="34">
        <f t="shared" si="6"/>
        <v>0.24468126491511372</v>
      </c>
      <c r="Q82" s="34">
        <f t="shared" si="6"/>
        <v>0.24400564611232201</v>
      </c>
      <c r="R82" s="34">
        <f t="shared" si="6"/>
        <v>0.24196005157410058</v>
      </c>
      <c r="S82" s="34">
        <f t="shared" si="6"/>
        <v>0.24156003834622877</v>
      </c>
      <c r="T82" s="34">
        <f t="shared" si="6"/>
        <v>0.24131615553869262</v>
      </c>
      <c r="U82" s="34">
        <f t="shared" si="6"/>
        <v>0.24140526886744509</v>
      </c>
      <c r="V82" s="34">
        <f t="shared" si="6"/>
        <v>0.24064757386135643</v>
      </c>
      <c r="W82" s="34">
        <f t="shared" si="6"/>
        <v>0.24166059469711268</v>
      </c>
      <c r="X82" s="34">
        <f t="shared" si="6"/>
        <v>0.24060429022543414</v>
      </c>
      <c r="Y82" s="34">
        <f t="shared" si="6"/>
        <v>0.23936445292582487</v>
      </c>
      <c r="Z82" s="34">
        <f t="shared" si="6"/>
        <v>0.2392846547944659</v>
      </c>
      <c r="AA82" s="34">
        <f t="shared" si="6"/>
        <v>0.23867549972256072</v>
      </c>
      <c r="AB82" s="34">
        <f t="shared" si="6"/>
        <v>0.23774540729654295</v>
      </c>
      <c r="AC82" s="34">
        <f t="shared" si="6"/>
        <v>0.23561924201336956</v>
      </c>
      <c r="AD82" s="34">
        <f t="shared" si="6"/>
        <v>0.23442776558011094</v>
      </c>
      <c r="AE82" s="34">
        <f t="shared" si="6"/>
        <v>0.23415571744639088</v>
      </c>
      <c r="AF82" s="34">
        <f t="shared" si="6"/>
        <v>0.23481162207437745</v>
      </c>
      <c r="AG82" s="34">
        <f t="shared" si="6"/>
        <v>0.23475031656625739</v>
      </c>
    </row>
    <row r="83" spans="2:36" x14ac:dyDescent="0.25">
      <c r="B83" s="25" t="s">
        <v>64</v>
      </c>
      <c r="C83" s="34">
        <f t="shared" si="4"/>
        <v>0.13175512214351104</v>
      </c>
      <c r="D83" s="34">
        <f t="shared" si="4"/>
        <v>0.13881699120482893</v>
      </c>
      <c r="E83" s="34">
        <f t="shared" ref="E83:AG83" si="7">E72/E$79</f>
        <v>0.14033905332715188</v>
      </c>
      <c r="F83" s="34">
        <f t="shared" si="7"/>
        <v>0.14321754742565984</v>
      </c>
      <c r="G83" s="34">
        <f t="shared" si="7"/>
        <v>0.14245930413321836</v>
      </c>
      <c r="H83" s="34">
        <f t="shared" si="7"/>
        <v>0.15221498402517267</v>
      </c>
      <c r="I83" s="34">
        <f t="shared" si="7"/>
        <v>0.15352287786487656</v>
      </c>
      <c r="J83" s="34">
        <f t="shared" si="7"/>
        <v>0.15486861525480974</v>
      </c>
      <c r="K83" s="34">
        <f t="shared" si="7"/>
        <v>0.15575072672273116</v>
      </c>
      <c r="L83" s="34">
        <f t="shared" si="7"/>
        <v>0.15622240131291446</v>
      </c>
      <c r="M83" s="34">
        <f t="shared" si="7"/>
        <v>0.15586331881038445</v>
      </c>
      <c r="N83" s="34">
        <f t="shared" si="7"/>
        <v>0.15693009031183827</v>
      </c>
      <c r="O83" s="34">
        <f t="shared" si="7"/>
        <v>0.15659209299319496</v>
      </c>
      <c r="P83" s="34">
        <f t="shared" si="7"/>
        <v>0.15703442464041353</v>
      </c>
      <c r="Q83" s="34">
        <f t="shared" si="7"/>
        <v>0.15830966359201754</v>
      </c>
      <c r="R83" s="34">
        <f t="shared" si="7"/>
        <v>0.15830548065126085</v>
      </c>
      <c r="S83" s="34">
        <f t="shared" si="7"/>
        <v>0.15966444957945969</v>
      </c>
      <c r="T83" s="34">
        <f t="shared" si="7"/>
        <v>0.16143457374375766</v>
      </c>
      <c r="U83" s="34">
        <f t="shared" si="7"/>
        <v>0.16251111115207376</v>
      </c>
      <c r="V83" s="34">
        <f t="shared" si="7"/>
        <v>0.16535968157238518</v>
      </c>
      <c r="W83" s="34">
        <f t="shared" si="7"/>
        <v>0.16607260732820009</v>
      </c>
      <c r="X83" s="34">
        <f t="shared" si="7"/>
        <v>0.16677270841124694</v>
      </c>
      <c r="Y83" s="34">
        <f t="shared" si="7"/>
        <v>0.16971625061149664</v>
      </c>
      <c r="Z83" s="34">
        <f t="shared" si="7"/>
        <v>0.17295292651616459</v>
      </c>
      <c r="AA83" s="34">
        <f t="shared" si="7"/>
        <v>0.17414411900442123</v>
      </c>
      <c r="AB83" s="34">
        <f t="shared" si="7"/>
        <v>0.17541596000679871</v>
      </c>
      <c r="AC83" s="34">
        <f t="shared" si="7"/>
        <v>0.17572763599864349</v>
      </c>
      <c r="AD83" s="34">
        <f t="shared" si="7"/>
        <v>0.1766412784146818</v>
      </c>
      <c r="AE83" s="34">
        <f t="shared" si="7"/>
        <v>0.17950127309546376</v>
      </c>
      <c r="AF83" s="34">
        <f t="shared" si="7"/>
        <v>0.17999404968807231</v>
      </c>
      <c r="AG83" s="34">
        <f t="shared" si="7"/>
        <v>0.18093926858417106</v>
      </c>
    </row>
    <row r="84" spans="2:36" x14ac:dyDescent="0.25">
      <c r="B84" s="25" t="s">
        <v>65</v>
      </c>
      <c r="C84" s="34">
        <f t="shared" si="4"/>
        <v>9.1402025127451533E-2</v>
      </c>
      <c r="D84" s="34">
        <f t="shared" si="4"/>
        <v>8.4801373870845534E-2</v>
      </c>
      <c r="E84" s="34">
        <f t="shared" ref="E84:AG84" si="8">E73/E$79</f>
        <v>8.2767036670525151E-2</v>
      </c>
      <c r="F84" s="34">
        <f t="shared" si="8"/>
        <v>8.144004777493187E-2</v>
      </c>
      <c r="G84" s="34">
        <f t="shared" si="8"/>
        <v>7.898171182849896E-2</v>
      </c>
      <c r="H84" s="34">
        <f t="shared" si="8"/>
        <v>7.7801925295749572E-2</v>
      </c>
      <c r="I84" s="34">
        <f t="shared" si="8"/>
        <v>6.7229957584592326E-2</v>
      </c>
      <c r="J84" s="34">
        <f t="shared" si="8"/>
        <v>6.460495865460579E-2</v>
      </c>
      <c r="K84" s="34">
        <f t="shared" si="8"/>
        <v>6.3951653080440957E-2</v>
      </c>
      <c r="L84" s="34">
        <f t="shared" si="8"/>
        <v>6.1529277505407994E-2</v>
      </c>
      <c r="M84" s="34">
        <f t="shared" si="8"/>
        <v>6.0763017491039129E-2</v>
      </c>
      <c r="N84" s="34">
        <f t="shared" si="8"/>
        <v>6.0168169633189529E-2</v>
      </c>
      <c r="O84" s="34">
        <f t="shared" si="8"/>
        <v>5.9455382928752194E-2</v>
      </c>
      <c r="P84" s="34">
        <f t="shared" si="8"/>
        <v>5.8031978656140598E-2</v>
      </c>
      <c r="Q84" s="34">
        <f t="shared" si="8"/>
        <v>5.5647415006512886E-2</v>
      </c>
      <c r="R84" s="34">
        <f t="shared" si="8"/>
        <v>5.4600339801780279E-2</v>
      </c>
      <c r="S84" s="34">
        <f t="shared" si="8"/>
        <v>5.342441635740805E-2</v>
      </c>
      <c r="T84" s="34">
        <f t="shared" si="8"/>
        <v>5.2733424433179181E-2</v>
      </c>
      <c r="U84" s="34">
        <f t="shared" si="8"/>
        <v>5.216813699593445E-2</v>
      </c>
      <c r="V84" s="34">
        <f t="shared" si="8"/>
        <v>5.1630273657366117E-2</v>
      </c>
      <c r="W84" s="34">
        <f t="shared" si="8"/>
        <v>5.0309830431317107E-2</v>
      </c>
      <c r="X84" s="34">
        <f t="shared" si="8"/>
        <v>4.9724291543992299E-2</v>
      </c>
      <c r="Y84" s="34">
        <f t="shared" si="8"/>
        <v>4.9222866720960073E-2</v>
      </c>
      <c r="Z84" s="34">
        <f t="shared" si="8"/>
        <v>4.8485504295528906E-2</v>
      </c>
      <c r="AA84" s="34">
        <f t="shared" si="8"/>
        <v>4.787344757958447E-2</v>
      </c>
      <c r="AB84" s="34">
        <f t="shared" si="8"/>
        <v>4.7201740160236587E-2</v>
      </c>
      <c r="AC84" s="34">
        <f t="shared" si="8"/>
        <v>4.6438809372326945E-2</v>
      </c>
      <c r="AD84" s="34">
        <f t="shared" si="8"/>
        <v>4.5066809052135684E-2</v>
      </c>
      <c r="AE84" s="34">
        <f t="shared" si="8"/>
        <v>4.4393802144695939E-2</v>
      </c>
      <c r="AF84" s="34">
        <f t="shared" si="8"/>
        <v>4.3655505212048633E-2</v>
      </c>
      <c r="AG84" s="34">
        <f t="shared" si="8"/>
        <v>4.2998888977793845E-2</v>
      </c>
    </row>
    <row r="85" spans="2:36" x14ac:dyDescent="0.25">
      <c r="B85" s="25" t="s">
        <v>66</v>
      </c>
      <c r="C85" s="34">
        <f t="shared" si="4"/>
        <v>2.1437021149510269E-2</v>
      </c>
      <c r="D85" s="34">
        <f t="shared" si="4"/>
        <v>2.0885977830930675E-2</v>
      </c>
      <c r="E85" s="34">
        <f t="shared" ref="E85:AG85" si="9">E74/E$79</f>
        <v>2.0302525062170285E-2</v>
      </c>
      <c r="F85" s="34">
        <f t="shared" si="9"/>
        <v>1.9967557314851593E-2</v>
      </c>
      <c r="G85" s="34">
        <f t="shared" si="9"/>
        <v>1.9354237816933823E-2</v>
      </c>
      <c r="H85" s="34">
        <f t="shared" si="9"/>
        <v>1.9291530727783456E-2</v>
      </c>
      <c r="I85" s="34">
        <f t="shared" si="9"/>
        <v>1.8985824329229906E-2</v>
      </c>
      <c r="J85" s="34">
        <f t="shared" si="9"/>
        <v>1.8678920643161873E-2</v>
      </c>
      <c r="K85" s="34">
        <f t="shared" si="9"/>
        <v>1.8481784444885411E-2</v>
      </c>
      <c r="L85" s="34">
        <f t="shared" si="9"/>
        <v>1.8251815005996683E-2</v>
      </c>
      <c r="M85" s="34">
        <f t="shared" si="9"/>
        <v>1.8004332835478289E-2</v>
      </c>
      <c r="N85" s="34">
        <f t="shared" si="9"/>
        <v>1.7795968411127783E-2</v>
      </c>
      <c r="O85" s="34">
        <f t="shared" si="9"/>
        <v>1.7563182631937586E-2</v>
      </c>
      <c r="P85" s="34">
        <f t="shared" si="9"/>
        <v>1.7361664895752894E-2</v>
      </c>
      <c r="Q85" s="34">
        <f t="shared" si="9"/>
        <v>1.7107983749157799E-2</v>
      </c>
      <c r="R85" s="34">
        <f t="shared" si="9"/>
        <v>1.6745767125135529E-2</v>
      </c>
      <c r="S85" s="34">
        <f t="shared" si="9"/>
        <v>1.6556412490699099E-2</v>
      </c>
      <c r="T85" s="34">
        <f t="shared" si="9"/>
        <v>1.6336324926371062E-2</v>
      </c>
      <c r="U85" s="34">
        <f t="shared" si="9"/>
        <v>1.6155326932547634E-2</v>
      </c>
      <c r="V85" s="34">
        <f t="shared" si="9"/>
        <v>1.5988762462739559E-2</v>
      </c>
      <c r="W85" s="34">
        <f t="shared" si="9"/>
        <v>1.5818406767027456E-2</v>
      </c>
      <c r="X85" s="34">
        <f t="shared" si="9"/>
        <v>1.5600077428445561E-2</v>
      </c>
      <c r="Y85" s="34">
        <f t="shared" si="9"/>
        <v>1.5418345066376753E-2</v>
      </c>
      <c r="Z85" s="34">
        <f t="shared" si="9"/>
        <v>1.5164247631085337E-2</v>
      </c>
      <c r="AA85" s="34">
        <f t="shared" si="9"/>
        <v>1.4953130253987127E-2</v>
      </c>
      <c r="AB85" s="34">
        <f t="shared" si="9"/>
        <v>1.4722352724611053E-2</v>
      </c>
      <c r="AC85" s="34">
        <f t="shared" si="9"/>
        <v>1.4473670560813395E-2</v>
      </c>
      <c r="AD85" s="34">
        <f t="shared" si="9"/>
        <v>1.4224514706502212E-2</v>
      </c>
      <c r="AE85" s="34">
        <f t="shared" si="9"/>
        <v>1.4005553751049884E-2</v>
      </c>
      <c r="AF85" s="34">
        <f t="shared" si="9"/>
        <v>1.3764871340498808E-2</v>
      </c>
      <c r="AG85" s="34">
        <f t="shared" si="9"/>
        <v>1.3546149225065043E-2</v>
      </c>
    </row>
    <row r="86" spans="2:36" x14ac:dyDescent="0.25">
      <c r="B86" s="25" t="s">
        <v>67</v>
      </c>
      <c r="C86" s="34">
        <f t="shared" si="4"/>
        <v>2.9654559271648485E-3</v>
      </c>
      <c r="D86" s="34">
        <f t="shared" si="4"/>
        <v>6.3501587220132424E-3</v>
      </c>
      <c r="E86" s="34">
        <f t="shared" ref="E86:AG86" si="10">E75/E$79</f>
        <v>7.6864767023521923E-3</v>
      </c>
      <c r="F86" s="34">
        <f t="shared" si="10"/>
        <v>8.3582462436138007E-3</v>
      </c>
      <c r="G86" s="34">
        <f t="shared" si="10"/>
        <v>8.6368135748114729E-3</v>
      </c>
      <c r="H86" s="34">
        <f t="shared" si="10"/>
        <v>8.9840186801528332E-3</v>
      </c>
      <c r="I86" s="34">
        <f t="shared" si="10"/>
        <v>9.2091758867061772E-3</v>
      </c>
      <c r="J86" s="34">
        <f t="shared" si="10"/>
        <v>9.4742640313282521E-3</v>
      </c>
      <c r="K86" s="34">
        <f t="shared" si="10"/>
        <v>9.7077490479518733E-3</v>
      </c>
      <c r="L86" s="34">
        <f t="shared" si="10"/>
        <v>9.9162815895157859E-3</v>
      </c>
      <c r="M86" s="34">
        <f t="shared" si="10"/>
        <v>1.0106685295146411E-2</v>
      </c>
      <c r="N86" s="34">
        <f t="shared" si="10"/>
        <v>9.9897204687983236E-3</v>
      </c>
      <c r="O86" s="34">
        <f t="shared" si="10"/>
        <v>9.9101665413386004E-3</v>
      </c>
      <c r="P86" s="34">
        <f t="shared" si="10"/>
        <v>9.8067703728018391E-3</v>
      </c>
      <c r="Q86" s="34">
        <f t="shared" si="10"/>
        <v>9.7333639183982672E-3</v>
      </c>
      <c r="R86" s="34">
        <f t="shared" si="10"/>
        <v>1.1776327236349587E-2</v>
      </c>
      <c r="S86" s="34">
        <f t="shared" si="10"/>
        <v>1.1705749075905639E-2</v>
      </c>
      <c r="T86" s="34">
        <f t="shared" si="10"/>
        <v>1.15487086512402E-2</v>
      </c>
      <c r="U86" s="34">
        <f t="shared" si="10"/>
        <v>1.1420754958684082E-2</v>
      </c>
      <c r="V86" s="34">
        <f t="shared" si="10"/>
        <v>1.1303004819522943E-2</v>
      </c>
      <c r="W86" s="34">
        <f t="shared" si="10"/>
        <v>1.1397007691283042E-2</v>
      </c>
      <c r="X86" s="34">
        <f t="shared" si="10"/>
        <v>1.1336657910017763E-2</v>
      </c>
      <c r="Y86" s="34">
        <f t="shared" si="10"/>
        <v>1.1204592051408824E-2</v>
      </c>
      <c r="Z86" s="34">
        <f t="shared" si="10"/>
        <v>1.1393230084865539E-2</v>
      </c>
      <c r="AA86" s="34">
        <f t="shared" si="10"/>
        <v>1.1449694807835316E-2</v>
      </c>
      <c r="AB86" s="34">
        <f t="shared" si="10"/>
        <v>1.1470213532133495E-2</v>
      </c>
      <c r="AC86" s="34">
        <f t="shared" si="10"/>
        <v>1.2353286966955318E-2</v>
      </c>
      <c r="AD86" s="34">
        <f t="shared" si="10"/>
        <v>1.2235988598980181E-2</v>
      </c>
      <c r="AE86" s="34">
        <f t="shared" si="10"/>
        <v>1.2241457269243009E-2</v>
      </c>
      <c r="AF86" s="34">
        <f t="shared" si="10"/>
        <v>1.2307907069442297E-2</v>
      </c>
      <c r="AG86" s="34">
        <f t="shared" si="10"/>
        <v>1.223596892271629E-2</v>
      </c>
    </row>
    <row r="87" spans="2:36" x14ac:dyDescent="0.25">
      <c r="B87" s="25" t="s">
        <v>68</v>
      </c>
      <c r="C87" s="34">
        <f t="shared" si="4"/>
        <v>1.9217584904064172E-4</v>
      </c>
      <c r="D87" s="34">
        <f t="shared" si="4"/>
        <v>2.1116764907655038E-4</v>
      </c>
      <c r="E87" s="34">
        <f t="shared" ref="E87:AG87" si="11">E76/E$79</f>
        <v>2.0526865068999287E-4</v>
      </c>
      <c r="F87" s="34">
        <f t="shared" si="11"/>
        <v>2.0281992631045488E-4</v>
      </c>
      <c r="G87" s="34">
        <f t="shared" si="11"/>
        <v>1.9753754170667847E-4</v>
      </c>
      <c r="H87" s="34">
        <f t="shared" si="11"/>
        <v>1.968975266177088E-4</v>
      </c>
      <c r="I87" s="34">
        <f t="shared" si="11"/>
        <v>1.9377735774175165E-4</v>
      </c>
      <c r="J87" s="34">
        <f t="shared" si="11"/>
        <v>1.9064496884273985E-4</v>
      </c>
      <c r="K87" s="34">
        <f t="shared" si="11"/>
        <v>1.8863291337678601E-4</v>
      </c>
      <c r="L87" s="34">
        <f t="shared" si="11"/>
        <v>1.8628574796239819E-4</v>
      </c>
      <c r="M87" s="34">
        <f t="shared" si="11"/>
        <v>1.8375984019776054E-4</v>
      </c>
      <c r="N87" s="34">
        <f t="shared" si="11"/>
        <v>1.8077378946134847E-4</v>
      </c>
      <c r="O87" s="34">
        <f t="shared" si="11"/>
        <v>1.7840912087660252E-4</v>
      </c>
      <c r="P87" s="34">
        <f t="shared" si="11"/>
        <v>1.7636207718826918E-4</v>
      </c>
      <c r="Q87" s="34">
        <f t="shared" si="11"/>
        <v>1.7378515071113406E-4</v>
      </c>
      <c r="R87" s="34">
        <f t="shared" si="11"/>
        <v>1.7089086072562688E-4</v>
      </c>
      <c r="S87" s="34">
        <f t="shared" si="11"/>
        <v>1.6895849320735075E-4</v>
      </c>
      <c r="T87" s="34">
        <f t="shared" si="11"/>
        <v>1.6671249557571221E-4</v>
      </c>
      <c r="U87" s="34">
        <f t="shared" si="11"/>
        <v>1.6486540772820061E-4</v>
      </c>
      <c r="V87" s="34">
        <f t="shared" si="11"/>
        <v>1.6316561425805943E-4</v>
      </c>
      <c r="W87" s="34">
        <f t="shared" si="11"/>
        <v>1.614271312580148E-4</v>
      </c>
      <c r="X87" s="34">
        <f t="shared" si="11"/>
        <v>1.5919907635237164E-4</v>
      </c>
      <c r="Y87" s="34">
        <f t="shared" si="11"/>
        <v>1.5734449426344337E-4</v>
      </c>
      <c r="Z87" s="34">
        <f t="shared" si="11"/>
        <v>1.5475142527468706E-4</v>
      </c>
      <c r="AA87" s="34">
        <f t="shared" si="11"/>
        <v>1.5259696856829367E-4</v>
      </c>
      <c r="AB87" s="34">
        <f t="shared" si="11"/>
        <v>1.5024187964722449E-4</v>
      </c>
      <c r="AC87" s="34">
        <f t="shared" si="11"/>
        <v>1.4770407360340917E-4</v>
      </c>
      <c r="AD87" s="34">
        <f t="shared" si="11"/>
        <v>1.4516143353921309E-4</v>
      </c>
      <c r="AE87" s="34">
        <f t="shared" si="11"/>
        <v>1.4292693297181965E-4</v>
      </c>
      <c r="AF87" s="34">
        <f t="shared" si="11"/>
        <v>1.4047076455664715E-4</v>
      </c>
      <c r="AG87" s="34">
        <f t="shared" si="11"/>
        <v>1.3884766932025229E-4</v>
      </c>
    </row>
    <row r="88" spans="2:36" x14ac:dyDescent="0.25">
      <c r="B88" s="25" t="s">
        <v>69</v>
      </c>
      <c r="C88" s="34">
        <f t="shared" si="4"/>
        <v>0.24838955109190744</v>
      </c>
      <c r="D88" s="34">
        <f t="shared" si="4"/>
        <v>0.26011381334782935</v>
      </c>
      <c r="E88" s="34">
        <f t="shared" ref="E88:AG88" si="12">E77/E$79</f>
        <v>0.26980498700962291</v>
      </c>
      <c r="F88" s="34">
        <f t="shared" si="12"/>
        <v>0.29404912336835182</v>
      </c>
      <c r="G88" s="34">
        <f t="shared" si="12"/>
        <v>0.32210504093383413</v>
      </c>
      <c r="H88" s="34">
        <f t="shared" si="12"/>
        <v>0.33683413045008376</v>
      </c>
      <c r="I88" s="34">
        <f t="shared" si="12"/>
        <v>0.34900194146100255</v>
      </c>
      <c r="J88" s="34">
        <f t="shared" si="12"/>
        <v>0.35710767487286882</v>
      </c>
      <c r="K88" s="34">
        <f t="shared" si="12"/>
        <v>0.36146866875545597</v>
      </c>
      <c r="L88" s="34">
        <f t="shared" si="12"/>
        <v>0.36895602597455612</v>
      </c>
      <c r="M88" s="34">
        <f t="shared" si="12"/>
        <v>0.3763744235775473</v>
      </c>
      <c r="N88" s="34">
        <f t="shared" si="12"/>
        <v>0.37887757620140627</v>
      </c>
      <c r="O88" s="34">
        <f t="shared" si="12"/>
        <v>0.38283082282961989</v>
      </c>
      <c r="P88" s="34">
        <f t="shared" si="12"/>
        <v>0.38671384125031782</v>
      </c>
      <c r="Q88" s="34">
        <f t="shared" si="12"/>
        <v>0.39085148475739595</v>
      </c>
      <c r="R88" s="34">
        <f t="shared" si="12"/>
        <v>0.39657991201380199</v>
      </c>
      <c r="S88" s="34">
        <f t="shared" si="12"/>
        <v>0.39765511882699289</v>
      </c>
      <c r="T88" s="34">
        <f t="shared" si="12"/>
        <v>0.39819472097369857</v>
      </c>
      <c r="U88" s="34">
        <f t="shared" si="12"/>
        <v>0.40052137733923343</v>
      </c>
      <c r="V88" s="34">
        <f t="shared" si="12"/>
        <v>0.4000666458179104</v>
      </c>
      <c r="W88" s="34">
        <f t="shared" si="12"/>
        <v>0.40003594323658648</v>
      </c>
      <c r="X88" s="34">
        <f t="shared" si="12"/>
        <v>0.40213936936519806</v>
      </c>
      <c r="Y88" s="34">
        <f t="shared" si="12"/>
        <v>0.4016105571866691</v>
      </c>
      <c r="Z88" s="34">
        <f t="shared" si="12"/>
        <v>0.40008833652575287</v>
      </c>
      <c r="AA88" s="34">
        <f t="shared" si="12"/>
        <v>0.40087898225042412</v>
      </c>
      <c r="AB88" s="34">
        <f t="shared" si="12"/>
        <v>0.40373384754530611</v>
      </c>
      <c r="AC88" s="34">
        <f t="shared" si="12"/>
        <v>0.40644808734322208</v>
      </c>
      <c r="AD88" s="34">
        <f t="shared" si="12"/>
        <v>0.40953910719354331</v>
      </c>
      <c r="AE88" s="34">
        <f t="shared" si="12"/>
        <v>0.4083457399268256</v>
      </c>
      <c r="AF88" s="34">
        <f t="shared" si="12"/>
        <v>0.40876133235382589</v>
      </c>
      <c r="AG88" s="34">
        <f t="shared" si="12"/>
        <v>0.40928232812011378</v>
      </c>
    </row>
    <row r="89" spans="2:36" x14ac:dyDescent="0.25">
      <c r="B89" s="25" t="s">
        <v>70</v>
      </c>
      <c r="C89" s="34">
        <f t="shared" si="4"/>
        <v>0</v>
      </c>
      <c r="D89" s="34">
        <f t="shared" si="4"/>
        <v>0</v>
      </c>
      <c r="E89" s="34">
        <f t="shared" ref="E89:AG89" si="13">E78/E$79</f>
        <v>1.0229598413873538E-3</v>
      </c>
      <c r="F89" s="34">
        <f t="shared" si="13"/>
        <v>1.3310735936665342E-3</v>
      </c>
      <c r="G89" s="34">
        <f t="shared" si="13"/>
        <v>1.6723290285896618E-3</v>
      </c>
      <c r="H89" s="34">
        <f t="shared" si="13"/>
        <v>2.4018017382640604E-3</v>
      </c>
      <c r="I89" s="34">
        <f t="shared" si="13"/>
        <v>2.7344032681842277E-3</v>
      </c>
      <c r="J89" s="34">
        <f t="shared" si="13"/>
        <v>3.1030942536605897E-3</v>
      </c>
      <c r="K89" s="34">
        <f t="shared" si="13"/>
        <v>3.6095593790808323E-3</v>
      </c>
      <c r="L89" s="34">
        <f t="shared" si="13"/>
        <v>4.1082447719487962E-3</v>
      </c>
      <c r="M89" s="34">
        <f t="shared" si="13"/>
        <v>4.5923456165476318E-3</v>
      </c>
      <c r="N89" s="34">
        <f t="shared" si="13"/>
        <v>5.0981107133875932E-3</v>
      </c>
      <c r="O89" s="34">
        <f t="shared" si="13"/>
        <v>5.622108313610279E-3</v>
      </c>
      <c r="P89" s="34">
        <f t="shared" si="13"/>
        <v>6.153402714185424E-3</v>
      </c>
      <c r="Q89" s="34">
        <f t="shared" si="13"/>
        <v>6.7025767266284762E-3</v>
      </c>
      <c r="R89" s="34">
        <f t="shared" si="13"/>
        <v>7.2128179280324051E-3</v>
      </c>
      <c r="S89" s="34">
        <f t="shared" si="13"/>
        <v>7.9483961818568507E-3</v>
      </c>
      <c r="T89" s="34">
        <f t="shared" si="13"/>
        <v>8.7260583246161223E-3</v>
      </c>
      <c r="U89" s="34">
        <f t="shared" si="13"/>
        <v>9.5099246478211642E-3</v>
      </c>
      <c r="V89" s="34">
        <f t="shared" si="13"/>
        <v>1.0338842202034187E-2</v>
      </c>
      <c r="W89" s="34">
        <f t="shared" si="13"/>
        <v>1.1155611792691908E-2</v>
      </c>
      <c r="X89" s="34">
        <f t="shared" si="13"/>
        <v>1.1934660000338694E-2</v>
      </c>
      <c r="Y89" s="34">
        <f t="shared" si="13"/>
        <v>1.2761894584613419E-2</v>
      </c>
      <c r="Z89" s="34">
        <f t="shared" si="13"/>
        <v>1.3589602132083762E-2</v>
      </c>
      <c r="AA89" s="34">
        <f t="shared" si="13"/>
        <v>1.4432135674693232E-2</v>
      </c>
      <c r="AB89" s="34">
        <f t="shared" si="13"/>
        <v>1.5248545414317265E-2</v>
      </c>
      <c r="AC89" s="34">
        <f t="shared" si="13"/>
        <v>1.6072906643805902E-2</v>
      </c>
      <c r="AD89" s="34">
        <f t="shared" si="13"/>
        <v>1.6900969111263962E-2</v>
      </c>
      <c r="AE89" s="34">
        <f t="shared" si="13"/>
        <v>1.7793105484959167E-2</v>
      </c>
      <c r="AF89" s="34">
        <f t="shared" si="13"/>
        <v>1.8680396935731428E-2</v>
      </c>
      <c r="AG89" s="34">
        <f t="shared" si="13"/>
        <v>1.9620917477950112E-2</v>
      </c>
    </row>
    <row r="90" spans="2:36" x14ac:dyDescent="0.25">
      <c r="B90" s="24" t="s">
        <v>71</v>
      </c>
      <c r="C90" s="1">
        <f t="shared" si="4"/>
        <v>1</v>
      </c>
      <c r="D90" s="1">
        <f t="shared" si="4"/>
        <v>1</v>
      </c>
      <c r="E90" s="1">
        <f t="shared" ref="E90:AG90" si="14">E79/E$79</f>
        <v>1</v>
      </c>
      <c r="F90" s="1">
        <f t="shared" si="14"/>
        <v>1</v>
      </c>
      <c r="G90" s="1">
        <f t="shared" si="14"/>
        <v>1</v>
      </c>
      <c r="H90" s="1">
        <f t="shared" si="14"/>
        <v>1</v>
      </c>
      <c r="I90" s="1">
        <f t="shared" si="14"/>
        <v>1</v>
      </c>
      <c r="J90" s="1">
        <f t="shared" si="14"/>
        <v>1</v>
      </c>
      <c r="K90" s="1">
        <f t="shared" si="14"/>
        <v>1</v>
      </c>
      <c r="L90" s="1">
        <f t="shared" si="14"/>
        <v>1</v>
      </c>
      <c r="M90" s="1">
        <f t="shared" si="14"/>
        <v>1</v>
      </c>
      <c r="N90" s="1">
        <f t="shared" si="14"/>
        <v>1</v>
      </c>
      <c r="O90" s="1">
        <f t="shared" si="14"/>
        <v>1</v>
      </c>
      <c r="P90" s="1">
        <f t="shared" si="14"/>
        <v>1</v>
      </c>
      <c r="Q90" s="1">
        <f t="shared" si="14"/>
        <v>1</v>
      </c>
      <c r="R90" s="1">
        <f t="shared" si="14"/>
        <v>1</v>
      </c>
      <c r="S90" s="1">
        <f t="shared" si="14"/>
        <v>1</v>
      </c>
      <c r="T90" s="1">
        <f t="shared" si="14"/>
        <v>1</v>
      </c>
      <c r="U90" s="1">
        <f t="shared" si="14"/>
        <v>1</v>
      </c>
      <c r="V90" s="1">
        <f t="shared" si="14"/>
        <v>1</v>
      </c>
      <c r="W90" s="1">
        <f t="shared" si="14"/>
        <v>1</v>
      </c>
      <c r="X90" s="1">
        <f t="shared" si="14"/>
        <v>1</v>
      </c>
      <c r="Y90" s="1">
        <f t="shared" si="14"/>
        <v>1</v>
      </c>
      <c r="Z90" s="1">
        <f t="shared" si="14"/>
        <v>1</v>
      </c>
      <c r="AA90" s="1">
        <f t="shared" si="14"/>
        <v>1</v>
      </c>
      <c r="AB90" s="1">
        <f t="shared" si="14"/>
        <v>1</v>
      </c>
      <c r="AC90" s="1">
        <f t="shared" si="14"/>
        <v>1</v>
      </c>
      <c r="AD90" s="1">
        <f t="shared" si="14"/>
        <v>1</v>
      </c>
      <c r="AE90" s="1">
        <f t="shared" si="14"/>
        <v>1</v>
      </c>
      <c r="AF90" s="1">
        <f t="shared" si="14"/>
        <v>1</v>
      </c>
      <c r="AG90" s="1">
        <f t="shared" si="14"/>
        <v>1</v>
      </c>
    </row>
    <row r="93" spans="2:36" x14ac:dyDescent="0.25">
      <c r="B93"/>
      <c r="C93" t="s">
        <v>72</v>
      </c>
      <c r="D93" t="s">
        <v>73</v>
      </c>
      <c r="E93" t="s">
        <v>74</v>
      </c>
      <c r="F93">
        <v>2020</v>
      </c>
      <c r="G93">
        <v>2021</v>
      </c>
      <c r="H93">
        <v>2022</v>
      </c>
      <c r="I93">
        <v>2023</v>
      </c>
      <c r="J93">
        <v>2024</v>
      </c>
      <c r="K93">
        <v>2025</v>
      </c>
      <c r="L93">
        <v>2026</v>
      </c>
      <c r="M93">
        <v>2027</v>
      </c>
      <c r="N93">
        <v>2028</v>
      </c>
      <c r="O93">
        <v>2029</v>
      </c>
      <c r="P93">
        <v>2030</v>
      </c>
      <c r="Q93">
        <v>2031</v>
      </c>
      <c r="R93">
        <v>2032</v>
      </c>
      <c r="S93">
        <v>2033</v>
      </c>
      <c r="T93">
        <v>2034</v>
      </c>
      <c r="U93">
        <v>2035</v>
      </c>
      <c r="V93">
        <v>2036</v>
      </c>
      <c r="W93">
        <v>2037</v>
      </c>
      <c r="X93">
        <v>2038</v>
      </c>
      <c r="Y93">
        <v>2039</v>
      </c>
      <c r="Z93">
        <v>2040</v>
      </c>
      <c r="AA93">
        <v>2041</v>
      </c>
      <c r="AB93">
        <v>2042</v>
      </c>
      <c r="AC93">
        <v>2043</v>
      </c>
      <c r="AD93">
        <v>2044</v>
      </c>
      <c r="AE93">
        <v>2045</v>
      </c>
      <c r="AF93">
        <v>2046</v>
      </c>
      <c r="AG93">
        <v>2047</v>
      </c>
      <c r="AH93">
        <v>2048</v>
      </c>
      <c r="AI93">
        <v>2049</v>
      </c>
      <c r="AJ93">
        <v>2050</v>
      </c>
    </row>
    <row r="94" spans="2:36" x14ac:dyDescent="0.25">
      <c r="B94" t="s">
        <v>75</v>
      </c>
      <c r="C94"/>
      <c r="D94" t="s">
        <v>76</v>
      </c>
      <c r="E94"/>
      <c r="F94"/>
      <c r="G94"/>
      <c r="H94"/>
      <c r="I94"/>
      <c r="J94"/>
      <c r="K94"/>
      <c r="L94"/>
      <c r="M94"/>
      <c r="N94"/>
      <c r="O94"/>
      <c r="P94"/>
      <c r="Q94"/>
      <c r="R94"/>
      <c r="S94"/>
      <c r="T94"/>
      <c r="U94"/>
      <c r="V94"/>
      <c r="W94"/>
      <c r="X94"/>
      <c r="Y94"/>
      <c r="Z94"/>
      <c r="AA94"/>
      <c r="AB94"/>
      <c r="AC94"/>
      <c r="AD94"/>
      <c r="AE94"/>
      <c r="AF94"/>
      <c r="AG94"/>
      <c r="AH94"/>
      <c r="AI94"/>
      <c r="AJ94"/>
    </row>
    <row r="95" spans="2:36" x14ac:dyDescent="0.25">
      <c r="B95" t="s">
        <v>77</v>
      </c>
      <c r="C95"/>
      <c r="D95" t="s">
        <v>78</v>
      </c>
      <c r="E95"/>
      <c r="F95"/>
      <c r="G95"/>
      <c r="H95"/>
      <c r="I95"/>
      <c r="J95"/>
      <c r="K95"/>
      <c r="L95"/>
      <c r="M95"/>
      <c r="N95"/>
      <c r="O95"/>
      <c r="P95"/>
      <c r="Q95"/>
      <c r="R95"/>
      <c r="S95"/>
      <c r="T95"/>
      <c r="U95"/>
      <c r="V95"/>
      <c r="W95"/>
      <c r="X95"/>
      <c r="Y95"/>
      <c r="Z95"/>
      <c r="AA95"/>
      <c r="AB95"/>
      <c r="AC95"/>
      <c r="AD95"/>
      <c r="AE95"/>
      <c r="AF95"/>
      <c r="AG95"/>
      <c r="AH95"/>
      <c r="AI95"/>
      <c r="AJ95"/>
    </row>
    <row r="96" spans="2:36" x14ac:dyDescent="0.25">
      <c r="B96" t="s">
        <v>79</v>
      </c>
      <c r="C96"/>
      <c r="D96" t="s">
        <v>80</v>
      </c>
      <c r="E96"/>
      <c r="F96"/>
      <c r="G96"/>
      <c r="H96"/>
      <c r="I96"/>
      <c r="J96"/>
      <c r="K96"/>
      <c r="L96"/>
      <c r="M96"/>
      <c r="N96"/>
      <c r="O96"/>
      <c r="P96"/>
      <c r="Q96"/>
      <c r="R96"/>
      <c r="S96"/>
      <c r="T96"/>
      <c r="U96"/>
      <c r="V96"/>
      <c r="W96"/>
      <c r="X96"/>
      <c r="Y96"/>
      <c r="Z96"/>
      <c r="AA96"/>
      <c r="AB96"/>
      <c r="AC96"/>
      <c r="AD96"/>
      <c r="AE96"/>
      <c r="AF96"/>
      <c r="AG96"/>
      <c r="AH96"/>
      <c r="AI96"/>
      <c r="AJ96"/>
    </row>
    <row r="97" spans="2:36" x14ac:dyDescent="0.25">
      <c r="B97" t="s">
        <v>41</v>
      </c>
      <c r="C97" t="s">
        <v>81</v>
      </c>
      <c r="D97" t="s">
        <v>82</v>
      </c>
      <c r="E97" t="s">
        <v>83</v>
      </c>
      <c r="F97">
        <v>756.46227999999996</v>
      </c>
      <c r="G97">
        <v>924.89794900000004</v>
      </c>
      <c r="H97">
        <v>975.99078399999996</v>
      </c>
      <c r="I97">
        <v>854.814392</v>
      </c>
      <c r="J97">
        <v>763.65637200000003</v>
      </c>
      <c r="K97">
        <v>689.63220200000001</v>
      </c>
      <c r="L97">
        <v>706.44500700000003</v>
      </c>
      <c r="M97">
        <v>681.60815400000001</v>
      </c>
      <c r="N97">
        <v>686.54010000000005</v>
      </c>
      <c r="O97">
        <v>688.38281199999994</v>
      </c>
      <c r="P97">
        <v>678.93347200000005</v>
      </c>
      <c r="Q97">
        <v>666.79650900000001</v>
      </c>
      <c r="R97">
        <v>654.50854500000003</v>
      </c>
      <c r="S97">
        <v>653.332581</v>
      </c>
      <c r="T97">
        <v>651.82647699999995</v>
      </c>
      <c r="U97">
        <v>637.10620100000006</v>
      </c>
      <c r="V97">
        <v>635.99194299999999</v>
      </c>
      <c r="W97">
        <v>626.87780799999996</v>
      </c>
      <c r="X97">
        <v>610.06921399999999</v>
      </c>
      <c r="Y97">
        <v>604.99352999999996</v>
      </c>
      <c r="Z97">
        <v>603.25805700000001</v>
      </c>
      <c r="AA97">
        <v>599.66485599999999</v>
      </c>
      <c r="AB97">
        <v>600.05957000000001</v>
      </c>
      <c r="AC97">
        <v>593.42864999999995</v>
      </c>
      <c r="AD97">
        <v>588.69769299999996</v>
      </c>
      <c r="AE97">
        <v>576.35870399999999</v>
      </c>
      <c r="AF97">
        <v>574.04870600000004</v>
      </c>
      <c r="AG97">
        <v>573.21478300000001</v>
      </c>
      <c r="AH97">
        <v>576.01513699999998</v>
      </c>
      <c r="AI97">
        <v>578.29107699999997</v>
      </c>
      <c r="AJ97">
        <v>576.69146699999999</v>
      </c>
    </row>
    <row r="98" spans="2:36" x14ac:dyDescent="0.25">
      <c r="B98" t="s">
        <v>84</v>
      </c>
      <c r="C98" t="s">
        <v>85</v>
      </c>
      <c r="D98" t="s">
        <v>86</v>
      </c>
      <c r="E98" t="s">
        <v>83</v>
      </c>
      <c r="F98">
        <v>14.015229</v>
      </c>
      <c r="G98">
        <v>10.496217</v>
      </c>
      <c r="H98">
        <v>10.648979000000001</v>
      </c>
      <c r="I98">
        <v>9.9705320000000004</v>
      </c>
      <c r="J98">
        <v>9.4912620000000008</v>
      </c>
      <c r="K98">
        <v>9.1153270000000006</v>
      </c>
      <c r="L98">
        <v>8.8068299999999997</v>
      </c>
      <c r="M98">
        <v>8.3402790000000007</v>
      </c>
      <c r="N98">
        <v>8.0584120000000006</v>
      </c>
      <c r="O98">
        <v>7.8996310000000003</v>
      </c>
      <c r="P98">
        <v>7.7061120000000001</v>
      </c>
      <c r="Q98">
        <v>7.4088969999999996</v>
      </c>
      <c r="R98">
        <v>7.3204289999999999</v>
      </c>
      <c r="S98">
        <v>7.264265</v>
      </c>
      <c r="T98">
        <v>7.2358969999999996</v>
      </c>
      <c r="U98">
        <v>7.1353559999999998</v>
      </c>
      <c r="V98">
        <v>7.0363030000000002</v>
      </c>
      <c r="W98">
        <v>6.859775</v>
      </c>
      <c r="X98">
        <v>6.5609400000000004</v>
      </c>
      <c r="Y98">
        <v>6.4520179999999998</v>
      </c>
      <c r="Z98">
        <v>6.3560549999999996</v>
      </c>
      <c r="AA98">
        <v>6.0550319999999997</v>
      </c>
      <c r="AB98">
        <v>5.7491209999999997</v>
      </c>
      <c r="AC98">
        <v>5.4047470000000004</v>
      </c>
      <c r="AD98">
        <v>5.0861980000000004</v>
      </c>
      <c r="AE98">
        <v>4.7262630000000003</v>
      </c>
      <c r="AF98">
        <v>4.7336479999999996</v>
      </c>
      <c r="AG98">
        <v>4.7652910000000004</v>
      </c>
      <c r="AH98">
        <v>4.8023579999999999</v>
      </c>
      <c r="AI98">
        <v>4.8360289999999999</v>
      </c>
      <c r="AJ98">
        <v>4.8567830000000001</v>
      </c>
    </row>
    <row r="99" spans="2:36" x14ac:dyDescent="0.25">
      <c r="B99" t="s">
        <v>87</v>
      </c>
      <c r="C99" t="s">
        <v>88</v>
      </c>
      <c r="D99" t="s">
        <v>89</v>
      </c>
      <c r="E99" t="s">
        <v>83</v>
      </c>
      <c r="F99">
        <v>1389.575439</v>
      </c>
      <c r="G99">
        <v>1182.2464600000001</v>
      </c>
      <c r="H99">
        <v>1183.584595</v>
      </c>
      <c r="I99">
        <v>1245.6295170000001</v>
      </c>
      <c r="J99">
        <v>1235.853149</v>
      </c>
      <c r="K99">
        <v>1300.342529</v>
      </c>
      <c r="L99">
        <v>1336.7932129999999</v>
      </c>
      <c r="M99">
        <v>1347.1707759999999</v>
      </c>
      <c r="N99">
        <v>1328.1103519999999</v>
      </c>
      <c r="O99">
        <v>1326.047241</v>
      </c>
      <c r="P99">
        <v>1304.0787350000001</v>
      </c>
      <c r="Q99">
        <v>1314.3625489999999</v>
      </c>
      <c r="R99">
        <v>1317.970337</v>
      </c>
      <c r="S99">
        <v>1320.5546879999999</v>
      </c>
      <c r="T99">
        <v>1326.365356</v>
      </c>
      <c r="U99">
        <v>1315.970947</v>
      </c>
      <c r="V99">
        <v>1323.8376459999999</v>
      </c>
      <c r="W99">
        <v>1343.292725</v>
      </c>
      <c r="X99">
        <v>1372.7945560000001</v>
      </c>
      <c r="Y99">
        <v>1398.1976320000001</v>
      </c>
      <c r="Z99">
        <v>1424.008423</v>
      </c>
      <c r="AA99">
        <v>1437.944336</v>
      </c>
      <c r="AB99">
        <v>1462.17749</v>
      </c>
      <c r="AC99">
        <v>1493.880615</v>
      </c>
      <c r="AD99">
        <v>1517.9224850000001</v>
      </c>
      <c r="AE99">
        <v>1540.7028809999999</v>
      </c>
      <c r="AF99">
        <v>1549.6705320000001</v>
      </c>
      <c r="AG99">
        <v>1562.0600589999999</v>
      </c>
      <c r="AH99">
        <v>1581.77478</v>
      </c>
      <c r="AI99">
        <v>1604.1514890000001</v>
      </c>
      <c r="AJ99">
        <v>1629.4182129999999</v>
      </c>
    </row>
    <row r="100" spans="2:36" x14ac:dyDescent="0.25">
      <c r="B100" t="s">
        <v>90</v>
      </c>
      <c r="C100" t="s">
        <v>91</v>
      </c>
      <c r="D100" t="s">
        <v>92</v>
      </c>
      <c r="E100" t="s">
        <v>83</v>
      </c>
      <c r="F100">
        <v>784.792236</v>
      </c>
      <c r="G100">
        <v>760.58019999999999</v>
      </c>
      <c r="H100">
        <v>736.682861</v>
      </c>
      <c r="I100">
        <v>749.79760699999997</v>
      </c>
      <c r="J100">
        <v>752.92675799999995</v>
      </c>
      <c r="K100">
        <v>744.93896500000005</v>
      </c>
      <c r="L100">
        <v>658.94946300000004</v>
      </c>
      <c r="M100">
        <v>644.83618200000001</v>
      </c>
      <c r="N100">
        <v>645.18322799999999</v>
      </c>
      <c r="O100">
        <v>629.51879899999994</v>
      </c>
      <c r="P100">
        <v>630.26769999999999</v>
      </c>
      <c r="Q100">
        <v>631.43005400000004</v>
      </c>
      <c r="R100">
        <v>632.27673300000004</v>
      </c>
      <c r="S100">
        <v>624.55664100000001</v>
      </c>
      <c r="T100">
        <v>607.81957999999997</v>
      </c>
      <c r="U100">
        <v>609.22460899999999</v>
      </c>
      <c r="V100">
        <v>602.73718299999996</v>
      </c>
      <c r="W100">
        <v>602.94830300000001</v>
      </c>
      <c r="X100">
        <v>603.15893600000004</v>
      </c>
      <c r="Y100">
        <v>603.15893600000004</v>
      </c>
      <c r="Z100">
        <v>594.80969200000004</v>
      </c>
      <c r="AA100">
        <v>596.06176800000003</v>
      </c>
      <c r="AB100">
        <v>596.96734600000002</v>
      </c>
      <c r="AC100">
        <v>597.84088099999997</v>
      </c>
      <c r="AD100">
        <v>598.59619099999998</v>
      </c>
      <c r="AE100">
        <v>599.41479500000003</v>
      </c>
      <c r="AF100">
        <v>599.84082000000001</v>
      </c>
      <c r="AG100">
        <v>592.53234899999995</v>
      </c>
      <c r="AH100">
        <v>592.797729</v>
      </c>
      <c r="AI100">
        <v>593.11828600000001</v>
      </c>
      <c r="AJ100">
        <v>593.581726</v>
      </c>
    </row>
    <row r="101" spans="2:36" x14ac:dyDescent="0.25">
      <c r="B101" t="s">
        <v>93</v>
      </c>
      <c r="C101" t="s">
        <v>94</v>
      </c>
      <c r="D101" t="s">
        <v>95</v>
      </c>
      <c r="E101" t="s">
        <v>83</v>
      </c>
      <c r="F101">
        <v>1.125505</v>
      </c>
      <c r="G101">
        <v>0.54739199999999999</v>
      </c>
      <c r="H101">
        <v>0.54951899999999998</v>
      </c>
      <c r="I101">
        <v>0.48147699999999999</v>
      </c>
      <c r="J101">
        <v>0.31603100000000001</v>
      </c>
      <c r="K101">
        <v>0.41066999999999998</v>
      </c>
      <c r="L101">
        <v>0.18505099999999999</v>
      </c>
      <c r="M101">
        <v>9.9765000000000006E-2</v>
      </c>
      <c r="N101">
        <v>2.4740000000000001E-3</v>
      </c>
      <c r="O101">
        <v>-0.39686500000000002</v>
      </c>
      <c r="P101">
        <v>-0.26218599999999997</v>
      </c>
      <c r="Q101">
        <v>-0.44353700000000001</v>
      </c>
      <c r="R101">
        <v>-0.46117799999999998</v>
      </c>
      <c r="S101">
        <v>-0.52999600000000002</v>
      </c>
      <c r="T101">
        <v>-0.56696500000000005</v>
      </c>
      <c r="U101">
        <v>-0.80330100000000004</v>
      </c>
      <c r="V101">
        <v>-0.88905100000000004</v>
      </c>
      <c r="W101">
        <v>-0.90476299999999998</v>
      </c>
      <c r="X101">
        <v>-0.93142899999999995</v>
      </c>
      <c r="Y101">
        <v>-0.95522300000000004</v>
      </c>
      <c r="Z101">
        <v>-1.0241169999999999</v>
      </c>
      <c r="AA101">
        <v>-1.0446359999999999</v>
      </c>
      <c r="AB101">
        <v>-1.086794</v>
      </c>
      <c r="AC101">
        <v>-1.1929909999999999</v>
      </c>
      <c r="AD101">
        <v>-1.3374820000000001</v>
      </c>
      <c r="AE101">
        <v>-1.5121960000000001</v>
      </c>
      <c r="AF101">
        <v>-1.9399439999999999</v>
      </c>
      <c r="AG101">
        <v>-2.05721</v>
      </c>
      <c r="AH101">
        <v>-2.1265540000000001</v>
      </c>
      <c r="AI101">
        <v>-2.309021</v>
      </c>
      <c r="AJ101">
        <v>-2.661117</v>
      </c>
    </row>
    <row r="102" spans="2:36" x14ac:dyDescent="0.25">
      <c r="B102" t="s">
        <v>96</v>
      </c>
      <c r="C102" t="s">
        <v>97</v>
      </c>
      <c r="D102" t="s">
        <v>98</v>
      </c>
      <c r="E102" t="s">
        <v>83</v>
      </c>
      <c r="F102">
        <v>751.05548099999999</v>
      </c>
      <c r="G102">
        <v>837.64679000000001</v>
      </c>
      <c r="H102">
        <v>887.96215800000004</v>
      </c>
      <c r="I102">
        <v>982.97955300000001</v>
      </c>
      <c r="J102">
        <v>1125.818237</v>
      </c>
      <c r="K102">
        <v>1194.234009</v>
      </c>
      <c r="L102">
        <v>1250.9772949999999</v>
      </c>
      <c r="M102">
        <v>1298.181763</v>
      </c>
      <c r="N102">
        <v>1331.1987300000001</v>
      </c>
      <c r="O102">
        <v>1369.768188</v>
      </c>
      <c r="P102">
        <v>1421.446289</v>
      </c>
      <c r="Q102">
        <v>1451.5</v>
      </c>
      <c r="R102">
        <v>1481.9532469999999</v>
      </c>
      <c r="S102">
        <v>1513.71875</v>
      </c>
      <c r="T102">
        <v>1554.142456</v>
      </c>
      <c r="U102">
        <v>1609.4451899999999</v>
      </c>
      <c r="V102">
        <v>1642.6070560000001</v>
      </c>
      <c r="W102">
        <v>1667.0444339999999</v>
      </c>
      <c r="X102">
        <v>1691.849121</v>
      </c>
      <c r="Y102">
        <v>1709.0280760000001</v>
      </c>
      <c r="Z102">
        <v>1725.4038089999999</v>
      </c>
      <c r="AA102">
        <v>1752.649414</v>
      </c>
      <c r="AB102">
        <v>1770.5179439999999</v>
      </c>
      <c r="AC102">
        <v>1792.809692</v>
      </c>
      <c r="AD102">
        <v>1818.2432859999999</v>
      </c>
      <c r="AE102">
        <v>1852.384033</v>
      </c>
      <c r="AF102">
        <v>1892.0695800000001</v>
      </c>
      <c r="AG102">
        <v>1934.4494629999999</v>
      </c>
      <c r="AH102">
        <v>1960.864746</v>
      </c>
      <c r="AI102">
        <v>1991.025635</v>
      </c>
      <c r="AJ102">
        <v>2023.1243899999999</v>
      </c>
    </row>
    <row r="103" spans="2:36" x14ac:dyDescent="0.25">
      <c r="B103" t="s">
        <v>99</v>
      </c>
      <c r="C103" t="s">
        <v>100</v>
      </c>
      <c r="D103" t="s">
        <v>101</v>
      </c>
      <c r="E103" t="s">
        <v>83</v>
      </c>
      <c r="F103">
        <v>0</v>
      </c>
      <c r="G103">
        <v>0</v>
      </c>
      <c r="H103">
        <v>0.50269399999999997</v>
      </c>
      <c r="I103">
        <v>0.66507799999999995</v>
      </c>
      <c r="J103">
        <v>0.86206700000000003</v>
      </c>
      <c r="K103">
        <v>1.242127</v>
      </c>
      <c r="L103">
        <v>1.4369069999999999</v>
      </c>
      <c r="M103">
        <v>1.6574439999999999</v>
      </c>
      <c r="N103">
        <v>1.9485239999999999</v>
      </c>
      <c r="O103">
        <v>2.2456689999999999</v>
      </c>
      <c r="P103">
        <v>2.5447959999999998</v>
      </c>
      <c r="Q103">
        <v>2.8581379999999998</v>
      </c>
      <c r="R103">
        <v>3.1936800000000001</v>
      </c>
      <c r="S103">
        <v>3.5360580000000001</v>
      </c>
      <c r="T103">
        <v>3.9087550000000002</v>
      </c>
      <c r="U103">
        <v>4.2972970000000004</v>
      </c>
      <c r="V103">
        <v>4.7897049999999997</v>
      </c>
      <c r="W103">
        <v>5.3291649999999997</v>
      </c>
      <c r="X103">
        <v>5.8729560000000003</v>
      </c>
      <c r="Y103">
        <v>6.4513780000000001</v>
      </c>
      <c r="Z103">
        <v>7.0360050000000003</v>
      </c>
      <c r="AA103">
        <v>7.6327090000000002</v>
      </c>
      <c r="AB103">
        <v>8.2579609999999999</v>
      </c>
      <c r="AC103">
        <v>8.9409010000000002</v>
      </c>
      <c r="AD103">
        <v>9.6292840000000002</v>
      </c>
      <c r="AE103">
        <v>10.333481000000001</v>
      </c>
      <c r="AF103">
        <v>11.079271</v>
      </c>
      <c r="AG103">
        <v>11.854127999999999</v>
      </c>
      <c r="AH103">
        <v>12.674968</v>
      </c>
      <c r="AI103">
        <v>13.539712</v>
      </c>
      <c r="AJ103">
        <v>14.451034</v>
      </c>
    </row>
    <row r="104" spans="2:36" x14ac:dyDescent="0.25">
      <c r="B104" t="s">
        <v>102</v>
      </c>
      <c r="C104" t="s">
        <v>103</v>
      </c>
      <c r="D104" t="s">
        <v>104</v>
      </c>
      <c r="E104" t="s">
        <v>83</v>
      </c>
      <c r="F104">
        <v>3697.0261230000001</v>
      </c>
      <c r="G104">
        <v>3716.4147950000001</v>
      </c>
      <c r="H104">
        <v>3795.9216310000002</v>
      </c>
      <c r="I104">
        <v>3844.338135</v>
      </c>
      <c r="J104">
        <v>3888.9235840000001</v>
      </c>
      <c r="K104">
        <v>3939.9160160000001</v>
      </c>
      <c r="L104">
        <v>3963.59375</v>
      </c>
      <c r="M104">
        <v>3981.8942870000001</v>
      </c>
      <c r="N104">
        <v>4001.0417480000001</v>
      </c>
      <c r="O104">
        <v>4023.4653320000002</v>
      </c>
      <c r="P104">
        <v>4044.7145999999998</v>
      </c>
      <c r="Q104">
        <v>4073.9125979999999</v>
      </c>
      <c r="R104">
        <v>4096.7622069999998</v>
      </c>
      <c r="S104">
        <v>4122.4331050000001</v>
      </c>
      <c r="T104">
        <v>4150.7314450000003</v>
      </c>
      <c r="U104">
        <v>4182.3764650000003</v>
      </c>
      <c r="V104">
        <v>4216.1103519999997</v>
      </c>
      <c r="W104">
        <v>4251.4472660000001</v>
      </c>
      <c r="X104">
        <v>4289.3740230000003</v>
      </c>
      <c r="Y104">
        <v>4327.326172</v>
      </c>
      <c r="Z104">
        <v>4359.8476559999999</v>
      </c>
      <c r="AA104">
        <v>4398.9638670000004</v>
      </c>
      <c r="AB104">
        <v>4442.642578</v>
      </c>
      <c r="AC104">
        <v>4491.1123049999997</v>
      </c>
      <c r="AD104">
        <v>4536.8378910000001</v>
      </c>
      <c r="AE104">
        <v>4582.4077150000003</v>
      </c>
      <c r="AF104">
        <v>4629.5024409999996</v>
      </c>
      <c r="AG104">
        <v>4676.8188479999999</v>
      </c>
      <c r="AH104">
        <v>4726.8032229999999</v>
      </c>
      <c r="AI104">
        <v>4782.6528319999998</v>
      </c>
      <c r="AJ104">
        <v>4839.4628910000001</v>
      </c>
    </row>
    <row r="106" spans="2:36" x14ac:dyDescent="0.25">
      <c r="D106" t="s">
        <v>41</v>
      </c>
      <c r="F106" s="33">
        <f>F97/F$104</f>
        <v>0.20461372325553351</v>
      </c>
      <c r="G106" s="33">
        <f>G97/G$104</f>
        <v>0.24886833144791631</v>
      </c>
      <c r="H106" s="33">
        <f t="shared" ref="H106:AJ106" si="15">H97/H$104</f>
        <v>0.25711563063615839</v>
      </c>
      <c r="I106" s="33">
        <f t="shared" si="15"/>
        <v>0.22235671316669964</v>
      </c>
      <c r="J106" s="33">
        <f t="shared" si="15"/>
        <v>0.1963670294633385</v>
      </c>
      <c r="K106" s="33">
        <f t="shared" si="15"/>
        <v>0.17503728485566783</v>
      </c>
      <c r="L106" s="33">
        <f t="shared" si="15"/>
        <v>0.1782334546773367</v>
      </c>
      <c r="M106" s="33">
        <f t="shared" si="15"/>
        <v>0.17117685826700602</v>
      </c>
      <c r="N106" s="33">
        <f t="shared" si="15"/>
        <v>0.17159033652752578</v>
      </c>
      <c r="O106" s="33">
        <f t="shared" si="15"/>
        <v>0.1710920202356549</v>
      </c>
      <c r="P106" s="33">
        <f t="shared" si="15"/>
        <v>0.16785695386270272</v>
      </c>
      <c r="Q106" s="33">
        <f t="shared" si="15"/>
        <v>0.16367472128080252</v>
      </c>
      <c r="R106" s="33">
        <f t="shared" si="15"/>
        <v>0.15976239574795512</v>
      </c>
      <c r="S106" s="33">
        <f t="shared" si="15"/>
        <v>0.15848227596648898</v>
      </c>
      <c r="T106" s="33">
        <f t="shared" si="15"/>
        <v>0.15703894256642276</v>
      </c>
      <c r="U106" s="33">
        <f t="shared" si="15"/>
        <v>0.15233114625897265</v>
      </c>
      <c r="V106" s="33">
        <f t="shared" si="15"/>
        <v>0.15084803050714837</v>
      </c>
      <c r="W106" s="33">
        <f t="shared" si="15"/>
        <v>0.1474504489361341</v>
      </c>
      <c r="X106" s="33">
        <f t="shared" si="15"/>
        <v>0.14222802924826683</v>
      </c>
      <c r="Y106" s="33">
        <f t="shared" si="15"/>
        <v>0.13980770248256663</v>
      </c>
      <c r="Z106" s="33">
        <f t="shared" si="15"/>
        <v>0.13836677439171513</v>
      </c>
      <c r="AA106" s="33">
        <f t="shared" si="15"/>
        <v>0.13631956845532323</v>
      </c>
      <c r="AB106" s="33">
        <f t="shared" si="15"/>
        <v>0.13506816257771886</v>
      </c>
      <c r="AC106" s="33">
        <f t="shared" si="15"/>
        <v>0.13213400371648021</v>
      </c>
      <c r="AD106" s="33">
        <f t="shared" si="15"/>
        <v>0.12975947281868616</v>
      </c>
      <c r="AE106" s="33">
        <f t="shared" si="15"/>
        <v>0.1257763908945409</v>
      </c>
      <c r="AF106" s="33">
        <f t="shared" si="15"/>
        <v>0.12399792705930665</v>
      </c>
      <c r="AG106" s="33">
        <f t="shared" si="15"/>
        <v>0.12256510282520997</v>
      </c>
      <c r="AH106" s="33">
        <f t="shared" si="15"/>
        <v>0.12186145896600613</v>
      </c>
      <c r="AI106" s="33">
        <f t="shared" si="15"/>
        <v>0.12091429115045581</v>
      </c>
      <c r="AJ106" s="33">
        <f t="shared" si="15"/>
        <v>0.1191643535633839</v>
      </c>
    </row>
    <row r="107" spans="2:36" x14ac:dyDescent="0.25">
      <c r="D107" t="s">
        <v>84</v>
      </c>
      <c r="F107" s="33">
        <f t="shared" ref="F107:G113" si="16">F98/F$104</f>
        <v>3.7909467051931889E-3</v>
      </c>
      <c r="G107" s="33">
        <f t="shared" si="16"/>
        <v>2.8242856567360099E-3</v>
      </c>
      <c r="H107" s="33">
        <f t="shared" ref="H107:AJ107" si="17">H98/H$104</f>
        <v>2.8053737761689844E-3</v>
      </c>
      <c r="I107" s="33">
        <f t="shared" si="17"/>
        <v>2.5935627017887176E-3</v>
      </c>
      <c r="J107" s="33">
        <f t="shared" si="17"/>
        <v>2.4405884546174722E-3</v>
      </c>
      <c r="K107" s="33">
        <f t="shared" si="17"/>
        <v>2.3135840873213173E-3</v>
      </c>
      <c r="L107" s="33">
        <f t="shared" si="17"/>
        <v>2.2219305396775336E-3</v>
      </c>
      <c r="M107" s="33">
        <f t="shared" si="17"/>
        <v>2.0945505829296266E-3</v>
      </c>
      <c r="N107" s="33">
        <f t="shared" si="17"/>
        <v>2.0140784594482567E-3</v>
      </c>
      <c r="O107" s="33">
        <f t="shared" si="17"/>
        <v>1.9633898513233168E-3</v>
      </c>
      <c r="P107" s="33">
        <f t="shared" si="17"/>
        <v>1.9052300995476912E-3</v>
      </c>
      <c r="Q107" s="33">
        <f t="shared" si="17"/>
        <v>1.81861952650561E-3</v>
      </c>
      <c r="R107" s="33">
        <f t="shared" si="17"/>
        <v>1.7868815982269679E-3</v>
      </c>
      <c r="S107" s="33">
        <f t="shared" si="17"/>
        <v>1.7621304736732653E-3</v>
      </c>
      <c r="T107" s="33">
        <f t="shared" si="17"/>
        <v>1.7432823818838991E-3</v>
      </c>
      <c r="U107" s="33">
        <f t="shared" si="17"/>
        <v>1.7060530202653574E-3</v>
      </c>
      <c r="V107" s="33">
        <f t="shared" si="17"/>
        <v>1.6689086415070191E-3</v>
      </c>
      <c r="W107" s="33">
        <f t="shared" si="17"/>
        <v>1.6135152504088473E-3</v>
      </c>
      <c r="X107" s="33">
        <f t="shared" si="17"/>
        <v>1.5295798325862151E-3</v>
      </c>
      <c r="Y107" s="33">
        <f t="shared" si="17"/>
        <v>1.4909941482451302E-3</v>
      </c>
      <c r="Z107" s="33">
        <f t="shared" si="17"/>
        <v>1.4578617193774716E-3</v>
      </c>
      <c r="AA107" s="33">
        <f t="shared" si="17"/>
        <v>1.3764677735644605E-3</v>
      </c>
      <c r="AB107" s="33">
        <f t="shared" si="17"/>
        <v>1.2940768695797612E-3</v>
      </c>
      <c r="AC107" s="33">
        <f t="shared" si="17"/>
        <v>1.2034317186819937E-3</v>
      </c>
      <c r="AD107" s="33">
        <f t="shared" si="17"/>
        <v>1.1210887675951128E-3</v>
      </c>
      <c r="AE107" s="33">
        <f t="shared" si="17"/>
        <v>1.0313929475391519E-3</v>
      </c>
      <c r="AF107" s="33">
        <f t="shared" si="17"/>
        <v>1.0224960587724636E-3</v>
      </c>
      <c r="AG107" s="33">
        <f t="shared" si="17"/>
        <v>1.0189171646102638E-3</v>
      </c>
      <c r="AH107" s="33">
        <f t="shared" si="17"/>
        <v>1.0159843288234129E-3</v>
      </c>
      <c r="AI107" s="33">
        <f t="shared" si="17"/>
        <v>1.0111603684973469E-3</v>
      </c>
      <c r="AJ107" s="33">
        <f t="shared" si="17"/>
        <v>1.0035789320819487E-3</v>
      </c>
    </row>
    <row r="108" spans="2:36" x14ac:dyDescent="0.25">
      <c r="D108" t="s">
        <v>87</v>
      </c>
      <c r="F108" s="33">
        <f t="shared" si="16"/>
        <v>0.37586302957264767</v>
      </c>
      <c r="G108" s="33">
        <f t="shared" si="16"/>
        <v>0.31811477599071392</v>
      </c>
      <c r="H108" s="33">
        <f t="shared" ref="H108:AJ108" si="18">H99/H$104</f>
        <v>0.31180427576113989</v>
      </c>
      <c r="I108" s="33">
        <f t="shared" si="18"/>
        <v>0.3240166377820457</v>
      </c>
      <c r="J108" s="33">
        <f t="shared" si="18"/>
        <v>0.31778797456566327</v>
      </c>
      <c r="K108" s="33">
        <f t="shared" si="18"/>
        <v>0.33004320998704251</v>
      </c>
      <c r="L108" s="33">
        <f t="shared" si="18"/>
        <v>0.33726796874679699</v>
      </c>
      <c r="M108" s="33">
        <f t="shared" si="18"/>
        <v>0.33832409373554018</v>
      </c>
      <c r="N108" s="33">
        <f t="shared" si="18"/>
        <v>0.33194113824577864</v>
      </c>
      <c r="O108" s="33">
        <f t="shared" si="18"/>
        <v>0.3295783936432834</v>
      </c>
      <c r="P108" s="33">
        <f t="shared" si="18"/>
        <v>0.32241551356923925</v>
      </c>
      <c r="Q108" s="33">
        <f t="shared" si="18"/>
        <v>0.32262904944137932</v>
      </c>
      <c r="R108" s="33">
        <f t="shared" si="18"/>
        <v>0.32171023613428879</v>
      </c>
      <c r="S108" s="33">
        <f t="shared" si="18"/>
        <v>0.32033380636263836</v>
      </c>
      <c r="T108" s="33">
        <f t="shared" si="18"/>
        <v>0.31954978865176858</v>
      </c>
      <c r="U108" s="33">
        <f t="shared" si="18"/>
        <v>0.3146466985965119</v>
      </c>
      <c r="V108" s="33">
        <f t="shared" si="18"/>
        <v>0.31399501803172919</v>
      </c>
      <c r="W108" s="33">
        <f t="shared" si="18"/>
        <v>0.31596128117186906</v>
      </c>
      <c r="X108" s="33">
        <f t="shared" si="18"/>
        <v>0.32004543055442475</v>
      </c>
      <c r="Y108" s="33">
        <f t="shared" si="18"/>
        <v>0.32310890753903637</v>
      </c>
      <c r="Z108" s="33">
        <f t="shared" si="18"/>
        <v>0.32661884894998267</v>
      </c>
      <c r="AA108" s="33">
        <f t="shared" si="18"/>
        <v>0.32688250676190422</v>
      </c>
      <c r="AB108" s="33">
        <f t="shared" si="18"/>
        <v>0.32912336842957257</v>
      </c>
      <c r="AC108" s="33">
        <f t="shared" si="18"/>
        <v>0.33263042951227206</v>
      </c>
      <c r="AD108" s="33">
        <f t="shared" si="18"/>
        <v>0.33457719263260316</v>
      </c>
      <c r="AE108" s="33">
        <f t="shared" si="18"/>
        <v>0.33622125677658077</v>
      </c>
      <c r="AF108" s="33">
        <f t="shared" si="18"/>
        <v>0.33473803108423511</v>
      </c>
      <c r="AG108" s="33">
        <f t="shared" si="18"/>
        <v>0.33400054818629571</v>
      </c>
      <c r="AH108" s="33">
        <f t="shared" si="18"/>
        <v>0.33463943925215522</v>
      </c>
      <c r="AI108" s="33">
        <f t="shared" si="18"/>
        <v>0.33541039781664006</v>
      </c>
      <c r="AJ108" s="33">
        <f t="shared" si="18"/>
        <v>0.33669401950167777</v>
      </c>
    </row>
    <row r="109" spans="2:36" x14ac:dyDescent="0.25">
      <c r="D109" t="s">
        <v>90</v>
      </c>
      <c r="F109" s="33">
        <f t="shared" si="16"/>
        <v>0.21227662718357265</v>
      </c>
      <c r="G109" s="33">
        <f t="shared" si="16"/>
        <v>0.20465428160044766</v>
      </c>
      <c r="H109" s="33">
        <f t="shared" ref="H109:AJ109" si="19">H100/H$104</f>
        <v>0.19407219974821444</v>
      </c>
      <c r="I109" s="33">
        <f t="shared" si="19"/>
        <v>0.19503945300066586</v>
      </c>
      <c r="J109" s="33">
        <f t="shared" si="19"/>
        <v>0.19360801047820228</v>
      </c>
      <c r="K109" s="33">
        <f t="shared" si="19"/>
        <v>0.18907483356873667</v>
      </c>
      <c r="L109" s="33">
        <f t="shared" si="19"/>
        <v>0.16625050511294201</v>
      </c>
      <c r="M109" s="33">
        <f t="shared" si="19"/>
        <v>0.16194206463623276</v>
      </c>
      <c r="N109" s="33">
        <f t="shared" si="19"/>
        <v>0.16125381054134402</v>
      </c>
      <c r="O109" s="33">
        <f t="shared" si="19"/>
        <v>0.15646184248021747</v>
      </c>
      <c r="P109" s="33">
        <f t="shared" si="19"/>
        <v>0.15582501173259541</v>
      </c>
      <c r="Q109" s="33">
        <f t="shared" si="19"/>
        <v>0.15499352006471301</v>
      </c>
      <c r="R109" s="33">
        <f t="shared" si="19"/>
        <v>0.15433571709865174</v>
      </c>
      <c r="S109" s="33">
        <f t="shared" si="19"/>
        <v>0.1515019468096378</v>
      </c>
      <c r="T109" s="33">
        <f t="shared" si="19"/>
        <v>0.14643673965758097</v>
      </c>
      <c r="U109" s="33">
        <f t="shared" si="19"/>
        <v>0.14566469902895265</v>
      </c>
      <c r="V109" s="33">
        <f t="shared" si="19"/>
        <v>0.14296048553712049</v>
      </c>
      <c r="W109" s="33">
        <f t="shared" si="19"/>
        <v>0.14182189388116004</v>
      </c>
      <c r="X109" s="33">
        <f t="shared" si="19"/>
        <v>0.14061700676271383</v>
      </c>
      <c r="Y109" s="33">
        <f t="shared" si="19"/>
        <v>0.13938374692038352</v>
      </c>
      <c r="Z109" s="33">
        <f t="shared" si="19"/>
        <v>0.13642900828918322</v>
      </c>
      <c r="AA109" s="33">
        <f t="shared" si="19"/>
        <v>0.13550049193891231</v>
      </c>
      <c r="AB109" s="33">
        <f t="shared" si="19"/>
        <v>0.13437212999222284</v>
      </c>
      <c r="AC109" s="33">
        <f t="shared" si="19"/>
        <v>0.13311643984819035</v>
      </c>
      <c r="AD109" s="33">
        <f t="shared" si="19"/>
        <v>0.13194127834884103</v>
      </c>
      <c r="AE109" s="33">
        <f t="shared" si="19"/>
        <v>0.13080782686313192</v>
      </c>
      <c r="AF109" s="33">
        <f t="shared" si="19"/>
        <v>0.12956917674082291</v>
      </c>
      <c r="AG109" s="33">
        <f t="shared" si="19"/>
        <v>0.12669559550150017</v>
      </c>
      <c r="AH109" s="33">
        <f t="shared" si="19"/>
        <v>0.12541197528924508</v>
      </c>
      <c r="AI109" s="33">
        <f t="shared" si="19"/>
        <v>0.12401449714926747</v>
      </c>
      <c r="AJ109" s="33">
        <f t="shared" si="19"/>
        <v>0.12265446380504129</v>
      </c>
    </row>
    <row r="110" spans="2:36" x14ac:dyDescent="0.25">
      <c r="D110" t="s">
        <v>93</v>
      </c>
      <c r="F110" s="33">
        <f t="shared" si="16"/>
        <v>3.0443523052163188E-4</v>
      </c>
      <c r="G110" s="33">
        <f t="shared" si="16"/>
        <v>1.4729034033995658E-4</v>
      </c>
      <c r="H110" s="33">
        <f t="shared" ref="H110:AJ110" si="20">H101/H$104</f>
        <v>1.4476563359798193E-4</v>
      </c>
      <c r="I110" s="33">
        <f t="shared" si="20"/>
        <v>1.2524314539777079E-4</v>
      </c>
      <c r="J110" s="33">
        <f t="shared" si="20"/>
        <v>8.1264389277338906E-5</v>
      </c>
      <c r="K110" s="33">
        <f t="shared" si="20"/>
        <v>1.0423318627409035E-4</v>
      </c>
      <c r="L110" s="33">
        <f t="shared" si="20"/>
        <v>4.6687680845192571E-5</v>
      </c>
      <c r="M110" s="33">
        <f t="shared" si="20"/>
        <v>2.5054658112273486E-5</v>
      </c>
      <c r="N110" s="33">
        <f t="shared" si="20"/>
        <v>6.1833896165584327E-7</v>
      </c>
      <c r="O110" s="33">
        <f t="shared" si="20"/>
        <v>-9.8637608939636316E-5</v>
      </c>
      <c r="P110" s="33">
        <f t="shared" si="20"/>
        <v>-6.4821878903396549E-5</v>
      </c>
      <c r="Q110" s="33">
        <f t="shared" si="20"/>
        <v>-1.0887248789228934E-4</v>
      </c>
      <c r="R110" s="33">
        <f t="shared" si="20"/>
        <v>-1.1257133724090713E-4</v>
      </c>
      <c r="S110" s="33">
        <f t="shared" si="20"/>
        <v>-1.2856388120820701E-4</v>
      </c>
      <c r="T110" s="33">
        <f t="shared" si="20"/>
        <v>-1.3659399735026703E-4</v>
      </c>
      <c r="U110" s="33">
        <f t="shared" si="20"/>
        <v>-1.9206807582301179E-4</v>
      </c>
      <c r="V110" s="33">
        <f t="shared" si="20"/>
        <v>-2.1086995495226072E-4</v>
      </c>
      <c r="W110" s="33">
        <f t="shared" si="20"/>
        <v>-2.1281294189760743E-4</v>
      </c>
      <c r="X110" s="33">
        <f t="shared" si="20"/>
        <v>-2.1714800225058385E-4</v>
      </c>
      <c r="Y110" s="33">
        <f t="shared" si="20"/>
        <v>-2.2074208461122678E-4</v>
      </c>
      <c r="Z110" s="33">
        <f t="shared" si="20"/>
        <v>-2.3489742780131672E-4</v>
      </c>
      <c r="AA110" s="33">
        <f t="shared" si="20"/>
        <v>-2.37473194048402E-4</v>
      </c>
      <c r="AB110" s="33">
        <f t="shared" si="20"/>
        <v>-2.4462782700139155E-4</v>
      </c>
      <c r="AC110" s="33">
        <f t="shared" si="20"/>
        <v>-2.6563374927672843E-4</v>
      </c>
      <c r="AD110" s="33">
        <f t="shared" si="20"/>
        <v>-2.948048910130212E-4</v>
      </c>
      <c r="AE110" s="33">
        <f t="shared" si="20"/>
        <v>-3.3000031731135476E-4</v>
      </c>
      <c r="AF110" s="33">
        <f t="shared" si="20"/>
        <v>-4.1903941616260618E-4</v>
      </c>
      <c r="AG110" s="33">
        <f t="shared" si="20"/>
        <v>-4.3987378319768522E-4</v>
      </c>
      <c r="AH110" s="33">
        <f t="shared" si="20"/>
        <v>-4.4989264407125501E-4</v>
      </c>
      <c r="AI110" s="33">
        <f t="shared" si="20"/>
        <v>-4.8279084456030199E-4</v>
      </c>
      <c r="AJ110" s="33">
        <f t="shared" si="20"/>
        <v>-5.4987858362317589E-4</v>
      </c>
    </row>
    <row r="111" spans="2:36" x14ac:dyDescent="0.25">
      <c r="D111" t="s">
        <v>96</v>
      </c>
      <c r="F111" s="33">
        <f t="shared" si="16"/>
        <v>0.20315125076545204</v>
      </c>
      <c r="G111" s="33">
        <f t="shared" si="16"/>
        <v>0.22539109227714718</v>
      </c>
      <c r="H111" s="33">
        <f t="shared" ref="H111:AJ111" si="21">H102/H$104</f>
        <v>0.23392531361772995</v>
      </c>
      <c r="I111" s="33">
        <f t="shared" si="21"/>
        <v>0.25569539371437211</v>
      </c>
      <c r="J111" s="33">
        <f t="shared" si="21"/>
        <v>0.2894935353401894</v>
      </c>
      <c r="K111" s="33">
        <f t="shared" si="21"/>
        <v>0.30311153947196218</v>
      </c>
      <c r="L111" s="33">
        <f t="shared" si="21"/>
        <v>0.31561693097331178</v>
      </c>
      <c r="M111" s="33">
        <f t="shared" si="21"/>
        <v>0.32602115210297644</v>
      </c>
      <c r="N111" s="33">
        <f t="shared" si="21"/>
        <v>0.33271303171615896</v>
      </c>
      <c r="O111" s="33">
        <f t="shared" si="21"/>
        <v>0.34044488394264605</v>
      </c>
      <c r="P111" s="33">
        <f t="shared" si="21"/>
        <v>0.35143302545994221</v>
      </c>
      <c r="Q111" s="33">
        <f t="shared" si="21"/>
        <v>0.35629139434964385</v>
      </c>
      <c r="R111" s="33">
        <f t="shared" si="21"/>
        <v>0.3617376777367835</v>
      </c>
      <c r="S111" s="33">
        <f t="shared" si="21"/>
        <v>0.36719061569829886</v>
      </c>
      <c r="T111" s="33">
        <f t="shared" si="21"/>
        <v>0.37442616478407215</v>
      </c>
      <c r="U111" s="33">
        <f t="shared" si="21"/>
        <v>0.38481595415155911</v>
      </c>
      <c r="V111" s="33">
        <f t="shared" si="21"/>
        <v>0.38960248163827005</v>
      </c>
      <c r="W111" s="33">
        <f t="shared" si="21"/>
        <v>0.39211222195599493</v>
      </c>
      <c r="X111" s="33">
        <f t="shared" si="21"/>
        <v>0.39442797758557691</v>
      </c>
      <c r="Y111" s="33">
        <f t="shared" si="21"/>
        <v>0.39493858518414454</v>
      </c>
      <c r="Z111" s="33">
        <f t="shared" si="21"/>
        <v>0.39574864654399289</v>
      </c>
      <c r="AA111" s="33">
        <f t="shared" si="21"/>
        <v>0.39842323487764164</v>
      </c>
      <c r="AB111" s="33">
        <f t="shared" si="21"/>
        <v>0.39852810864588079</v>
      </c>
      <c r="AC111" s="33">
        <f t="shared" si="21"/>
        <v>0.3991905724566378</v>
      </c>
      <c r="AD111" s="33">
        <f t="shared" si="21"/>
        <v>0.40077325434240424</v>
      </c>
      <c r="AE111" s="33">
        <f t="shared" si="21"/>
        <v>0.40423815343545877</v>
      </c>
      <c r="AF111" s="33">
        <f t="shared" si="21"/>
        <v>0.40869825734259729</v>
      </c>
      <c r="AG111" s="33">
        <f t="shared" si="21"/>
        <v>0.41362505708923281</v>
      </c>
      <c r="AH111" s="33">
        <f t="shared" si="21"/>
        <v>0.41483951277233017</v>
      </c>
      <c r="AI111" s="33">
        <f t="shared" si="21"/>
        <v>0.41630151820310929</v>
      </c>
      <c r="AJ111" s="33">
        <f t="shared" si="21"/>
        <v>0.41804729896006138</v>
      </c>
    </row>
    <row r="112" spans="2:36" x14ac:dyDescent="0.25">
      <c r="D112" t="s">
        <v>99</v>
      </c>
      <c r="F112" s="33">
        <f t="shared" si="16"/>
        <v>0</v>
      </c>
      <c r="G112" s="33">
        <f t="shared" si="16"/>
        <v>0</v>
      </c>
      <c r="H112" s="33">
        <f t="shared" ref="H112:AJ112" si="22">H103/H$104</f>
        <v>1.3243002592431549E-4</v>
      </c>
      <c r="I112" s="33">
        <f t="shared" si="22"/>
        <v>1.7300195160902513E-4</v>
      </c>
      <c r="J112" s="33">
        <f t="shared" si="22"/>
        <v>2.2167239375614329E-4</v>
      </c>
      <c r="K112" s="33">
        <f t="shared" si="22"/>
        <v>3.1526738005473263E-4</v>
      </c>
      <c r="L112" s="33">
        <f t="shared" si="22"/>
        <v>3.6252630583040956E-4</v>
      </c>
      <c r="M112" s="33">
        <f t="shared" si="22"/>
        <v>4.1624510359584039E-4</v>
      </c>
      <c r="N112" s="33">
        <f t="shared" si="22"/>
        <v>4.8700416609599441E-4</v>
      </c>
      <c r="O112" s="33">
        <f t="shared" si="22"/>
        <v>5.5814299731612549E-4</v>
      </c>
      <c r="P112" s="33">
        <f t="shared" si="22"/>
        <v>6.2916577599813836E-4</v>
      </c>
      <c r="Q112" s="33">
        <f t="shared" si="22"/>
        <v>7.015707704193609E-4</v>
      </c>
      <c r="R112" s="33">
        <f t="shared" si="22"/>
        <v>7.7956196592105507E-4</v>
      </c>
      <c r="S112" s="33">
        <f t="shared" si="22"/>
        <v>8.5775994659833296E-4</v>
      </c>
      <c r="T112" s="33">
        <f t="shared" si="22"/>
        <v>9.417026978964186E-4</v>
      </c>
      <c r="U112" s="33">
        <f t="shared" si="22"/>
        <v>1.0274773292078575E-3</v>
      </c>
      <c r="V112" s="33">
        <f t="shared" si="22"/>
        <v>1.1360483004738962E-3</v>
      </c>
      <c r="W112" s="33">
        <f t="shared" si="22"/>
        <v>1.2534943200680874E-3</v>
      </c>
      <c r="X112" s="33">
        <f t="shared" si="22"/>
        <v>1.3691871980640285E-3</v>
      </c>
      <c r="Y112" s="33">
        <f t="shared" si="22"/>
        <v>1.4908462509120978E-3</v>
      </c>
      <c r="Z112" s="33">
        <f t="shared" si="22"/>
        <v>1.6138190035876795E-3</v>
      </c>
      <c r="AA112" s="33">
        <f t="shared" si="22"/>
        <v>1.7351151841138775E-3</v>
      </c>
      <c r="AB112" s="33">
        <f t="shared" si="22"/>
        <v>1.8587948175019719E-3</v>
      </c>
      <c r="AC112" s="33">
        <f t="shared" si="22"/>
        <v>1.9907988027923519E-3</v>
      </c>
      <c r="AD112" s="33">
        <f t="shared" si="22"/>
        <v>2.122465962273458E-3</v>
      </c>
      <c r="AE112" s="33">
        <f t="shared" si="22"/>
        <v>2.2550330836286136E-3</v>
      </c>
      <c r="AF112" s="33">
        <f t="shared" si="22"/>
        <v>2.3931882834490551E-3</v>
      </c>
      <c r="AG112" s="33">
        <f t="shared" si="22"/>
        <v>2.5346562236570939E-3</v>
      </c>
      <c r="AH112" s="33">
        <f t="shared" si="22"/>
        <v>2.6815095535023081E-3</v>
      </c>
      <c r="AI112" s="33">
        <f t="shared" si="22"/>
        <v>2.8310045649577267E-3</v>
      </c>
      <c r="AJ112" s="33">
        <f t="shared" si="22"/>
        <v>2.9860822007489176E-3</v>
      </c>
    </row>
    <row r="113" spans="4:36" x14ac:dyDescent="0.25">
      <c r="D113" t="s">
        <v>102</v>
      </c>
      <c r="F113" s="1">
        <f t="shared" si="16"/>
        <v>1</v>
      </c>
      <c r="G113" s="1">
        <f t="shared" si="16"/>
        <v>1</v>
      </c>
      <c r="H113" s="1">
        <f t="shared" ref="H113:AJ113" si="23">H104/H$104</f>
        <v>1</v>
      </c>
      <c r="I113" s="1">
        <f t="shared" si="23"/>
        <v>1</v>
      </c>
      <c r="J113" s="1">
        <f t="shared" si="23"/>
        <v>1</v>
      </c>
      <c r="K113" s="1">
        <f t="shared" si="23"/>
        <v>1</v>
      </c>
      <c r="L113" s="1">
        <f t="shared" si="23"/>
        <v>1</v>
      </c>
      <c r="M113" s="1">
        <f t="shared" si="23"/>
        <v>1</v>
      </c>
      <c r="N113" s="1">
        <f t="shared" si="23"/>
        <v>1</v>
      </c>
      <c r="O113" s="1">
        <f t="shared" si="23"/>
        <v>1</v>
      </c>
      <c r="P113" s="1">
        <f t="shared" si="23"/>
        <v>1</v>
      </c>
      <c r="Q113" s="1">
        <f t="shared" si="23"/>
        <v>1</v>
      </c>
      <c r="R113" s="1">
        <f t="shared" si="23"/>
        <v>1</v>
      </c>
      <c r="S113" s="1">
        <f t="shared" si="23"/>
        <v>1</v>
      </c>
      <c r="T113" s="1">
        <f t="shared" si="23"/>
        <v>1</v>
      </c>
      <c r="U113" s="1">
        <f t="shared" si="23"/>
        <v>1</v>
      </c>
      <c r="V113" s="1">
        <f t="shared" si="23"/>
        <v>1</v>
      </c>
      <c r="W113" s="1">
        <f t="shared" si="23"/>
        <v>1</v>
      </c>
      <c r="X113" s="1">
        <f t="shared" si="23"/>
        <v>1</v>
      </c>
      <c r="Y113" s="1">
        <f t="shared" si="23"/>
        <v>1</v>
      </c>
      <c r="Z113" s="1">
        <f t="shared" si="23"/>
        <v>1</v>
      </c>
      <c r="AA113" s="1">
        <f t="shared" si="23"/>
        <v>1</v>
      </c>
      <c r="AB113" s="1">
        <f t="shared" si="23"/>
        <v>1</v>
      </c>
      <c r="AC113" s="1">
        <f t="shared" si="23"/>
        <v>1</v>
      </c>
      <c r="AD113" s="1">
        <f t="shared" si="23"/>
        <v>1</v>
      </c>
      <c r="AE113" s="1">
        <f t="shared" si="23"/>
        <v>1</v>
      </c>
      <c r="AF113" s="1">
        <f t="shared" si="23"/>
        <v>1</v>
      </c>
      <c r="AG113" s="1">
        <f t="shared" si="23"/>
        <v>1</v>
      </c>
      <c r="AH113" s="1">
        <f t="shared" si="23"/>
        <v>1</v>
      </c>
      <c r="AI113" s="1">
        <f t="shared" si="23"/>
        <v>1</v>
      </c>
      <c r="AJ113" s="1">
        <f t="shared" si="23"/>
        <v>1</v>
      </c>
    </row>
    <row r="116" spans="4:36" ht="24.75" x14ac:dyDescent="0.25">
      <c r="E116" s="35" t="s">
        <v>105</v>
      </c>
      <c r="F116">
        <v>2020</v>
      </c>
      <c r="G116">
        <v>2021</v>
      </c>
      <c r="H116">
        <v>2022</v>
      </c>
      <c r="I116">
        <v>2023</v>
      </c>
      <c r="J116">
        <v>2024</v>
      </c>
      <c r="K116">
        <v>2025</v>
      </c>
      <c r="L116">
        <v>2026</v>
      </c>
      <c r="M116">
        <v>2027</v>
      </c>
      <c r="N116">
        <v>2028</v>
      </c>
      <c r="O116">
        <v>2029</v>
      </c>
      <c r="P116">
        <v>2030</v>
      </c>
      <c r="Q116">
        <v>2031</v>
      </c>
      <c r="R116">
        <v>2032</v>
      </c>
      <c r="S116">
        <v>2033</v>
      </c>
      <c r="T116">
        <v>2034</v>
      </c>
      <c r="U116">
        <v>2035</v>
      </c>
      <c r="V116">
        <v>2036</v>
      </c>
      <c r="W116">
        <v>2037</v>
      </c>
      <c r="X116">
        <v>2038</v>
      </c>
      <c r="Y116">
        <v>2039</v>
      </c>
      <c r="Z116">
        <v>2040</v>
      </c>
      <c r="AA116">
        <v>2041</v>
      </c>
      <c r="AB116">
        <v>2042</v>
      </c>
      <c r="AC116">
        <v>2043</v>
      </c>
      <c r="AD116">
        <v>2044</v>
      </c>
      <c r="AE116">
        <v>2045</v>
      </c>
      <c r="AF116">
        <v>2046</v>
      </c>
      <c r="AG116">
        <v>2047</v>
      </c>
      <c r="AH116">
        <v>2048</v>
      </c>
      <c r="AI116">
        <v>2049</v>
      </c>
      <c r="AJ116">
        <v>2050</v>
      </c>
    </row>
    <row r="117" spans="4:36" x14ac:dyDescent="0.25">
      <c r="E117" s="36" t="s">
        <v>106</v>
      </c>
      <c r="F117" s="37">
        <v>773.88201900000001</v>
      </c>
      <c r="G117" s="37">
        <v>941.73376499999995</v>
      </c>
      <c r="H117" s="37">
        <v>992.79119900000001</v>
      </c>
      <c r="I117" s="37">
        <v>871.750854</v>
      </c>
      <c r="J117" s="37">
        <v>780.43792699999995</v>
      </c>
      <c r="K117" s="37">
        <v>706.41967799999998</v>
      </c>
      <c r="L117" s="37">
        <v>723.25091599999996</v>
      </c>
      <c r="M117" s="37">
        <v>698.41479500000003</v>
      </c>
      <c r="N117" s="37">
        <v>703.34155299999998</v>
      </c>
      <c r="O117" s="37">
        <v>705.18328899999995</v>
      </c>
      <c r="P117" s="37">
        <v>695.74206500000003</v>
      </c>
      <c r="Q117" s="37">
        <v>683.59429899999998</v>
      </c>
      <c r="R117" s="37">
        <v>671.28857400000004</v>
      </c>
      <c r="S117" s="37">
        <v>670.094604</v>
      </c>
      <c r="T117" s="37">
        <v>668.57281499999999</v>
      </c>
      <c r="U117" s="37">
        <v>653.83886700000005</v>
      </c>
      <c r="V117" s="37">
        <v>652.707581</v>
      </c>
      <c r="W117" s="37">
        <v>643.58160399999997</v>
      </c>
      <c r="X117" s="37">
        <v>626.76519800000005</v>
      </c>
      <c r="Y117" s="37">
        <v>621.67889400000001</v>
      </c>
      <c r="Z117" s="37">
        <v>619.91973900000005</v>
      </c>
      <c r="AA117" s="37">
        <v>616.31616199999996</v>
      </c>
      <c r="AB117" s="37">
        <v>616.70904499999995</v>
      </c>
      <c r="AC117" s="37">
        <v>610.07458499999996</v>
      </c>
      <c r="AD117" s="37">
        <v>605.32934599999999</v>
      </c>
      <c r="AE117" s="37">
        <v>592.97918700000002</v>
      </c>
      <c r="AF117" s="37">
        <v>590.65801999999996</v>
      </c>
      <c r="AG117" s="37">
        <v>589.8125</v>
      </c>
      <c r="AH117" s="37">
        <v>592.60418700000002</v>
      </c>
      <c r="AI117" s="37">
        <v>594.86968999999999</v>
      </c>
      <c r="AJ117" s="37">
        <v>593.26556400000004</v>
      </c>
    </row>
    <row r="118" spans="4:36" x14ac:dyDescent="0.25">
      <c r="E118" s="36" t="s">
        <v>107</v>
      </c>
      <c r="F118" s="37">
        <v>15.693806</v>
      </c>
      <c r="G118" s="37">
        <v>12.171516</v>
      </c>
      <c r="H118" s="37">
        <v>11.926264</v>
      </c>
      <c r="I118" s="37">
        <v>11.248262</v>
      </c>
      <c r="J118" s="37">
        <v>10.768572000000001</v>
      </c>
      <c r="K118" s="37">
        <v>10.392709</v>
      </c>
      <c r="L118" s="37">
        <v>10.08339</v>
      </c>
      <c r="M118" s="37">
        <v>9.6168680000000002</v>
      </c>
      <c r="N118" s="37">
        <v>9.3348940000000002</v>
      </c>
      <c r="O118" s="37">
        <v>9.1760540000000006</v>
      </c>
      <c r="P118" s="37">
        <v>8.9827119999999994</v>
      </c>
      <c r="Q118" s="37">
        <v>8.6854630000000004</v>
      </c>
      <c r="R118" s="37">
        <v>8.5969029999999993</v>
      </c>
      <c r="S118" s="37">
        <v>8.5406089999999999</v>
      </c>
      <c r="T118" s="37">
        <v>8.5121579999999994</v>
      </c>
      <c r="U118" s="37">
        <v>8.4115570000000002</v>
      </c>
      <c r="V118" s="37">
        <v>8.3123860000000001</v>
      </c>
      <c r="W118" s="37">
        <v>8.1358289999999993</v>
      </c>
      <c r="X118" s="37">
        <v>7.8370439999999997</v>
      </c>
      <c r="Y118" s="37">
        <v>7.7281190000000004</v>
      </c>
      <c r="Z118" s="37">
        <v>7.6319780000000002</v>
      </c>
      <c r="AA118" s="37">
        <v>7.3309550000000003</v>
      </c>
      <c r="AB118" s="37">
        <v>7.0252150000000002</v>
      </c>
      <c r="AC118" s="37">
        <v>6.6809510000000003</v>
      </c>
      <c r="AD118" s="37">
        <v>6.3623250000000002</v>
      </c>
      <c r="AE118" s="37">
        <v>6.0023780000000002</v>
      </c>
      <c r="AF118" s="37">
        <v>6.0097509999999996</v>
      </c>
      <c r="AG118" s="37">
        <v>6.0413730000000001</v>
      </c>
      <c r="AH118" s="37">
        <v>6.0784510000000003</v>
      </c>
      <c r="AI118" s="37">
        <v>6.1120890000000001</v>
      </c>
      <c r="AJ118" s="37">
        <v>6.1329890000000002</v>
      </c>
    </row>
    <row r="119" spans="4:36" x14ac:dyDescent="0.25">
      <c r="E119" s="36" t="s">
        <v>108</v>
      </c>
      <c r="F119" s="37">
        <v>1636.4144289999999</v>
      </c>
      <c r="G119" s="37">
        <v>1428.1547849999999</v>
      </c>
      <c r="H119" s="37">
        <v>1432.5069579999999</v>
      </c>
      <c r="I119" s="37">
        <v>1494.609009</v>
      </c>
      <c r="J119" s="37">
        <v>1484.582764</v>
      </c>
      <c r="K119" s="37">
        <v>1550.6204829999999</v>
      </c>
      <c r="L119" s="37">
        <v>1588.561768</v>
      </c>
      <c r="M119" s="37">
        <v>1600.5607910000001</v>
      </c>
      <c r="N119" s="37">
        <v>1583.3774410000001</v>
      </c>
      <c r="O119" s="37">
        <v>1583.3544919999999</v>
      </c>
      <c r="P119" s="37">
        <v>1562.0238039999999</v>
      </c>
      <c r="Q119" s="37">
        <v>1574.4033199999999</v>
      </c>
      <c r="R119" s="37">
        <v>1580.0607910000001</v>
      </c>
      <c r="S119" s="37">
        <v>1584.8645019999999</v>
      </c>
      <c r="T119" s="37">
        <v>1592.965942</v>
      </c>
      <c r="U119" s="37">
        <v>1584.2200929999999</v>
      </c>
      <c r="V119" s="37">
        <v>1594.151245</v>
      </c>
      <c r="W119" s="37">
        <v>1616.4095460000001</v>
      </c>
      <c r="X119" s="37">
        <v>1648.568115</v>
      </c>
      <c r="Y119" s="37">
        <v>1676.6455080000001</v>
      </c>
      <c r="Z119" s="37">
        <v>1706.4884030000001</v>
      </c>
      <c r="AA119" s="37">
        <v>1723.142822</v>
      </c>
      <c r="AB119" s="37">
        <v>1749.9243160000001</v>
      </c>
      <c r="AC119" s="37">
        <v>1785.701172</v>
      </c>
      <c r="AD119" s="37">
        <v>1813.2973629999999</v>
      </c>
      <c r="AE119" s="37">
        <v>1839.848755</v>
      </c>
      <c r="AF119" s="37">
        <v>1852.8442379999999</v>
      </c>
      <c r="AG119" s="37">
        <v>1870.0382079999999</v>
      </c>
      <c r="AH119" s="37">
        <v>1894.802246</v>
      </c>
      <c r="AI119" s="37">
        <v>1921.9521480000001</v>
      </c>
      <c r="AJ119" s="37">
        <v>1953.114014</v>
      </c>
    </row>
    <row r="120" spans="4:36" x14ac:dyDescent="0.25">
      <c r="E120" s="36" t="s">
        <v>109</v>
      </c>
      <c r="F120" s="37">
        <v>784.792236</v>
      </c>
      <c r="G120" s="37">
        <v>760.58019999999999</v>
      </c>
      <c r="H120" s="37">
        <v>736.682861</v>
      </c>
      <c r="I120" s="37">
        <v>749.79760699999997</v>
      </c>
      <c r="J120" s="37">
        <v>752.92675799999995</v>
      </c>
      <c r="K120" s="37">
        <v>744.93896500000005</v>
      </c>
      <c r="L120" s="37">
        <v>658.94946300000004</v>
      </c>
      <c r="M120" s="37">
        <v>644.83618200000001</v>
      </c>
      <c r="N120" s="37">
        <v>645.18322799999999</v>
      </c>
      <c r="O120" s="37">
        <v>629.51879899999994</v>
      </c>
      <c r="P120" s="37">
        <v>630.26769999999999</v>
      </c>
      <c r="Q120" s="37">
        <v>631.43005400000004</v>
      </c>
      <c r="R120" s="37">
        <v>632.27673300000004</v>
      </c>
      <c r="S120" s="37">
        <v>624.55664100000001</v>
      </c>
      <c r="T120" s="37">
        <v>607.81957999999997</v>
      </c>
      <c r="U120" s="37">
        <v>609.22460899999999</v>
      </c>
      <c r="V120" s="37">
        <v>602.73718299999996</v>
      </c>
      <c r="W120" s="37">
        <v>602.94830300000001</v>
      </c>
      <c r="X120" s="37">
        <v>603.15893600000004</v>
      </c>
      <c r="Y120" s="37">
        <v>603.15893600000004</v>
      </c>
      <c r="Z120" s="37">
        <v>594.80969200000004</v>
      </c>
      <c r="AA120" s="37">
        <v>596.06176800000003</v>
      </c>
      <c r="AB120" s="37">
        <v>596.96734600000002</v>
      </c>
      <c r="AC120" s="37">
        <v>597.84088099999997</v>
      </c>
      <c r="AD120" s="37">
        <v>598.59619099999998</v>
      </c>
      <c r="AE120" s="37">
        <v>599.41479500000003</v>
      </c>
      <c r="AF120" s="37">
        <v>599.84082000000001</v>
      </c>
      <c r="AG120" s="37">
        <v>592.53234899999995</v>
      </c>
      <c r="AH120" s="37">
        <v>592.797729</v>
      </c>
      <c r="AI120" s="37">
        <v>593.11828600000001</v>
      </c>
      <c r="AJ120" s="37">
        <v>593.581726</v>
      </c>
    </row>
    <row r="121" spans="4:36" x14ac:dyDescent="0.25">
      <c r="E121" s="36" t="s">
        <v>110</v>
      </c>
      <c r="F121" s="37">
        <v>834.12176499999998</v>
      </c>
      <c r="G121" s="37">
        <v>928.72241199999996</v>
      </c>
      <c r="H121" s="37">
        <v>985.40374799999995</v>
      </c>
      <c r="I121" s="37">
        <v>1085.159058</v>
      </c>
      <c r="J121" s="37">
        <v>1232.8496090000001</v>
      </c>
      <c r="K121" s="37">
        <v>1307.123047</v>
      </c>
      <c r="L121" s="37">
        <v>1369.415283</v>
      </c>
      <c r="M121" s="37">
        <v>1422.845337</v>
      </c>
      <c r="N121" s="37">
        <v>1461.1635739999999</v>
      </c>
      <c r="O121" s="37">
        <v>1505.3570560000001</v>
      </c>
      <c r="P121" s="37">
        <v>1562.054932</v>
      </c>
      <c r="Q121" s="37">
        <v>1598.01062</v>
      </c>
      <c r="R121" s="37">
        <v>1633.2426760000001</v>
      </c>
      <c r="S121" s="37">
        <v>1671.19165</v>
      </c>
      <c r="T121" s="37">
        <v>1716.9208980000001</v>
      </c>
      <c r="U121" s="37">
        <v>1778.8145750000001</v>
      </c>
      <c r="V121" s="37">
        <v>1818.7386469999999</v>
      </c>
      <c r="W121" s="37">
        <v>1849.2430420000001</v>
      </c>
      <c r="X121" s="37">
        <v>1880.3084719999999</v>
      </c>
      <c r="Y121" s="37">
        <v>1903.8048100000001</v>
      </c>
      <c r="Z121" s="37">
        <v>1926.8801269999999</v>
      </c>
      <c r="AA121" s="37">
        <v>1961.0217290000001</v>
      </c>
      <c r="AB121" s="37">
        <v>1986.3179929999999</v>
      </c>
      <c r="AC121" s="37">
        <v>2014.5924070000001</v>
      </c>
      <c r="AD121" s="37">
        <v>2047.3066409999999</v>
      </c>
      <c r="AE121" s="37">
        <v>2088.6789549999999</v>
      </c>
      <c r="AF121" s="37">
        <v>2136.1979980000001</v>
      </c>
      <c r="AG121" s="37">
        <v>2186.744385</v>
      </c>
      <c r="AH121" s="37">
        <v>2220.9731449999999</v>
      </c>
      <c r="AI121" s="37">
        <v>2258.3410640000002</v>
      </c>
      <c r="AJ121" s="37">
        <v>2297.8164059999999</v>
      </c>
    </row>
    <row r="122" spans="4:36" x14ac:dyDescent="0.25">
      <c r="E122" s="36" t="s">
        <v>111</v>
      </c>
      <c r="F122" s="37">
        <v>16.298684999999999</v>
      </c>
      <c r="G122" s="37">
        <v>15.864081000000001</v>
      </c>
      <c r="H122" s="37">
        <v>16.948578000000001</v>
      </c>
      <c r="I122" s="37">
        <v>16.899619999999999</v>
      </c>
      <c r="J122" s="37">
        <v>16.730898</v>
      </c>
      <c r="K122" s="37">
        <v>16.824286000000001</v>
      </c>
      <c r="L122" s="37">
        <v>16.594912000000001</v>
      </c>
      <c r="M122" s="37">
        <v>16.507183000000001</v>
      </c>
      <c r="N122" s="37">
        <v>16.410948000000001</v>
      </c>
      <c r="O122" s="37">
        <v>16.008825000000002</v>
      </c>
      <c r="P122" s="37">
        <v>15.940788</v>
      </c>
      <c r="Q122" s="37">
        <v>15.756017999999999</v>
      </c>
      <c r="R122" s="37">
        <v>15.735448999999999</v>
      </c>
      <c r="S122" s="37">
        <v>15.678229999999999</v>
      </c>
      <c r="T122" s="37">
        <v>15.661011</v>
      </c>
      <c r="U122" s="37">
        <v>15.446721999999999</v>
      </c>
      <c r="V122" s="37">
        <v>15.406528</v>
      </c>
      <c r="W122" s="37">
        <v>15.472270999999999</v>
      </c>
      <c r="X122" s="37">
        <v>15.457363000000001</v>
      </c>
      <c r="Y122" s="37">
        <v>15.432173000000001</v>
      </c>
      <c r="Z122" s="37">
        <v>15.361856</v>
      </c>
      <c r="AA122" s="37">
        <v>15.340055</v>
      </c>
      <c r="AB122" s="37">
        <v>15.296314000000001</v>
      </c>
      <c r="AC122" s="37">
        <v>15.188713</v>
      </c>
      <c r="AD122" s="37">
        <v>15.043317999999999</v>
      </c>
      <c r="AE122" s="37">
        <v>14.867428</v>
      </c>
      <c r="AF122" s="37">
        <v>14.438466999999999</v>
      </c>
      <c r="AG122" s="37">
        <v>14.337681</v>
      </c>
      <c r="AH122" s="37">
        <v>14.269748999999999</v>
      </c>
      <c r="AI122" s="37">
        <v>14.085739</v>
      </c>
      <c r="AJ122" s="37">
        <v>13.733734</v>
      </c>
    </row>
    <row r="123" spans="4:36" x14ac:dyDescent="0.25">
      <c r="E123" s="35" t="s">
        <v>112</v>
      </c>
      <c r="F123" s="38">
        <v>4061.2028810000002</v>
      </c>
      <c r="G123" s="38">
        <v>4087.226318</v>
      </c>
      <c r="H123" s="38">
        <v>4176.2597660000001</v>
      </c>
      <c r="I123" s="38">
        <v>4229.4643550000001</v>
      </c>
      <c r="J123" s="38">
        <v>4278.2963870000003</v>
      </c>
      <c r="K123" s="38">
        <v>4336.3193359999996</v>
      </c>
      <c r="L123" s="38">
        <v>4366.8554690000001</v>
      </c>
      <c r="M123" s="38">
        <v>4392.7807620000003</v>
      </c>
      <c r="N123" s="38">
        <v>4418.8115230000003</v>
      </c>
      <c r="O123" s="38">
        <v>4448.5981449999999</v>
      </c>
      <c r="P123" s="38">
        <v>4475.0122069999998</v>
      </c>
      <c r="Q123" s="38">
        <v>4511.8798829999996</v>
      </c>
      <c r="R123" s="38">
        <v>4541.2016599999997</v>
      </c>
      <c r="S123" s="38">
        <v>4574.9262699999999</v>
      </c>
      <c r="T123" s="38">
        <v>4610.4521480000003</v>
      </c>
      <c r="U123" s="38">
        <v>4649.9565430000002</v>
      </c>
      <c r="V123" s="38">
        <v>4692.0532229999999</v>
      </c>
      <c r="W123" s="38">
        <v>4735.7900390000004</v>
      </c>
      <c r="X123" s="38">
        <v>4782.0952150000003</v>
      </c>
      <c r="Y123" s="38">
        <v>4828.4482420000004</v>
      </c>
      <c r="Z123" s="38">
        <v>4871.0913090000004</v>
      </c>
      <c r="AA123" s="38">
        <v>4919.2138670000004</v>
      </c>
      <c r="AB123" s="38">
        <v>4972.2402339999999</v>
      </c>
      <c r="AC123" s="38">
        <v>5030.0786129999997</v>
      </c>
      <c r="AD123" s="38">
        <v>5085.935547</v>
      </c>
      <c r="AE123" s="38">
        <v>5141.7910160000001</v>
      </c>
      <c r="AF123" s="38">
        <v>5199.9892579999996</v>
      </c>
      <c r="AG123" s="38">
        <v>5259.5063479999999</v>
      </c>
      <c r="AH123" s="38">
        <v>5321.5258789999998</v>
      </c>
      <c r="AI123" s="38">
        <v>5388.4785160000001</v>
      </c>
      <c r="AJ123" s="38">
        <v>5457.6445309999999</v>
      </c>
    </row>
    <row r="124" spans="4:36" x14ac:dyDescent="0.25">
      <c r="E124" s="36" t="s">
        <v>106</v>
      </c>
      <c r="F124" s="33">
        <f>F117/F$123</f>
        <v>0.19055487787141653</v>
      </c>
      <c r="G124" s="33">
        <f t="shared" ref="G124:AJ129" si="24">G117/G$123</f>
        <v>0.23040900888033475</v>
      </c>
      <c r="H124" s="33">
        <f t="shared" si="24"/>
        <v>0.23772256866839733</v>
      </c>
      <c r="I124" s="33">
        <f t="shared" si="24"/>
        <v>0.20611377253231397</v>
      </c>
      <c r="J124" s="33">
        <f t="shared" si="24"/>
        <v>0.18241791975222493</v>
      </c>
      <c r="K124" s="33">
        <f t="shared" si="24"/>
        <v>0.16290766967629067</v>
      </c>
      <c r="L124" s="33">
        <f t="shared" si="24"/>
        <v>0.16562281970042456</v>
      </c>
      <c r="M124" s="33">
        <f t="shared" si="24"/>
        <v>0.15899149828775361</v>
      </c>
      <c r="N124" s="33">
        <f t="shared" si="24"/>
        <v>0.15916984676515245</v>
      </c>
      <c r="O124" s="33">
        <f t="shared" si="24"/>
        <v>0.15851809177068296</v>
      </c>
      <c r="P124" s="33">
        <f t="shared" si="24"/>
        <v>0.1554726630492072</v>
      </c>
      <c r="Q124" s="33">
        <f t="shared" si="24"/>
        <v>0.15150986212546741</v>
      </c>
      <c r="R124" s="33">
        <f t="shared" si="24"/>
        <v>0.14782179349419158</v>
      </c>
      <c r="S124" s="33">
        <f t="shared" si="24"/>
        <v>0.14647112640790166</v>
      </c>
      <c r="T124" s="33">
        <f t="shared" si="24"/>
        <v>0.14501241820501809</v>
      </c>
      <c r="U124" s="33">
        <f t="shared" si="24"/>
        <v>0.14061182313290277</v>
      </c>
      <c r="V124" s="33">
        <f t="shared" si="24"/>
        <v>0.13910915967459392</v>
      </c>
      <c r="W124" s="33">
        <f t="shared" si="24"/>
        <v>0.13589741071711392</v>
      </c>
      <c r="X124" s="33">
        <f t="shared" si="24"/>
        <v>0.1310649767143961</v>
      </c>
      <c r="Y124" s="33">
        <f t="shared" si="24"/>
        <v>0.12875335156176249</v>
      </c>
      <c r="Z124" s="33">
        <f t="shared" si="24"/>
        <v>0.1272650623187076</v>
      </c>
      <c r="AA124" s="33">
        <f t="shared" si="24"/>
        <v>0.12528753143555893</v>
      </c>
      <c r="AB124" s="33">
        <f t="shared" si="24"/>
        <v>0.12403042008770326</v>
      </c>
      <c r="AC124" s="33">
        <f t="shared" si="24"/>
        <v>0.12128529829002893</v>
      </c>
      <c r="AD124" s="33">
        <f t="shared" si="24"/>
        <v>0.11902025505554445</v>
      </c>
      <c r="AE124" s="33">
        <f t="shared" si="24"/>
        <v>0.11532541582394021</v>
      </c>
      <c r="AF124" s="33">
        <f t="shared" si="24"/>
        <v>0.11358831541647774</v>
      </c>
      <c r="AG124" s="33">
        <f t="shared" si="24"/>
        <v>0.11214217855717283</v>
      </c>
      <c r="AH124" s="33">
        <f t="shared" si="24"/>
        <v>0.11135982432004256</v>
      </c>
      <c r="AI124" s="33">
        <f t="shared" si="24"/>
        <v>0.11039659678212586</v>
      </c>
      <c r="AJ124" s="33">
        <f>AJ117/AJ$123</f>
        <v>0.10870359193058264</v>
      </c>
    </row>
    <row r="125" spans="4:36" x14ac:dyDescent="0.25">
      <c r="E125" s="36" t="s">
        <v>107</v>
      </c>
      <c r="F125" s="33">
        <f t="shared" ref="F125:U129" si="25">F118/F$123</f>
        <v>3.8643245510885868E-3</v>
      </c>
      <c r="G125" s="33">
        <f t="shared" si="25"/>
        <v>2.9779403079288943E-3</v>
      </c>
      <c r="H125" s="33">
        <f t="shared" si="25"/>
        <v>2.8557284910998037E-3</v>
      </c>
      <c r="I125" s="33">
        <f t="shared" si="25"/>
        <v>2.6595003659748303E-3</v>
      </c>
      <c r="J125" s="33">
        <f t="shared" si="25"/>
        <v>2.5170233723688018E-3</v>
      </c>
      <c r="K125" s="33">
        <f t="shared" si="25"/>
        <v>2.3966659728493762E-3</v>
      </c>
      <c r="L125" s="33">
        <f t="shared" si="25"/>
        <v>2.3090734446288125E-3</v>
      </c>
      <c r="M125" s="33">
        <f t="shared" si="25"/>
        <v>2.1892437890803163E-3</v>
      </c>
      <c r="N125" s="33">
        <f t="shared" si="25"/>
        <v>2.112534999832352E-3</v>
      </c>
      <c r="O125" s="33">
        <f t="shared" si="25"/>
        <v>2.0626844009979687E-3</v>
      </c>
      <c r="P125" s="33">
        <f t="shared" si="25"/>
        <v>2.0073044685663356E-3</v>
      </c>
      <c r="Q125" s="33">
        <f t="shared" si="25"/>
        <v>1.9250208838061838E-3</v>
      </c>
      <c r="R125" s="33">
        <f t="shared" si="25"/>
        <v>1.8930899007907082E-3</v>
      </c>
      <c r="S125" s="33">
        <f t="shared" si="25"/>
        <v>1.8668298669652658E-3</v>
      </c>
      <c r="T125" s="33">
        <f t="shared" si="25"/>
        <v>1.846274015378849E-3</v>
      </c>
      <c r="U125" s="33">
        <f t="shared" si="25"/>
        <v>1.8089538949912719E-3</v>
      </c>
      <c r="V125" s="33">
        <f t="shared" si="24"/>
        <v>1.7715881736493253E-3</v>
      </c>
      <c r="W125" s="33">
        <f t="shared" si="24"/>
        <v>1.717945460630671E-3</v>
      </c>
      <c r="X125" s="33">
        <f t="shared" si="24"/>
        <v>1.6388306061781331E-3</v>
      </c>
      <c r="Y125" s="33">
        <f t="shared" si="24"/>
        <v>1.60053885071758E-3</v>
      </c>
      <c r="Z125" s="33">
        <f t="shared" si="24"/>
        <v>1.5667901740825281E-3</v>
      </c>
      <c r="AA125" s="33">
        <f t="shared" si="24"/>
        <v>1.49026962401023E-3</v>
      </c>
      <c r="AB125" s="33">
        <f t="shared" si="24"/>
        <v>1.4128872840780766E-3</v>
      </c>
      <c r="AC125" s="33">
        <f t="shared" si="24"/>
        <v>1.3282001165415983E-3</v>
      </c>
      <c r="AD125" s="33">
        <f t="shared" si="24"/>
        <v>1.250964535669921E-3</v>
      </c>
      <c r="AE125" s="33">
        <f t="shared" si="24"/>
        <v>1.1673710544287124E-3</v>
      </c>
      <c r="AF125" s="33">
        <f t="shared" si="24"/>
        <v>1.1557237336123744E-3</v>
      </c>
      <c r="AG125" s="33">
        <f t="shared" si="24"/>
        <v>1.1486578017530706E-3</v>
      </c>
      <c r="AH125" s="33">
        <f t="shared" si="24"/>
        <v>1.1422383613668039E-3</v>
      </c>
      <c r="AI125" s="33">
        <f t="shared" si="24"/>
        <v>1.1342884604348675E-3</v>
      </c>
      <c r="AJ125" s="33">
        <f t="shared" si="24"/>
        <v>1.1237428464173458E-3</v>
      </c>
    </row>
    <row r="126" spans="4:36" x14ac:dyDescent="0.25">
      <c r="E126" s="36" t="s">
        <v>108</v>
      </c>
      <c r="F126" s="33">
        <f t="shared" si="25"/>
        <v>0.40293836012375267</v>
      </c>
      <c r="G126" s="33">
        <f t="shared" si="24"/>
        <v>0.34941906170217607</v>
      </c>
      <c r="H126" s="33">
        <f t="shared" si="24"/>
        <v>0.34301193849635642</v>
      </c>
      <c r="I126" s="33">
        <f t="shared" si="24"/>
        <v>0.35338021166512468</v>
      </c>
      <c r="J126" s="33">
        <f t="shared" si="24"/>
        <v>0.34700325309649938</v>
      </c>
      <c r="K126" s="33">
        <f t="shared" si="24"/>
        <v>0.35758908946737222</v>
      </c>
      <c r="L126" s="33">
        <f t="shared" si="24"/>
        <v>0.36377704260584953</v>
      </c>
      <c r="M126" s="33">
        <f t="shared" si="24"/>
        <v>0.36436163735867316</v>
      </c>
      <c r="N126" s="33">
        <f t="shared" si="24"/>
        <v>0.35832653933268926</v>
      </c>
      <c r="O126" s="33">
        <f t="shared" si="24"/>
        <v>0.35592212206886131</v>
      </c>
      <c r="P126" s="33">
        <f t="shared" si="24"/>
        <v>0.34905464650054308</v>
      </c>
      <c r="Q126" s="33">
        <f t="shared" si="24"/>
        <v>0.34894619556076512</v>
      </c>
      <c r="R126" s="33">
        <f t="shared" si="24"/>
        <v>0.34793891777974911</v>
      </c>
      <c r="S126" s="33">
        <f t="shared" si="24"/>
        <v>0.34642405329955184</v>
      </c>
      <c r="T126" s="33">
        <f t="shared" si="24"/>
        <v>0.34551186973950565</v>
      </c>
      <c r="U126" s="33">
        <f t="shared" si="24"/>
        <v>0.3406956771208689</v>
      </c>
      <c r="V126" s="33">
        <f t="shared" si="24"/>
        <v>0.33975557591410555</v>
      </c>
      <c r="W126" s="33">
        <f t="shared" si="24"/>
        <v>0.34131782293737789</v>
      </c>
      <c r="X126" s="33">
        <f t="shared" si="24"/>
        <v>0.34473761832029937</v>
      </c>
      <c r="Y126" s="33">
        <f t="shared" si="24"/>
        <v>0.34724313567572046</v>
      </c>
      <c r="Z126" s="33">
        <f t="shared" si="24"/>
        <v>0.35032979156991612</v>
      </c>
      <c r="AA126" s="33">
        <f t="shared" si="24"/>
        <v>0.35028825104749201</v>
      </c>
      <c r="AB126" s="33">
        <f t="shared" si="24"/>
        <v>0.35193881100797997</v>
      </c>
      <c r="AC126" s="33">
        <f t="shared" si="24"/>
        <v>0.35500462505395841</v>
      </c>
      <c r="AD126" s="33">
        <f t="shared" si="24"/>
        <v>0.35653172287438739</v>
      </c>
      <c r="AE126" s="33">
        <f t="shared" si="24"/>
        <v>0.35782254651634793</v>
      </c>
      <c r="AF126" s="33">
        <f t="shared" si="24"/>
        <v>0.35631693568394679</v>
      </c>
      <c r="AG126" s="33">
        <f t="shared" si="24"/>
        <v>0.35555394066804535</v>
      </c>
      <c r="AH126" s="33">
        <f t="shared" si="24"/>
        <v>0.35606370974861512</v>
      </c>
      <c r="AI126" s="33">
        <f t="shared" si="24"/>
        <v>0.35667807569300886</v>
      </c>
      <c r="AJ126" s="33">
        <f t="shared" si="24"/>
        <v>0.35786757508777006</v>
      </c>
    </row>
    <row r="127" spans="4:36" x14ac:dyDescent="0.25">
      <c r="E127" s="36" t="s">
        <v>109</v>
      </c>
      <c r="F127" s="33">
        <f t="shared" si="25"/>
        <v>0.19324132750707559</v>
      </c>
      <c r="G127" s="33">
        <f t="shared" si="24"/>
        <v>0.18608712628670249</v>
      </c>
      <c r="H127" s="33">
        <f t="shared" si="24"/>
        <v>0.1763977583476784</v>
      </c>
      <c r="I127" s="33">
        <f t="shared" si="24"/>
        <v>0.1772795664097753</v>
      </c>
      <c r="J127" s="33">
        <f t="shared" si="24"/>
        <v>0.17598751696769716</v>
      </c>
      <c r="K127" s="33">
        <f t="shared" si="24"/>
        <v>0.1717906148690522</v>
      </c>
      <c r="L127" s="33">
        <f t="shared" si="24"/>
        <v>0.15089793277515959</v>
      </c>
      <c r="M127" s="33">
        <f t="shared" si="24"/>
        <v>0.14679452878190327</v>
      </c>
      <c r="N127" s="33">
        <f t="shared" si="24"/>
        <v>0.14600831572965009</v>
      </c>
      <c r="O127" s="33">
        <f t="shared" si="24"/>
        <v>0.141509477476078</v>
      </c>
      <c r="P127" s="33">
        <f t="shared" si="24"/>
        <v>0.14084155994348108</v>
      </c>
      <c r="Q127" s="33">
        <f t="shared" si="24"/>
        <v>0.13994832982569455</v>
      </c>
      <c r="R127" s="33">
        <f t="shared" si="24"/>
        <v>0.13923115076990439</v>
      </c>
      <c r="S127" s="33">
        <f t="shared" si="24"/>
        <v>0.13651731287901173</v>
      </c>
      <c r="T127" s="33">
        <f t="shared" si="24"/>
        <v>0.13183513470878777</v>
      </c>
      <c r="U127" s="33">
        <f t="shared" si="24"/>
        <v>0.13101726938010225</v>
      </c>
      <c r="V127" s="33">
        <f t="shared" si="24"/>
        <v>0.12845915303037048</v>
      </c>
      <c r="W127" s="33">
        <f t="shared" si="24"/>
        <v>0.127317363741767</v>
      </c>
      <c r="X127" s="33">
        <f t="shared" si="24"/>
        <v>0.12612859194189005</v>
      </c>
      <c r="Y127" s="33">
        <f t="shared" si="24"/>
        <v>0.12491775944773605</v>
      </c>
      <c r="Z127" s="33">
        <f t="shared" si="24"/>
        <v>0.12211015032730112</v>
      </c>
      <c r="AA127" s="33">
        <f t="shared" si="24"/>
        <v>0.12117012679579031</v>
      </c>
      <c r="AB127" s="33">
        <f t="shared" si="24"/>
        <v>0.1200600369060929</v>
      </c>
      <c r="AC127" s="33">
        <f t="shared" si="24"/>
        <v>0.11885318838852907</v>
      </c>
      <c r="AD127" s="33">
        <f t="shared" si="24"/>
        <v>0.11769637768081609</v>
      </c>
      <c r="AE127" s="33">
        <f t="shared" si="24"/>
        <v>0.11657704351164162</v>
      </c>
      <c r="AF127" s="33">
        <f t="shared" si="24"/>
        <v>0.11535424214139792</v>
      </c>
      <c r="AG127" s="33">
        <f t="shared" si="24"/>
        <v>0.11265930864886561</v>
      </c>
      <c r="AH127" s="33">
        <f t="shared" si="24"/>
        <v>0.11139619396371257</v>
      </c>
      <c r="AI127" s="33">
        <f t="shared" si="24"/>
        <v>0.11007156922661097</v>
      </c>
      <c r="AJ127" s="33">
        <f t="shared" si="24"/>
        <v>0.10876152205010657</v>
      </c>
    </row>
    <row r="128" spans="4:36" x14ac:dyDescent="0.25">
      <c r="E128" s="36" t="s">
        <v>110</v>
      </c>
      <c r="F128" s="33">
        <f t="shared" si="25"/>
        <v>0.20538785907553875</v>
      </c>
      <c r="G128" s="33">
        <f t="shared" si="24"/>
        <v>0.22722559010494214</v>
      </c>
      <c r="H128" s="33">
        <f t="shared" si="24"/>
        <v>0.23595365308030505</v>
      </c>
      <c r="I128" s="33">
        <f t="shared" si="24"/>
        <v>0.25657127402365826</v>
      </c>
      <c r="J128" s="33">
        <f t="shared" si="24"/>
        <v>0.28816367485575045</v>
      </c>
      <c r="K128" s="33">
        <f t="shared" si="24"/>
        <v>0.30143606725369643</v>
      </c>
      <c r="L128" s="33">
        <f t="shared" si="24"/>
        <v>0.31359299448341782</v>
      </c>
      <c r="M128" s="33">
        <f t="shared" si="24"/>
        <v>0.32390538342099939</v>
      </c>
      <c r="N128" s="33">
        <f t="shared" si="24"/>
        <v>0.33066890642305402</v>
      </c>
      <c r="O128" s="33">
        <f t="shared" si="24"/>
        <v>0.33838908504063142</v>
      </c>
      <c r="P128" s="33">
        <f t="shared" si="24"/>
        <v>0.34906160245922208</v>
      </c>
      <c r="Q128" s="33">
        <f t="shared" si="24"/>
        <v>0.3541784492138263</v>
      </c>
      <c r="R128" s="33">
        <f t="shared" si="24"/>
        <v>0.35964988967259387</v>
      </c>
      <c r="S128" s="33">
        <f t="shared" si="24"/>
        <v>0.36529367936677154</v>
      </c>
      <c r="T128" s="33">
        <f t="shared" si="24"/>
        <v>0.37239750959020257</v>
      </c>
      <c r="U128" s="33">
        <f t="shared" si="24"/>
        <v>0.38254434392033415</v>
      </c>
      <c r="V128" s="33">
        <f t="shared" si="24"/>
        <v>0.38762106066587554</v>
      </c>
      <c r="W128" s="33">
        <f t="shared" si="24"/>
        <v>0.39048248059377277</v>
      </c>
      <c r="X128" s="33">
        <f t="shared" si="24"/>
        <v>0.39319762310504303</v>
      </c>
      <c r="Y128" s="33">
        <f t="shared" si="24"/>
        <v>0.39428916177248319</v>
      </c>
      <c r="Z128" s="33">
        <f t="shared" si="24"/>
        <v>0.39557462686848593</v>
      </c>
      <c r="AA128" s="33">
        <f t="shared" si="24"/>
        <v>0.39864534903743387</v>
      </c>
      <c r="AB128" s="33">
        <f t="shared" si="24"/>
        <v>0.39948150119892217</v>
      </c>
      <c r="AC128" s="33">
        <f t="shared" si="24"/>
        <v>0.40050912957769319</v>
      </c>
      <c r="AD128" s="33">
        <f t="shared" si="24"/>
        <v>0.40254278137827132</v>
      </c>
      <c r="AE128" s="33">
        <f t="shared" si="24"/>
        <v>0.40621622864494883</v>
      </c>
      <c r="AF128" s="33">
        <f t="shared" si="24"/>
        <v>0.41080815594254066</v>
      </c>
      <c r="AG128" s="33">
        <f t="shared" si="24"/>
        <v>0.41576989175638884</v>
      </c>
      <c r="AH128" s="33">
        <f t="shared" si="24"/>
        <v>0.41735644916517001</v>
      </c>
      <c r="AI128" s="33">
        <f t="shared" si="24"/>
        <v>0.41910551509007821</v>
      </c>
      <c r="AJ128" s="33">
        <f t="shared" si="24"/>
        <v>0.42102712863546882</v>
      </c>
    </row>
    <row r="129" spans="2:37" x14ac:dyDescent="0.25">
      <c r="E129" s="36" t="s">
        <v>111</v>
      </c>
      <c r="F129" s="33">
        <f t="shared" si="25"/>
        <v>4.0132653988432937E-3</v>
      </c>
      <c r="G129" s="33">
        <f t="shared" si="24"/>
        <v>3.8813806150481927E-3</v>
      </c>
      <c r="H129" s="33">
        <f t="shared" si="24"/>
        <v>4.058315083267261E-3</v>
      </c>
      <c r="I129" s="33">
        <f t="shared" si="24"/>
        <v>3.9956880071637339E-3</v>
      </c>
      <c r="J129" s="33">
        <f t="shared" si="24"/>
        <v>3.9106449125026451E-3</v>
      </c>
      <c r="K129" s="33">
        <f t="shared" si="24"/>
        <v>3.879854018205084E-3</v>
      </c>
      <c r="L129" s="33">
        <f t="shared" si="24"/>
        <v>3.8001972169232792E-3</v>
      </c>
      <c r="M129" s="33">
        <f t="shared" si="24"/>
        <v>3.7577980542066488E-3</v>
      </c>
      <c r="N129" s="33">
        <f t="shared" si="24"/>
        <v>3.7138827747191065E-3</v>
      </c>
      <c r="O129" s="33">
        <f t="shared" si="24"/>
        <v>3.5986224150169901E-3</v>
      </c>
      <c r="P129" s="33">
        <f t="shared" si="24"/>
        <v>3.562177545586302E-3</v>
      </c>
      <c r="Q129" s="33">
        <f t="shared" si="24"/>
        <v>3.4921182319959383E-3</v>
      </c>
      <c r="R129" s="33">
        <f t="shared" si="24"/>
        <v>3.4650407927491159E-3</v>
      </c>
      <c r="S129" s="33">
        <f t="shared" si="24"/>
        <v>3.4269907479842292E-3</v>
      </c>
      <c r="T129" s="33">
        <f t="shared" si="24"/>
        <v>3.3968492671144408E-3</v>
      </c>
      <c r="U129" s="33">
        <f t="shared" si="24"/>
        <v>3.321906744107823E-3</v>
      </c>
      <c r="V129" s="33">
        <f t="shared" si="24"/>
        <v>3.2835364962355202E-3</v>
      </c>
      <c r="W129" s="33">
        <f t="shared" si="24"/>
        <v>3.2670939531911961E-3</v>
      </c>
      <c r="X129" s="33">
        <f t="shared" si="24"/>
        <v>3.2323411193308916E-3</v>
      </c>
      <c r="Y129" s="33">
        <f t="shared" si="24"/>
        <v>3.1960936985435742E-3</v>
      </c>
      <c r="Z129" s="33">
        <f t="shared" si="24"/>
        <v>3.1536785138100145E-3</v>
      </c>
      <c r="AA129" s="33">
        <f t="shared" si="24"/>
        <v>3.1183956247373291E-3</v>
      </c>
      <c r="AB129" s="33">
        <f t="shared" si="24"/>
        <v>3.0763425096406961E-3</v>
      </c>
      <c r="AC129" s="33">
        <f t="shared" si="24"/>
        <v>3.0195776584376814E-3</v>
      </c>
      <c r="AD129" s="33">
        <f t="shared" si="24"/>
        <v>2.9578271020114441E-3</v>
      </c>
      <c r="AE129" s="33">
        <f t="shared" si="24"/>
        <v>2.8914881903477191E-3</v>
      </c>
      <c r="AF129" s="33">
        <f t="shared" si="24"/>
        <v>2.7766340051158622E-3</v>
      </c>
      <c r="AG129" s="33">
        <f t="shared" si="24"/>
        <v>2.7260507072972926E-3</v>
      </c>
      <c r="AH129" s="33">
        <f t="shared" si="24"/>
        <v>2.6815145363309808E-3</v>
      </c>
      <c r="AI129" s="33">
        <f t="shared" si="24"/>
        <v>2.6140475383125755E-3</v>
      </c>
      <c r="AJ129" s="33">
        <f>AJ122/AJ$123</f>
        <v>2.5164214931901363E-3</v>
      </c>
    </row>
    <row r="130" spans="2:37" x14ac:dyDescent="0.25">
      <c r="F130" s="1">
        <f>F123/F$123</f>
        <v>1</v>
      </c>
      <c r="G130" s="1">
        <f t="shared" ref="G130:AJ130" si="26">G123/G$123</f>
        <v>1</v>
      </c>
      <c r="H130" s="1">
        <f t="shared" si="26"/>
        <v>1</v>
      </c>
      <c r="I130" s="1">
        <f t="shared" si="26"/>
        <v>1</v>
      </c>
      <c r="J130" s="1">
        <f t="shared" si="26"/>
        <v>1</v>
      </c>
      <c r="K130" s="1">
        <f t="shared" si="26"/>
        <v>1</v>
      </c>
      <c r="L130" s="1">
        <f t="shared" si="26"/>
        <v>1</v>
      </c>
      <c r="M130" s="1">
        <f t="shared" si="26"/>
        <v>1</v>
      </c>
      <c r="N130" s="1">
        <f t="shared" si="26"/>
        <v>1</v>
      </c>
      <c r="O130" s="1">
        <f t="shared" si="26"/>
        <v>1</v>
      </c>
      <c r="P130" s="1">
        <f t="shared" si="26"/>
        <v>1</v>
      </c>
      <c r="Q130" s="1">
        <f t="shared" si="26"/>
        <v>1</v>
      </c>
      <c r="R130" s="1">
        <f t="shared" si="26"/>
        <v>1</v>
      </c>
      <c r="S130" s="1">
        <f t="shared" si="26"/>
        <v>1</v>
      </c>
      <c r="T130" s="1">
        <f t="shared" si="26"/>
        <v>1</v>
      </c>
      <c r="U130" s="1">
        <f t="shared" si="26"/>
        <v>1</v>
      </c>
      <c r="V130" s="1">
        <f t="shared" si="26"/>
        <v>1</v>
      </c>
      <c r="W130" s="1">
        <f t="shared" si="26"/>
        <v>1</v>
      </c>
      <c r="X130" s="1">
        <f t="shared" si="26"/>
        <v>1</v>
      </c>
      <c r="Y130" s="1">
        <f t="shared" si="26"/>
        <v>1</v>
      </c>
      <c r="Z130" s="1">
        <f t="shared" si="26"/>
        <v>1</v>
      </c>
      <c r="AA130" s="1">
        <f t="shared" si="26"/>
        <v>1</v>
      </c>
      <c r="AB130" s="1">
        <f t="shared" si="26"/>
        <v>1</v>
      </c>
      <c r="AC130" s="1">
        <f t="shared" si="26"/>
        <v>1</v>
      </c>
      <c r="AD130" s="1">
        <f t="shared" si="26"/>
        <v>1</v>
      </c>
      <c r="AE130" s="1">
        <f t="shared" si="26"/>
        <v>1</v>
      </c>
      <c r="AF130" s="1">
        <f t="shared" si="26"/>
        <v>1</v>
      </c>
      <c r="AG130" s="1">
        <f t="shared" si="26"/>
        <v>1</v>
      </c>
      <c r="AH130" s="1">
        <f t="shared" si="26"/>
        <v>1</v>
      </c>
      <c r="AI130" s="1">
        <f t="shared" si="26"/>
        <v>1</v>
      </c>
      <c r="AJ130" s="1">
        <f t="shared" si="26"/>
        <v>1</v>
      </c>
    </row>
    <row r="138" spans="2:37" s="4" customFormat="1" x14ac:dyDescent="0.25"/>
    <row r="141" spans="2:37" x14ac:dyDescent="0.25">
      <c r="B141" s="1" t="s">
        <v>135</v>
      </c>
      <c r="C141" s="1" t="s">
        <v>136</v>
      </c>
      <c r="G141" s="1">
        <v>2020</v>
      </c>
      <c r="H141" s="1">
        <v>2021</v>
      </c>
      <c r="I141" s="1">
        <v>2022</v>
      </c>
      <c r="J141" s="1">
        <v>2023</v>
      </c>
      <c r="K141" s="1">
        <v>2024</v>
      </c>
      <c r="L141" s="1">
        <v>2025</v>
      </c>
      <c r="M141" s="1">
        <v>2026</v>
      </c>
      <c r="N141" s="1">
        <v>2027</v>
      </c>
      <c r="O141" s="1">
        <v>2028</v>
      </c>
      <c r="P141" s="1">
        <v>2029</v>
      </c>
      <c r="Q141" s="1">
        <v>2030</v>
      </c>
      <c r="R141" s="1">
        <v>2031</v>
      </c>
      <c r="S141" s="1">
        <v>2032</v>
      </c>
      <c r="T141" s="1">
        <v>2033</v>
      </c>
      <c r="U141" s="1">
        <v>2034</v>
      </c>
      <c r="V141" s="1">
        <v>2035</v>
      </c>
      <c r="W141" s="1">
        <v>2036</v>
      </c>
      <c r="X141" s="1">
        <v>2037</v>
      </c>
      <c r="Y141" s="1">
        <v>2038</v>
      </c>
      <c r="Z141" s="1">
        <v>2039</v>
      </c>
      <c r="AA141" s="1">
        <v>2040</v>
      </c>
      <c r="AB141" s="1">
        <v>2041</v>
      </c>
      <c r="AC141" s="1">
        <v>2042</v>
      </c>
      <c r="AD141" s="1">
        <v>2043</v>
      </c>
      <c r="AE141" s="1">
        <v>2044</v>
      </c>
      <c r="AF141" s="1">
        <v>2045</v>
      </c>
      <c r="AG141" s="1">
        <v>2046</v>
      </c>
      <c r="AH141" s="1">
        <v>2047</v>
      </c>
      <c r="AI141" s="1">
        <v>2048</v>
      </c>
      <c r="AJ141" s="1">
        <v>2049</v>
      </c>
      <c r="AK141" s="1">
        <v>2050</v>
      </c>
    </row>
    <row r="142" spans="2:37" x14ac:dyDescent="0.25">
      <c r="B142" s="1" t="s">
        <v>114</v>
      </c>
      <c r="C142" s="1" t="s">
        <v>115</v>
      </c>
      <c r="D142" s="1" t="s">
        <v>116</v>
      </c>
      <c r="E142" s="1" t="s">
        <v>83</v>
      </c>
      <c r="G142" s="1">
        <v>283.16360500000002</v>
      </c>
      <c r="H142" s="1">
        <v>281.47854599999999</v>
      </c>
      <c r="I142" s="1">
        <v>288.12332199999997</v>
      </c>
      <c r="J142" s="1">
        <v>295.47671500000001</v>
      </c>
      <c r="K142" s="1">
        <v>295.73303199999998</v>
      </c>
      <c r="L142" s="1">
        <v>295.26791400000002</v>
      </c>
      <c r="M142" s="1">
        <v>295.36007699999999</v>
      </c>
      <c r="N142" s="1">
        <v>295.37631199999998</v>
      </c>
      <c r="O142" s="1">
        <v>295.34539799999999</v>
      </c>
      <c r="P142" s="1">
        <v>295.32595800000001</v>
      </c>
      <c r="Q142" s="1">
        <v>295.24642899999998</v>
      </c>
      <c r="R142" s="1">
        <v>295.061981</v>
      </c>
      <c r="S142" s="1">
        <v>294.85110500000002</v>
      </c>
      <c r="T142" s="1">
        <v>294.82522599999999</v>
      </c>
      <c r="U142" s="1">
        <v>294.768372</v>
      </c>
      <c r="V142" s="1">
        <v>294.77514600000001</v>
      </c>
      <c r="W142" s="1">
        <v>294.78671300000002</v>
      </c>
      <c r="X142" s="1">
        <v>294.75912499999998</v>
      </c>
      <c r="Y142" s="1">
        <v>294.614868</v>
      </c>
      <c r="Z142" s="1">
        <v>294.55636600000003</v>
      </c>
      <c r="AA142" s="1">
        <v>294.389252</v>
      </c>
      <c r="AB142" s="1">
        <v>294.31521600000002</v>
      </c>
      <c r="AC142" s="1">
        <v>294.20092799999998</v>
      </c>
      <c r="AD142" s="1">
        <v>294.17358400000001</v>
      </c>
      <c r="AE142" s="1">
        <v>293.66476399999999</v>
      </c>
      <c r="AF142" s="1">
        <v>293.817566</v>
      </c>
      <c r="AG142" s="1">
        <v>293.79684400000002</v>
      </c>
      <c r="AH142" s="1">
        <v>293.75158699999997</v>
      </c>
      <c r="AI142" s="1">
        <v>293.88223299999999</v>
      </c>
      <c r="AJ142" s="1">
        <v>293.67590300000001</v>
      </c>
      <c r="AK142" s="1">
        <v>293.53781099999998</v>
      </c>
    </row>
    <row r="143" spans="2:37" x14ac:dyDescent="0.25">
      <c r="B143" s="1" t="s">
        <v>45</v>
      </c>
      <c r="C143" s="1" t="s">
        <v>117</v>
      </c>
      <c r="D143" s="1" t="s">
        <v>118</v>
      </c>
      <c r="E143" s="1" t="s">
        <v>83</v>
      </c>
      <c r="G143" s="1">
        <v>15.628645000000001</v>
      </c>
      <c r="H143" s="1">
        <v>15.463341</v>
      </c>
      <c r="I143" s="1">
        <v>16.069365000000001</v>
      </c>
      <c r="J143" s="1">
        <v>16.299558999999999</v>
      </c>
      <c r="K143" s="1">
        <v>17.356881999999999</v>
      </c>
      <c r="L143" s="1">
        <v>18.556474999999999</v>
      </c>
      <c r="M143" s="1">
        <v>19.612358</v>
      </c>
      <c r="N143" s="1">
        <v>20.756208000000001</v>
      </c>
      <c r="O143" s="1">
        <v>22.475203</v>
      </c>
      <c r="P143" s="1">
        <v>23.854721000000001</v>
      </c>
      <c r="Q143" s="1">
        <v>25.270481</v>
      </c>
      <c r="R143" s="1">
        <v>26.569673999999999</v>
      </c>
      <c r="S143" s="1">
        <v>27.631900999999999</v>
      </c>
      <c r="T143" s="1">
        <v>28.996521000000001</v>
      </c>
      <c r="U143" s="1">
        <v>30.280927999999999</v>
      </c>
      <c r="V143" s="1">
        <v>31.891850999999999</v>
      </c>
      <c r="W143" s="1">
        <v>33.505341000000001</v>
      </c>
      <c r="X143" s="1">
        <v>35.183242999999997</v>
      </c>
      <c r="Y143" s="1">
        <v>36.690818999999998</v>
      </c>
      <c r="Z143" s="1">
        <v>38.159981000000002</v>
      </c>
      <c r="AA143" s="1">
        <v>39.512225999999998</v>
      </c>
      <c r="AB143" s="1">
        <v>40.698101000000001</v>
      </c>
      <c r="AC143" s="1">
        <v>41.779651999999999</v>
      </c>
      <c r="AD143" s="1">
        <v>42.647438000000001</v>
      </c>
      <c r="AE143" s="1">
        <v>43.823417999999997</v>
      </c>
      <c r="AF143" s="1">
        <v>44.941166000000003</v>
      </c>
      <c r="AG143" s="1">
        <v>46.210101999999999</v>
      </c>
      <c r="AH143" s="1">
        <v>47.245280999999999</v>
      </c>
      <c r="AI143" s="1">
        <v>48.274250000000002</v>
      </c>
      <c r="AJ143" s="1">
        <v>48.979464999999998</v>
      </c>
      <c r="AK143" s="1">
        <v>49.777045999999999</v>
      </c>
    </row>
    <row r="144" spans="2:37" x14ac:dyDescent="0.25">
      <c r="B144" s="1" t="s">
        <v>119</v>
      </c>
      <c r="C144" s="1" t="s">
        <v>120</v>
      </c>
      <c r="D144" s="1" t="s">
        <v>121</v>
      </c>
      <c r="E144" s="1" t="s">
        <v>83</v>
      </c>
      <c r="G144" s="1">
        <v>21.656531999999999</v>
      </c>
      <c r="H144" s="1">
        <v>22.589559999999999</v>
      </c>
      <c r="I144" s="1">
        <v>22.777843000000001</v>
      </c>
      <c r="J144" s="1">
        <v>23.812263000000002</v>
      </c>
      <c r="K144" s="1">
        <v>25.207035000000001</v>
      </c>
      <c r="L144" s="1">
        <v>26.364861000000001</v>
      </c>
      <c r="M144" s="1">
        <v>27.560805999999999</v>
      </c>
      <c r="N144" s="1">
        <v>28.631831999999999</v>
      </c>
      <c r="O144" s="1">
        <v>29.504131000000001</v>
      </c>
      <c r="P144" s="1">
        <v>30.701065</v>
      </c>
      <c r="Q144" s="1">
        <v>31.943259999999999</v>
      </c>
      <c r="R144" s="1">
        <v>33.131104000000001</v>
      </c>
      <c r="S144" s="1">
        <v>34.045161999999998</v>
      </c>
      <c r="T144" s="1">
        <v>35.360027000000002</v>
      </c>
      <c r="U144" s="1">
        <v>36.652133999999997</v>
      </c>
      <c r="V144" s="1">
        <v>37.936915999999997</v>
      </c>
      <c r="W144" s="1">
        <v>39.148623999999998</v>
      </c>
      <c r="X144" s="1">
        <v>40.484290999999999</v>
      </c>
      <c r="Y144" s="1">
        <v>41.364037000000003</v>
      </c>
      <c r="Z144" s="1">
        <v>42.307842000000001</v>
      </c>
      <c r="AA144" s="1">
        <v>43.277808999999998</v>
      </c>
      <c r="AB144" s="1">
        <v>44.320633000000001</v>
      </c>
      <c r="AC144" s="1">
        <v>45.279361999999999</v>
      </c>
      <c r="AD144" s="1">
        <v>46.432743000000002</v>
      </c>
      <c r="AE144" s="1">
        <v>47.299926999999997</v>
      </c>
      <c r="AF144" s="1">
        <v>48.081733999999997</v>
      </c>
      <c r="AG144" s="1">
        <v>49.071438000000001</v>
      </c>
      <c r="AH144" s="1">
        <v>50.268028000000001</v>
      </c>
      <c r="AI144" s="1">
        <v>51.359959000000003</v>
      </c>
      <c r="AJ144" s="1">
        <v>52.219363999999999</v>
      </c>
      <c r="AK144" s="1">
        <v>52.495258</v>
      </c>
    </row>
    <row r="145" spans="2:37" x14ac:dyDescent="0.25">
      <c r="B145" s="1" t="s">
        <v>122</v>
      </c>
      <c r="C145" s="1" t="s">
        <v>123</v>
      </c>
      <c r="D145" s="1" t="s">
        <v>124</v>
      </c>
      <c r="E145" s="1" t="s">
        <v>83</v>
      </c>
      <c r="G145" s="1">
        <v>38.383735999999999</v>
      </c>
      <c r="H145" s="1">
        <v>38.852778999999998</v>
      </c>
      <c r="I145" s="1">
        <v>39.512466000000003</v>
      </c>
      <c r="J145" s="1">
        <v>39.424979999999998</v>
      </c>
      <c r="K145" s="1">
        <v>39.597136999999996</v>
      </c>
      <c r="L145" s="1">
        <v>39.745654999999999</v>
      </c>
      <c r="M145" s="1">
        <v>39.882984</v>
      </c>
      <c r="N145" s="1">
        <v>39.975853000000001</v>
      </c>
      <c r="O145" s="1">
        <v>39.489516999999999</v>
      </c>
      <c r="P145" s="1">
        <v>39.305405</v>
      </c>
      <c r="Q145" s="1">
        <v>39.573841000000002</v>
      </c>
      <c r="R145" s="1">
        <v>39.744391999999998</v>
      </c>
      <c r="S145" s="1">
        <v>39.689976000000001</v>
      </c>
      <c r="T145" s="1">
        <v>40.05545</v>
      </c>
      <c r="U145" s="1">
        <v>40.026608000000003</v>
      </c>
      <c r="V145" s="1">
        <v>40.142997999999999</v>
      </c>
      <c r="W145" s="1">
        <v>40.147018000000003</v>
      </c>
      <c r="X145" s="1">
        <v>40.092360999999997</v>
      </c>
      <c r="Y145" s="1">
        <v>40.131737000000001</v>
      </c>
      <c r="Z145" s="1">
        <v>40.096286999999997</v>
      </c>
      <c r="AA145" s="1">
        <v>40.170166000000002</v>
      </c>
      <c r="AB145" s="1">
        <v>40.207549999999998</v>
      </c>
      <c r="AC145" s="1">
        <v>40.316955999999998</v>
      </c>
      <c r="AD145" s="1">
        <v>40.360638000000002</v>
      </c>
      <c r="AE145" s="1">
        <v>40.508803999999998</v>
      </c>
      <c r="AF145" s="1">
        <v>40.580734</v>
      </c>
      <c r="AG145" s="1">
        <v>40.605468999999999</v>
      </c>
      <c r="AH145" s="1">
        <v>40.868473000000002</v>
      </c>
      <c r="AI145" s="1">
        <v>41.001106</v>
      </c>
      <c r="AJ145" s="1">
        <v>41.182667000000002</v>
      </c>
      <c r="AK145" s="1">
        <v>41.407246000000001</v>
      </c>
    </row>
    <row r="146" spans="2:37" x14ac:dyDescent="0.25">
      <c r="B146" s="1" t="s">
        <v>125</v>
      </c>
      <c r="C146" s="1" t="s">
        <v>126</v>
      </c>
      <c r="D146" s="1" t="s">
        <v>127</v>
      </c>
      <c r="E146" s="1" t="s">
        <v>83</v>
      </c>
      <c r="G146" s="1">
        <v>132.43554700000001</v>
      </c>
      <c r="H146" s="1">
        <v>167.616241</v>
      </c>
      <c r="I146" s="1">
        <v>203.85089099999999</v>
      </c>
      <c r="J146" s="1">
        <v>221.689392</v>
      </c>
      <c r="K146" s="1">
        <v>250.23144500000001</v>
      </c>
      <c r="L146" s="1">
        <v>297.25543199999998</v>
      </c>
      <c r="M146" s="1">
        <v>354.45166</v>
      </c>
      <c r="N146" s="1">
        <v>402.13336199999998</v>
      </c>
      <c r="O146" s="1">
        <v>429.55242900000002</v>
      </c>
      <c r="P146" s="1">
        <v>467.86611900000003</v>
      </c>
      <c r="Q146" s="1">
        <v>496.62518299999999</v>
      </c>
      <c r="R146" s="1">
        <v>522.33966099999998</v>
      </c>
      <c r="S146" s="1">
        <v>553.81341599999996</v>
      </c>
      <c r="T146" s="1">
        <v>586.68536400000005</v>
      </c>
      <c r="U146" s="1">
        <v>611.74230999999997</v>
      </c>
      <c r="V146" s="1">
        <v>642.87951699999996</v>
      </c>
      <c r="W146" s="1">
        <v>669.52587900000003</v>
      </c>
      <c r="X146" s="1">
        <v>695.129639</v>
      </c>
      <c r="Y146" s="1">
        <v>722.10754399999996</v>
      </c>
      <c r="Z146" s="1">
        <v>742.380493</v>
      </c>
      <c r="AA146" s="1">
        <v>761.88696300000004</v>
      </c>
      <c r="AB146" s="1">
        <v>792.03369099999998</v>
      </c>
      <c r="AC146" s="1">
        <v>815.96856700000001</v>
      </c>
      <c r="AD146" s="1">
        <v>839.48541299999999</v>
      </c>
      <c r="AE146" s="1">
        <v>865.39514199999996</v>
      </c>
      <c r="AF146" s="1">
        <v>899.22094700000002</v>
      </c>
      <c r="AG146" s="1">
        <v>940.38738999999998</v>
      </c>
      <c r="AH146" s="1">
        <v>982.81304899999998</v>
      </c>
      <c r="AI146" s="1">
        <v>1011.974976</v>
      </c>
      <c r="AJ146" s="1">
        <v>1041.3911129999999</v>
      </c>
      <c r="AK146" s="1">
        <v>1070.877563</v>
      </c>
    </row>
    <row r="147" spans="2:37" x14ac:dyDescent="0.25">
      <c r="B147" s="1" t="s">
        <v>47</v>
      </c>
      <c r="C147" s="1" t="s">
        <v>128</v>
      </c>
      <c r="D147" s="1" t="s">
        <v>129</v>
      </c>
      <c r="E147" s="1" t="s">
        <v>83</v>
      </c>
      <c r="G147" s="1">
        <v>342.85379</v>
      </c>
      <c r="H147" s="1">
        <v>402.72198500000002</v>
      </c>
      <c r="I147" s="1">
        <v>415.06982399999998</v>
      </c>
      <c r="J147" s="1">
        <v>488.45608499999997</v>
      </c>
      <c r="K147" s="1">
        <v>604.72412099999997</v>
      </c>
      <c r="L147" s="1">
        <v>629.93280000000004</v>
      </c>
      <c r="M147" s="1">
        <v>632.54736300000002</v>
      </c>
      <c r="N147" s="1">
        <v>635.97174099999995</v>
      </c>
      <c r="O147" s="1">
        <v>644.796875</v>
      </c>
      <c r="P147" s="1">
        <v>648.30364999999995</v>
      </c>
      <c r="Q147" s="1">
        <v>673.39575200000002</v>
      </c>
      <c r="R147" s="1">
        <v>681.16357400000004</v>
      </c>
      <c r="S147" s="1">
        <v>683.21105999999997</v>
      </c>
      <c r="T147" s="1">
        <v>685.26910399999997</v>
      </c>
      <c r="U147" s="1">
        <v>703.45050000000003</v>
      </c>
      <c r="V147" s="1">
        <v>731.18817100000001</v>
      </c>
      <c r="W147" s="1">
        <v>741.625</v>
      </c>
      <c r="X147" s="1">
        <v>743.59436000000005</v>
      </c>
      <c r="Y147" s="1">
        <v>745.39959699999997</v>
      </c>
      <c r="Z147" s="1">
        <v>746.30383300000005</v>
      </c>
      <c r="AA147" s="1">
        <v>747.64355499999999</v>
      </c>
      <c r="AB147" s="1">
        <v>749.446594</v>
      </c>
      <c r="AC147" s="1">
        <v>748.77239999999995</v>
      </c>
      <c r="AD147" s="1">
        <v>751.492615</v>
      </c>
      <c r="AE147" s="1">
        <v>756.61474599999997</v>
      </c>
      <c r="AF147" s="1">
        <v>762.03668200000004</v>
      </c>
      <c r="AG147" s="1">
        <v>766.12670900000001</v>
      </c>
      <c r="AH147" s="1">
        <v>771.79815699999995</v>
      </c>
      <c r="AI147" s="1">
        <v>774.48065199999996</v>
      </c>
      <c r="AJ147" s="1">
        <v>780.892517</v>
      </c>
      <c r="AK147" s="1">
        <v>789.72167999999999</v>
      </c>
    </row>
    <row r="148" spans="2:37" x14ac:dyDescent="0.25">
      <c r="B148" s="1" t="s">
        <v>130</v>
      </c>
      <c r="C148" s="1" t="s">
        <v>131</v>
      </c>
      <c r="D148" s="1" t="s">
        <v>132</v>
      </c>
      <c r="E148" s="1" t="s">
        <v>133</v>
      </c>
      <c r="F148" s="1" t="s">
        <v>83</v>
      </c>
      <c r="G148" s="1">
        <v>834.12182600000006</v>
      </c>
      <c r="H148" s="1">
        <v>928.72247300000004</v>
      </c>
      <c r="I148" s="1">
        <v>985.40368699999999</v>
      </c>
      <c r="J148" s="1">
        <v>1085.158936</v>
      </c>
      <c r="K148" s="1">
        <v>1232.8496090000001</v>
      </c>
      <c r="L148" s="1">
        <v>1307.123169</v>
      </c>
      <c r="M148" s="1">
        <v>1369.415283</v>
      </c>
      <c r="N148" s="1">
        <v>1422.8452150000001</v>
      </c>
      <c r="O148" s="1">
        <v>1461.1635739999999</v>
      </c>
      <c r="P148" s="1">
        <v>1505.3569339999999</v>
      </c>
      <c r="Q148" s="1">
        <v>1562.054932</v>
      </c>
      <c r="R148" s="1">
        <v>1598.010376</v>
      </c>
      <c r="S148" s="1">
        <v>1633.2426760000001</v>
      </c>
      <c r="T148" s="1">
        <v>1671.19165</v>
      </c>
      <c r="U148" s="1">
        <v>1716.9208980000001</v>
      </c>
      <c r="V148" s="1">
        <v>1778.814697</v>
      </c>
      <c r="W148" s="1">
        <v>1818.738525</v>
      </c>
      <c r="X148" s="1">
        <v>1849.2430420000001</v>
      </c>
      <c r="Y148" s="1">
        <v>1880.3085940000001</v>
      </c>
      <c r="Z148" s="1">
        <v>1903.8048100000001</v>
      </c>
      <c r="AA148" s="1">
        <v>1926.880005</v>
      </c>
      <c r="AB148" s="1">
        <v>1961.0217290000001</v>
      </c>
      <c r="AC148" s="1">
        <v>1986.317871</v>
      </c>
      <c r="AD148" s="1">
        <v>2014.592529</v>
      </c>
      <c r="AE148" s="1">
        <v>2047.306885</v>
      </c>
      <c r="AF148" s="1">
        <v>2088.678711</v>
      </c>
      <c r="AG148" s="1">
        <v>2136.1979980000001</v>
      </c>
      <c r="AH148" s="1">
        <v>2186.7446289999998</v>
      </c>
      <c r="AI148" s="1">
        <v>2220.9731449999999</v>
      </c>
      <c r="AJ148" s="1">
        <v>2258.3410640000002</v>
      </c>
      <c r="AK148" s="1">
        <v>2297.8166500000002</v>
      </c>
    </row>
    <row r="150" spans="2:37" x14ac:dyDescent="0.25">
      <c r="B150" s="1" t="s">
        <v>134</v>
      </c>
      <c r="F150" s="1" t="s">
        <v>114</v>
      </c>
      <c r="G150" s="1">
        <v>0.33947511763107852</v>
      </c>
      <c r="H150" s="1">
        <v>0.30308144163967055</v>
      </c>
      <c r="I150" s="1">
        <v>0.292391154814098</v>
      </c>
      <c r="J150" s="1">
        <v>0.27228888340463336</v>
      </c>
      <c r="K150" s="1">
        <v>0.23987762160210083</v>
      </c>
      <c r="L150" s="1">
        <v>0.22589142400856643</v>
      </c>
      <c r="M150" s="1">
        <v>0.21568335089188573</v>
      </c>
      <c r="N150" s="1">
        <v>0.20759553385432722</v>
      </c>
      <c r="O150" s="1">
        <v>0.2021302770308453</v>
      </c>
      <c r="P150" s="1">
        <v>0.19618334451435823</v>
      </c>
      <c r="Q150" s="1">
        <v>0.18901155327615582</v>
      </c>
      <c r="R150" s="1">
        <v>0.1846433448940259</v>
      </c>
      <c r="S150" s="1">
        <v>0.18053110498075181</v>
      </c>
      <c r="T150" s="1">
        <v>0.17641616746948202</v>
      </c>
      <c r="U150" s="1">
        <v>0.17168430551656083</v>
      </c>
      <c r="V150" s="1">
        <v>0.16571436389475705</v>
      </c>
      <c r="W150" s="1">
        <v>0.16208306413919507</v>
      </c>
      <c r="X150" s="1">
        <v>0.15939447563431738</v>
      </c>
      <c r="Y150" s="1">
        <v>0.15668431710630154</v>
      </c>
      <c r="Z150" s="1">
        <v>0.15471983496039177</v>
      </c>
      <c r="AA150" s="1">
        <v>0.15278027237612027</v>
      </c>
      <c r="AB150" s="1">
        <v>0.15008258789161025</v>
      </c>
      <c r="AC150" s="1">
        <v>0.1481137195084925</v>
      </c>
      <c r="AD150" s="1">
        <v>0.14602138137880485</v>
      </c>
      <c r="AE150" s="1">
        <v>0.14343954301702064</v>
      </c>
      <c r="AF150" s="1">
        <v>0.14067149938026061</v>
      </c>
      <c r="AG150" s="1">
        <v>0.13753259027256143</v>
      </c>
      <c r="AH150" s="1">
        <v>0.13433282656984635</v>
      </c>
      <c r="AI150" s="1">
        <v>0.13232138068017926</v>
      </c>
      <c r="AJ150" s="1">
        <v>0.13004054510696353</v>
      </c>
      <c r="AK150" s="1">
        <v>0.12774640265575582</v>
      </c>
    </row>
    <row r="151" spans="2:37" x14ac:dyDescent="0.25">
      <c r="F151" s="1" t="s">
        <v>45</v>
      </c>
      <c r="G151" s="1">
        <v>1.8736645550862255E-2</v>
      </c>
      <c r="H151" s="1">
        <v>1.6650120406852691E-2</v>
      </c>
      <c r="I151" s="1">
        <v>1.6307392809663805E-2</v>
      </c>
      <c r="J151" s="1">
        <v>1.5020434757770817E-2</v>
      </c>
      <c r="K151" s="1">
        <v>1.4078669347252068E-2</v>
      </c>
      <c r="L151" s="1">
        <v>1.4196424208589634E-2</v>
      </c>
      <c r="M151" s="1">
        <v>1.432170229401478E-2</v>
      </c>
      <c r="N151" s="1">
        <v>1.4587818675694812E-2</v>
      </c>
      <c r="O151" s="1">
        <v>1.5381715914579734E-2</v>
      </c>
      <c r="P151" s="1">
        <v>1.5846554701557578E-2</v>
      </c>
      <c r="Q151" s="1">
        <v>1.6177715957558913E-2</v>
      </c>
      <c r="R151" s="1">
        <v>1.6626721827993938E-2</v>
      </c>
      <c r="S151" s="1">
        <v>1.6918429456958421E-2</v>
      </c>
      <c r="T151" s="1">
        <v>1.7350805337018049E-2</v>
      </c>
      <c r="U151" s="1">
        <v>1.7636763601208142E-2</v>
      </c>
      <c r="V151" s="1">
        <v>1.7928708962089264E-2</v>
      </c>
      <c r="W151" s="1">
        <v>1.8422296849955385E-2</v>
      </c>
      <c r="X151" s="1">
        <v>1.9025753890061139E-2</v>
      </c>
      <c r="Y151" s="1">
        <v>1.951319007798993E-2</v>
      </c>
      <c r="Z151" s="1">
        <v>2.0044061659871527E-2</v>
      </c>
      <c r="AA151" s="1">
        <v>2.0505805186348383E-2</v>
      </c>
      <c r="AB151" s="1">
        <v>2.0753518636814655E-2</v>
      </c>
      <c r="AC151" s="1">
        <v>2.1033719028549183E-2</v>
      </c>
      <c r="AD151" s="1">
        <v>2.1169262461808724E-2</v>
      </c>
      <c r="AE151" s="1">
        <v>2.1405397657322876E-2</v>
      </c>
      <c r="AF151" s="1">
        <v>2.1516552911329982E-2</v>
      </c>
      <c r="AG151" s="1">
        <v>2.1631937696441936E-2</v>
      </c>
      <c r="AH151" s="1">
        <v>2.1605303323235008E-2</v>
      </c>
      <c r="AI151" s="1">
        <v>2.173562976602313E-2</v>
      </c>
      <c r="AJ151" s="1">
        <v>2.1688249742599551E-2</v>
      </c>
      <c r="AK151" s="1">
        <v>2.1662757992462103E-2</v>
      </c>
    </row>
    <row r="152" spans="2:37" x14ac:dyDescent="0.25">
      <c r="F152" s="1" t="s">
        <v>119</v>
      </c>
      <c r="G152" s="1">
        <v>2.5963272180339753E-2</v>
      </c>
      <c r="H152" s="1">
        <v>2.4323261961165011E-2</v>
      </c>
      <c r="I152" s="1">
        <v>2.3115240282229634E-2</v>
      </c>
      <c r="J152" s="1">
        <v>2.1943571775554175E-2</v>
      </c>
      <c r="K152" s="1">
        <v>2.0446155651090449E-2</v>
      </c>
      <c r="L152" s="1">
        <v>2.0170142818423258E-2</v>
      </c>
      <c r="M152" s="1">
        <v>2.0125966419494091E-2</v>
      </c>
      <c r="N152" s="1">
        <v>2.012294218524676E-2</v>
      </c>
      <c r="O152" s="1">
        <v>2.0192216343876638E-2</v>
      </c>
      <c r="P152" s="1">
        <v>2.039454185687499E-2</v>
      </c>
      <c r="Q152" s="1">
        <v>2.0449511310784041E-2</v>
      </c>
      <c r="R152" s="1">
        <v>2.0732721450114039E-2</v>
      </c>
      <c r="S152" s="1">
        <v>2.0845133733206466E-2</v>
      </c>
      <c r="T152" s="1">
        <v>2.1158570891614974E-2</v>
      </c>
      <c r="U152" s="1">
        <v>2.1347596177957406E-2</v>
      </c>
      <c r="V152" s="1">
        <v>2.1327075869106111E-2</v>
      </c>
      <c r="W152" s="1">
        <v>2.1525152440480689E-2</v>
      </c>
      <c r="X152" s="1">
        <v>2.1892358159809694E-2</v>
      </c>
      <c r="Y152" s="1">
        <v>2.1998536374290487E-2</v>
      </c>
      <c r="Z152" s="1">
        <v>2.2222783437552088E-2</v>
      </c>
      <c r="AA152" s="1">
        <v>2.2460043639302801E-2</v>
      </c>
      <c r="AB152" s="1">
        <v>2.2600786286341042E-2</v>
      </c>
      <c r="AC152" s="1">
        <v>2.2795627357067666E-2</v>
      </c>
      <c r="AD152" s="1">
        <v>2.3048205694998884E-2</v>
      </c>
      <c r="AE152" s="1">
        <v>2.3103486510279575E-2</v>
      </c>
      <c r="AF152" s="1">
        <v>2.3020167604896891E-2</v>
      </c>
      <c r="AG152" s="1">
        <v>2.2971390313979687E-2</v>
      </c>
      <c r="AH152" s="1">
        <v>2.2987607850207738E-2</v>
      </c>
      <c r="AI152" s="1">
        <v>2.3124979748460672E-2</v>
      </c>
      <c r="AJ152" s="1">
        <v>2.3122886455205507E-2</v>
      </c>
      <c r="AK152" s="1">
        <v>2.284571225471797E-2</v>
      </c>
    </row>
    <row r="153" spans="2:37" x14ac:dyDescent="0.25">
      <c r="F153" s="1" t="s">
        <v>122</v>
      </c>
      <c r="G153" s="1">
        <v>4.6016942374074742E-2</v>
      </c>
      <c r="H153" s="1">
        <v>4.1834649348471184E-2</v>
      </c>
      <c r="I153" s="1">
        <v>4.009774524011904E-2</v>
      </c>
      <c r="J153" s="1">
        <v>3.6331065148230042E-2</v>
      </c>
      <c r="K153" s="1">
        <v>3.2118383873373152E-2</v>
      </c>
      <c r="L153" s="1">
        <v>3.0406970010643273E-2</v>
      </c>
      <c r="M153" s="1">
        <v>2.9124097339287544E-2</v>
      </c>
      <c r="N153" s="1">
        <v>2.8095714543341949E-2</v>
      </c>
      <c r="O153" s="1">
        <v>2.7026075452932143E-2</v>
      </c>
      <c r="P153" s="1">
        <v>2.6110355698537608E-2</v>
      </c>
      <c r="Q153" s="1">
        <v>2.5334474600922679E-2</v>
      </c>
      <c r="R153" s="1">
        <v>2.4871172676290555E-2</v>
      </c>
      <c r="S153" s="1">
        <v>2.430133413927521E-2</v>
      </c>
      <c r="T153" s="1">
        <v>2.3968196585951108E-2</v>
      </c>
      <c r="U153" s="1">
        <v>2.3313018116691363E-2</v>
      </c>
      <c r="V153" s="1">
        <v>2.2567273627602594E-2</v>
      </c>
      <c r="W153" s="1">
        <v>2.20741010585895E-2</v>
      </c>
      <c r="X153" s="1">
        <v>2.168041738669416E-2</v>
      </c>
      <c r="Y153" s="1">
        <v>2.1343165227271199E-2</v>
      </c>
      <c r="Z153" s="1">
        <v>2.1061133362721147E-2</v>
      </c>
      <c r="AA153" s="1">
        <v>2.0847258726938735E-2</v>
      </c>
      <c r="AB153" s="1">
        <v>2.0503367915511758E-2</v>
      </c>
      <c r="AC153" s="1">
        <v>2.0297333366739868E-2</v>
      </c>
      <c r="AD153" s="1">
        <v>2.0034144582097773E-2</v>
      </c>
      <c r="AE153" s="1">
        <v>1.9786385859782814E-2</v>
      </c>
      <c r="AF153" s="1">
        <v>1.9428902006939641E-2</v>
      </c>
      <c r="AG153" s="1">
        <v>1.9008289043439128E-2</v>
      </c>
      <c r="AH153" s="1">
        <v>1.8689184122377009E-2</v>
      </c>
      <c r="AI153" s="1">
        <v>1.8460874275902154E-2</v>
      </c>
      <c r="AJ153" s="1">
        <v>1.8235804881950285E-2</v>
      </c>
      <c r="AK153" s="1">
        <v>1.8020256751120678E-2</v>
      </c>
    </row>
    <row r="154" spans="2:37" x14ac:dyDescent="0.25">
      <c r="F154" s="1" t="s">
        <v>125</v>
      </c>
      <c r="G154" s="1">
        <v>0.15877242732646107</v>
      </c>
      <c r="H154" s="1">
        <v>0.18048044046846273</v>
      </c>
      <c r="I154" s="1">
        <v>0.20687043664369809</v>
      </c>
      <c r="J154" s="1">
        <v>0.2042920945913862</v>
      </c>
      <c r="K154" s="1">
        <v>0.20296996744231435</v>
      </c>
      <c r="L154" s="1">
        <v>0.22741195248448695</v>
      </c>
      <c r="M154" s="1">
        <v>0.2588343100885343</v>
      </c>
      <c r="N154" s="1">
        <v>0.28262621805984706</v>
      </c>
      <c r="O154" s="1">
        <v>0.29397969990730144</v>
      </c>
      <c r="P154" s="1">
        <v>0.31080078646650061</v>
      </c>
      <c r="Q154" s="1">
        <v>0.31793067761332738</v>
      </c>
      <c r="R154" s="1">
        <v>0.32686875432403323</v>
      </c>
      <c r="S154" s="1">
        <v>0.33908825928817449</v>
      </c>
      <c r="T154" s="1">
        <v>0.35105809917133085</v>
      </c>
      <c r="U154" s="1">
        <v>0.35630197681943526</v>
      </c>
      <c r="V154" s="1">
        <v>0.3614089303873117</v>
      </c>
      <c r="W154" s="1">
        <v>0.36812651725184081</v>
      </c>
      <c r="X154" s="1">
        <v>0.3758995563115386</v>
      </c>
      <c r="Y154" s="1">
        <v>0.38403671945350898</v>
      </c>
      <c r="Z154" s="1">
        <v>0.38994569669145862</v>
      </c>
      <c r="AA154" s="1">
        <v>0.39539927811955267</v>
      </c>
      <c r="AB154" s="1">
        <v>0.40388827889423146</v>
      </c>
      <c r="AC154" s="1">
        <v>0.41079455555077166</v>
      </c>
      <c r="AD154" s="1">
        <v>0.41670233603849527</v>
      </c>
      <c r="AE154" s="1">
        <v>0.42269927793458284</v>
      </c>
      <c r="AF154" s="1">
        <v>0.43052143073238802</v>
      </c>
      <c r="AG154" s="1">
        <v>0.44021546264926326</v>
      </c>
      <c r="AH154" s="1">
        <v>0.44944116288944136</v>
      </c>
      <c r="AI154" s="1">
        <v>0.45564485022172568</v>
      </c>
      <c r="AJ154" s="1">
        <v>0.46113101763091346</v>
      </c>
      <c r="AK154" s="1">
        <v>0.46604134537888386</v>
      </c>
    </row>
    <row r="155" spans="2:37" x14ac:dyDescent="0.25">
      <c r="F155" s="1" t="s">
        <v>47</v>
      </c>
      <c r="G155" s="1">
        <v>0.41103562970428731</v>
      </c>
      <c r="H155" s="1">
        <v>0.43363006356367129</v>
      </c>
      <c r="I155" s="1">
        <v>0.42121805456569189</v>
      </c>
      <c r="J155" s="1">
        <v>0.45012400377081718</v>
      </c>
      <c r="K155" s="1">
        <v>0.49050923696241355</v>
      </c>
      <c r="L155" s="1">
        <v>0.48192306198804746</v>
      </c>
      <c r="M155" s="1">
        <v>0.46191054740842996</v>
      </c>
      <c r="N155" s="1">
        <v>0.44697183804353585</v>
      </c>
      <c r="O155" s="1">
        <v>0.4412900009783573</v>
      </c>
      <c r="P155" s="1">
        <v>0.43066440613346257</v>
      </c>
      <c r="Q155" s="1">
        <v>0.43109607620380408</v>
      </c>
      <c r="R155" s="1">
        <v>0.42625729108532401</v>
      </c>
      <c r="S155" s="1">
        <v>0.41831570411401614</v>
      </c>
      <c r="T155" s="1">
        <v>0.41004818567637052</v>
      </c>
      <c r="U155" s="1">
        <v>0.40971631297599825</v>
      </c>
      <c r="V155" s="1">
        <v>0.41105359216626713</v>
      </c>
      <c r="W155" s="1">
        <v>0.40776889575152098</v>
      </c>
      <c r="X155" s="1">
        <v>0.40210742618005751</v>
      </c>
      <c r="Y155" s="1">
        <v>0.39642407601525853</v>
      </c>
      <c r="Z155" s="1">
        <v>0.39200648568589341</v>
      </c>
      <c r="AA155" s="1">
        <v>0.38800732430663215</v>
      </c>
      <c r="AB155" s="1">
        <v>0.38217148893203312</v>
      </c>
      <c r="AC155" s="1">
        <v>0.37696504216771454</v>
      </c>
      <c r="AD155" s="1">
        <v>0.37302462119872182</v>
      </c>
      <c r="AE155" s="1">
        <v>0.36956586799150043</v>
      </c>
      <c r="AF155" s="1">
        <v>0.36484150385923098</v>
      </c>
      <c r="AG155" s="1">
        <v>0.35864030849073009</v>
      </c>
      <c r="AH155" s="1">
        <v>0.35294389055065106</v>
      </c>
      <c r="AI155" s="1">
        <v>0.34871229926555458</v>
      </c>
      <c r="AJ155" s="1">
        <v>0.34578148068426567</v>
      </c>
      <c r="AK155" s="1">
        <v>0.34368350494805577</v>
      </c>
    </row>
    <row r="156" spans="2:37" x14ac:dyDescent="0.25">
      <c r="F156" s="1" t="s">
        <v>130</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c r="Z156" s="1">
        <v>1</v>
      </c>
      <c r="AA156" s="1">
        <v>1</v>
      </c>
      <c r="AB156" s="1">
        <v>1</v>
      </c>
      <c r="AC156" s="1">
        <v>1</v>
      </c>
      <c r="AD156" s="1">
        <v>1</v>
      </c>
      <c r="AE156" s="1">
        <v>1</v>
      </c>
      <c r="AF156" s="1">
        <v>1</v>
      </c>
      <c r="AG156" s="1">
        <v>1</v>
      </c>
      <c r="AH156" s="1">
        <v>1</v>
      </c>
      <c r="AI156" s="1">
        <v>1</v>
      </c>
      <c r="AJ156" s="1">
        <v>1</v>
      </c>
      <c r="AK156" s="1">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459DA-3111-4996-95B1-4DA1C4F8B47A}">
  <dimension ref="A1:AL86"/>
  <sheetViews>
    <sheetView topLeftCell="A37" zoomScale="70" zoomScaleNormal="70" workbookViewId="0">
      <selection activeCell="C87" sqref="C87"/>
    </sheetView>
  </sheetViews>
  <sheetFormatPr defaultRowHeight="15" x14ac:dyDescent="0.25"/>
  <cols>
    <col min="2" max="2" width="37.28515625" bestFit="1" customWidth="1"/>
    <col min="3" max="3" width="53.140625" customWidth="1"/>
    <col min="4" max="5" width="9.5703125" bestFit="1" customWidth="1"/>
    <col min="6" max="6" width="32.42578125" customWidth="1"/>
    <col min="7" max="33" width="9.5703125" bestFit="1" customWidth="1"/>
  </cols>
  <sheetData>
    <row r="1" spans="1:33" x14ac:dyDescent="0.25">
      <c r="A1" t="s">
        <v>113</v>
      </c>
    </row>
    <row r="2" spans="1:33" x14ac:dyDescent="0.25">
      <c r="B2" t="s">
        <v>105</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5">
      <c r="B3" t="s">
        <v>106</v>
      </c>
      <c r="C3" s="39">
        <v>773.88201900000001</v>
      </c>
      <c r="D3" s="39">
        <v>941.73376499999995</v>
      </c>
      <c r="E3" s="39">
        <v>992.79119900000001</v>
      </c>
      <c r="F3" s="39">
        <v>871.750854</v>
      </c>
      <c r="G3" s="39">
        <v>780.43792699999995</v>
      </c>
      <c r="H3" s="39">
        <v>706.41967799999998</v>
      </c>
      <c r="I3" s="39">
        <v>723.25091599999996</v>
      </c>
      <c r="J3" s="39">
        <v>698.41479500000003</v>
      </c>
      <c r="K3" s="39">
        <v>703.34155299999998</v>
      </c>
      <c r="L3" s="39">
        <v>705.18328899999995</v>
      </c>
      <c r="M3" s="39">
        <v>695.74206500000003</v>
      </c>
      <c r="N3" s="39">
        <v>683.59429899999998</v>
      </c>
      <c r="O3" s="39">
        <v>671.28857400000004</v>
      </c>
      <c r="P3" s="39">
        <v>670.094604</v>
      </c>
      <c r="Q3" s="39">
        <v>668.57281499999999</v>
      </c>
      <c r="R3" s="39">
        <v>653.83886700000005</v>
      </c>
      <c r="S3" s="39">
        <v>652.707581</v>
      </c>
      <c r="T3" s="39">
        <v>643.58160399999997</v>
      </c>
      <c r="U3" s="39">
        <v>626.76519800000005</v>
      </c>
      <c r="V3" s="39">
        <v>621.67889400000001</v>
      </c>
      <c r="W3" s="39">
        <v>619.91973900000005</v>
      </c>
      <c r="X3" s="39">
        <v>616.31616199999996</v>
      </c>
      <c r="Y3" s="39">
        <v>616.70904499999995</v>
      </c>
      <c r="Z3" s="39">
        <v>610.07458499999996</v>
      </c>
      <c r="AA3" s="39">
        <v>605.32934599999999</v>
      </c>
      <c r="AB3" s="39">
        <v>592.97918700000002</v>
      </c>
      <c r="AC3" s="39">
        <v>590.65801999999996</v>
      </c>
      <c r="AD3" s="39">
        <v>589.8125</v>
      </c>
      <c r="AE3" s="39">
        <v>592.60418700000002</v>
      </c>
      <c r="AF3" s="39">
        <v>594.86968999999999</v>
      </c>
      <c r="AG3" s="39">
        <v>593.26556400000004</v>
      </c>
    </row>
    <row r="4" spans="1:33" x14ac:dyDescent="0.25">
      <c r="B4" t="s">
        <v>107</v>
      </c>
      <c r="C4" s="39">
        <v>15.693806</v>
      </c>
      <c r="D4" s="39">
        <v>12.171516</v>
      </c>
      <c r="E4" s="39">
        <v>11.926264</v>
      </c>
      <c r="F4" s="39">
        <v>11.248262</v>
      </c>
      <c r="G4" s="39">
        <v>10.768572000000001</v>
      </c>
      <c r="H4" s="39">
        <v>10.392709</v>
      </c>
      <c r="I4" s="39">
        <v>10.08339</v>
      </c>
      <c r="J4" s="39">
        <v>9.6168680000000002</v>
      </c>
      <c r="K4" s="39">
        <v>9.3348940000000002</v>
      </c>
      <c r="L4" s="39">
        <v>9.1760540000000006</v>
      </c>
      <c r="M4" s="39">
        <v>8.9827119999999994</v>
      </c>
      <c r="N4" s="39">
        <v>8.6854630000000004</v>
      </c>
      <c r="O4" s="39">
        <v>8.5969029999999993</v>
      </c>
      <c r="P4" s="39">
        <v>8.5406089999999999</v>
      </c>
      <c r="Q4" s="39">
        <v>8.5121579999999994</v>
      </c>
      <c r="R4" s="39">
        <v>8.4115570000000002</v>
      </c>
      <c r="S4" s="39">
        <v>8.3123860000000001</v>
      </c>
      <c r="T4" s="39">
        <v>8.1358289999999993</v>
      </c>
      <c r="U4" s="39">
        <v>7.8370439999999997</v>
      </c>
      <c r="V4" s="39">
        <v>7.7281190000000004</v>
      </c>
      <c r="W4" s="39">
        <v>7.6319780000000002</v>
      </c>
      <c r="X4" s="39">
        <v>7.3309550000000003</v>
      </c>
      <c r="Y4" s="39">
        <v>7.0252150000000002</v>
      </c>
      <c r="Z4" s="39">
        <v>6.6809510000000003</v>
      </c>
      <c r="AA4" s="39">
        <v>6.3623250000000002</v>
      </c>
      <c r="AB4" s="39">
        <v>6.0023780000000002</v>
      </c>
      <c r="AC4" s="39">
        <v>6.0097509999999996</v>
      </c>
      <c r="AD4" s="39">
        <v>6.0413730000000001</v>
      </c>
      <c r="AE4" s="39">
        <v>6.0784510000000003</v>
      </c>
      <c r="AF4" s="39">
        <v>6.1120890000000001</v>
      </c>
      <c r="AG4" s="39">
        <v>6.1329890000000002</v>
      </c>
    </row>
    <row r="5" spans="1:33" x14ac:dyDescent="0.25">
      <c r="B5" t="s">
        <v>108</v>
      </c>
      <c r="C5" s="39">
        <v>1636.4144289999999</v>
      </c>
      <c r="D5" s="39">
        <v>1428.1547849999999</v>
      </c>
      <c r="E5" s="39">
        <v>1432.5069579999999</v>
      </c>
      <c r="F5" s="39">
        <v>1494.609009</v>
      </c>
      <c r="G5" s="39">
        <v>1484.582764</v>
      </c>
      <c r="H5" s="39">
        <v>1550.6204829999999</v>
      </c>
      <c r="I5" s="39">
        <v>1588.561768</v>
      </c>
      <c r="J5" s="39">
        <v>1600.5607910000001</v>
      </c>
      <c r="K5" s="39">
        <v>1583.3774410000001</v>
      </c>
      <c r="L5" s="39">
        <v>1583.3544919999999</v>
      </c>
      <c r="M5" s="39">
        <v>1562.0238039999999</v>
      </c>
      <c r="N5" s="39">
        <v>1574.4033199999999</v>
      </c>
      <c r="O5" s="39">
        <v>1580.0607910000001</v>
      </c>
      <c r="P5" s="39">
        <v>1584.8645019999999</v>
      </c>
      <c r="Q5" s="39">
        <v>1592.965942</v>
      </c>
      <c r="R5" s="39">
        <v>1584.2200929999999</v>
      </c>
      <c r="S5" s="39">
        <v>1594.151245</v>
      </c>
      <c r="T5" s="39">
        <v>1616.4095460000001</v>
      </c>
      <c r="U5" s="39">
        <v>1648.568115</v>
      </c>
      <c r="V5" s="39">
        <v>1676.6455080000001</v>
      </c>
      <c r="W5" s="39">
        <v>1706.4884030000001</v>
      </c>
      <c r="X5" s="39">
        <v>1723.142822</v>
      </c>
      <c r="Y5" s="39">
        <v>1749.9243160000001</v>
      </c>
      <c r="Z5" s="39">
        <v>1785.701172</v>
      </c>
      <c r="AA5" s="39">
        <v>1813.2973629999999</v>
      </c>
      <c r="AB5" s="39">
        <v>1839.848755</v>
      </c>
      <c r="AC5" s="39">
        <v>1852.8442379999999</v>
      </c>
      <c r="AD5" s="39">
        <v>1870.0382079999999</v>
      </c>
      <c r="AE5" s="39">
        <v>1894.802246</v>
      </c>
      <c r="AF5" s="39">
        <v>1921.9521480000001</v>
      </c>
      <c r="AG5" s="39">
        <v>1953.114014</v>
      </c>
    </row>
    <row r="6" spans="1:33" x14ac:dyDescent="0.25">
      <c r="B6" t="s">
        <v>109</v>
      </c>
      <c r="C6" s="39">
        <v>784.792236</v>
      </c>
      <c r="D6" s="39">
        <v>760.58019999999999</v>
      </c>
      <c r="E6" s="39">
        <v>736.682861</v>
      </c>
      <c r="F6" s="39">
        <v>749.79760699999997</v>
      </c>
      <c r="G6" s="39">
        <v>752.92675799999995</v>
      </c>
      <c r="H6" s="39">
        <v>744.93896500000005</v>
      </c>
      <c r="I6" s="39">
        <v>658.94946300000004</v>
      </c>
      <c r="J6" s="39">
        <v>644.83618200000001</v>
      </c>
      <c r="K6" s="39">
        <v>645.18322799999999</v>
      </c>
      <c r="L6" s="39">
        <v>629.51879899999994</v>
      </c>
      <c r="M6" s="39">
        <v>630.26769999999999</v>
      </c>
      <c r="N6" s="39">
        <v>631.43005400000004</v>
      </c>
      <c r="O6" s="39">
        <v>632.27673300000004</v>
      </c>
      <c r="P6" s="39">
        <v>624.55664100000001</v>
      </c>
      <c r="Q6" s="39">
        <v>607.81957999999997</v>
      </c>
      <c r="R6" s="39">
        <v>609.22460899999999</v>
      </c>
      <c r="S6" s="39">
        <v>602.73718299999996</v>
      </c>
      <c r="T6" s="39">
        <v>602.94830300000001</v>
      </c>
      <c r="U6" s="39">
        <v>603.15893600000004</v>
      </c>
      <c r="V6" s="39">
        <v>603.15893600000004</v>
      </c>
      <c r="W6" s="39">
        <v>594.80969200000004</v>
      </c>
      <c r="X6" s="39">
        <v>596.06176800000003</v>
      </c>
      <c r="Y6" s="39">
        <v>596.96734600000002</v>
      </c>
      <c r="Z6" s="39">
        <v>597.84088099999997</v>
      </c>
      <c r="AA6" s="39">
        <v>598.59619099999998</v>
      </c>
      <c r="AB6" s="39">
        <v>599.41479500000003</v>
      </c>
      <c r="AC6" s="39">
        <v>599.84082000000001</v>
      </c>
      <c r="AD6" s="39">
        <v>592.53234899999995</v>
      </c>
      <c r="AE6" s="39">
        <v>592.797729</v>
      </c>
      <c r="AF6" s="39">
        <v>593.11828600000001</v>
      </c>
      <c r="AG6" s="39">
        <v>593.581726</v>
      </c>
    </row>
    <row r="7" spans="1:33" x14ac:dyDescent="0.25">
      <c r="B7" t="s">
        <v>110</v>
      </c>
      <c r="C7" s="39">
        <v>834.12176499999998</v>
      </c>
      <c r="D7" s="39">
        <v>928.72241199999996</v>
      </c>
      <c r="E7" s="39">
        <v>985.40374799999995</v>
      </c>
      <c r="F7" s="39">
        <v>1085.159058</v>
      </c>
      <c r="G7" s="39">
        <v>1232.8496090000001</v>
      </c>
      <c r="H7" s="39">
        <v>1307.123047</v>
      </c>
      <c r="I7" s="39">
        <v>1369.415283</v>
      </c>
      <c r="J7" s="39">
        <v>1422.845337</v>
      </c>
      <c r="K7" s="39">
        <v>1461.1635739999999</v>
      </c>
      <c r="L7" s="39">
        <v>1505.3570560000001</v>
      </c>
      <c r="M7" s="39">
        <v>1562.054932</v>
      </c>
      <c r="N7" s="39">
        <v>1598.01062</v>
      </c>
      <c r="O7" s="39">
        <v>1633.2426760000001</v>
      </c>
      <c r="P7" s="39">
        <v>1671.19165</v>
      </c>
      <c r="Q7" s="39">
        <v>1716.9208980000001</v>
      </c>
      <c r="R7" s="39">
        <v>1778.8145750000001</v>
      </c>
      <c r="S7" s="39">
        <v>1818.7386469999999</v>
      </c>
      <c r="T7" s="39">
        <v>1849.2430420000001</v>
      </c>
      <c r="U7" s="39">
        <v>1880.3084719999999</v>
      </c>
      <c r="V7" s="39">
        <v>1903.8048100000001</v>
      </c>
      <c r="W7" s="39">
        <v>1926.8801269999999</v>
      </c>
      <c r="X7" s="39">
        <v>1961.0217290000001</v>
      </c>
      <c r="Y7" s="39">
        <v>1986.3179929999999</v>
      </c>
      <c r="Z7" s="39">
        <v>2014.5924070000001</v>
      </c>
      <c r="AA7" s="39">
        <v>2047.3066409999999</v>
      </c>
      <c r="AB7" s="39">
        <v>2088.6789549999999</v>
      </c>
      <c r="AC7" s="39">
        <v>2136.1979980000001</v>
      </c>
      <c r="AD7" s="39">
        <v>2186.744385</v>
      </c>
      <c r="AE7" s="39">
        <v>2220.9731449999999</v>
      </c>
      <c r="AF7" s="39">
        <v>2258.3410640000002</v>
      </c>
      <c r="AG7" s="39">
        <v>2297.8164059999999</v>
      </c>
    </row>
    <row r="8" spans="1:33" x14ac:dyDescent="0.25">
      <c r="B8" t="s">
        <v>111</v>
      </c>
      <c r="C8" s="39">
        <v>16.298684999999999</v>
      </c>
      <c r="D8" s="39">
        <v>15.864081000000001</v>
      </c>
      <c r="E8" s="39">
        <v>16.948578000000001</v>
      </c>
      <c r="F8" s="39">
        <v>16.899619999999999</v>
      </c>
      <c r="G8" s="39">
        <v>16.730898</v>
      </c>
      <c r="H8" s="39">
        <v>16.824286000000001</v>
      </c>
      <c r="I8" s="39">
        <v>16.594912000000001</v>
      </c>
      <c r="J8" s="39">
        <v>16.507183000000001</v>
      </c>
      <c r="K8" s="39">
        <v>16.410948000000001</v>
      </c>
      <c r="L8" s="39">
        <v>16.008825000000002</v>
      </c>
      <c r="M8" s="39">
        <v>15.940788</v>
      </c>
      <c r="N8" s="39">
        <v>15.756017999999999</v>
      </c>
      <c r="O8" s="39">
        <v>15.735448999999999</v>
      </c>
      <c r="P8" s="39">
        <v>15.678229999999999</v>
      </c>
      <c r="Q8" s="39">
        <v>15.661011</v>
      </c>
      <c r="R8" s="39">
        <v>15.446721999999999</v>
      </c>
      <c r="S8" s="39">
        <v>15.406528</v>
      </c>
      <c r="T8" s="39">
        <v>15.472270999999999</v>
      </c>
      <c r="U8" s="39">
        <v>15.457363000000001</v>
      </c>
      <c r="V8" s="39">
        <v>15.432173000000001</v>
      </c>
      <c r="W8" s="39">
        <v>15.361856</v>
      </c>
      <c r="X8" s="39">
        <v>15.340055</v>
      </c>
      <c r="Y8" s="39">
        <v>15.296314000000001</v>
      </c>
      <c r="Z8" s="39">
        <v>15.188713</v>
      </c>
      <c r="AA8" s="39">
        <v>15.043317999999999</v>
      </c>
      <c r="AB8" s="39">
        <v>14.867428</v>
      </c>
      <c r="AC8" s="39">
        <v>14.438466999999999</v>
      </c>
      <c r="AD8" s="39">
        <v>14.337681</v>
      </c>
      <c r="AE8" s="39">
        <v>14.269748999999999</v>
      </c>
      <c r="AF8" s="39">
        <v>14.085739</v>
      </c>
      <c r="AG8" s="39">
        <v>13.733734</v>
      </c>
    </row>
    <row r="9" spans="1:33" x14ac:dyDescent="0.25">
      <c r="B9" t="s">
        <v>112</v>
      </c>
      <c r="C9" s="39">
        <v>4061.2028810000002</v>
      </c>
      <c r="D9" s="39">
        <v>4087.226318</v>
      </c>
      <c r="E9" s="39">
        <v>4176.2597660000001</v>
      </c>
      <c r="F9" s="39">
        <v>4229.4643550000001</v>
      </c>
      <c r="G9" s="39">
        <v>4278.2963870000003</v>
      </c>
      <c r="H9" s="39">
        <v>4336.3193359999996</v>
      </c>
      <c r="I9" s="39">
        <v>4366.8554690000001</v>
      </c>
      <c r="J9" s="39">
        <v>4392.7807620000003</v>
      </c>
      <c r="K9" s="39">
        <v>4418.8115230000003</v>
      </c>
      <c r="L9" s="39">
        <v>4448.5981449999999</v>
      </c>
      <c r="M9" s="39">
        <v>4475.0122069999998</v>
      </c>
      <c r="N9" s="39">
        <v>4511.8798829999996</v>
      </c>
      <c r="O9" s="39">
        <v>4541.2016599999997</v>
      </c>
      <c r="P9" s="39">
        <v>4574.9262699999999</v>
      </c>
      <c r="Q9" s="39">
        <v>4610.4521480000003</v>
      </c>
      <c r="R9" s="39">
        <v>4649.9565430000002</v>
      </c>
      <c r="S9" s="39">
        <v>4692.0532229999999</v>
      </c>
      <c r="T9" s="39">
        <v>4735.7900390000004</v>
      </c>
      <c r="U9" s="39">
        <v>4782.0952150000003</v>
      </c>
      <c r="V9" s="39">
        <v>4828.4482420000004</v>
      </c>
      <c r="W9" s="39">
        <v>4871.0913090000004</v>
      </c>
      <c r="X9" s="39">
        <v>4919.2138670000004</v>
      </c>
      <c r="Y9" s="39">
        <v>4972.2402339999999</v>
      </c>
      <c r="Z9" s="39">
        <v>5030.0786129999997</v>
      </c>
      <c r="AA9" s="39">
        <v>5085.935547</v>
      </c>
      <c r="AB9" s="39">
        <v>5141.7910160000001</v>
      </c>
      <c r="AC9" s="39">
        <v>5199.9892579999996</v>
      </c>
      <c r="AD9" s="39">
        <v>5259.5063479999999</v>
      </c>
      <c r="AE9" s="39">
        <v>5321.5258789999998</v>
      </c>
      <c r="AF9" s="39">
        <v>5388.4785160000001</v>
      </c>
      <c r="AG9" s="39">
        <v>5457.6445309999999</v>
      </c>
    </row>
    <row r="10" spans="1:33" x14ac:dyDescent="0.25">
      <c r="B10" s="23" t="s">
        <v>106</v>
      </c>
      <c r="C10" s="40">
        <v>0.19055487787141653</v>
      </c>
      <c r="D10" s="40">
        <v>0.23040900888033475</v>
      </c>
      <c r="E10" s="40">
        <v>0.23772256866839733</v>
      </c>
      <c r="F10" s="40">
        <v>0.20611377253231397</v>
      </c>
      <c r="G10" s="40">
        <v>0.18241791975222493</v>
      </c>
      <c r="H10" s="40">
        <v>0.16290766967629067</v>
      </c>
      <c r="I10" s="40">
        <v>0.16562281970042456</v>
      </c>
      <c r="J10" s="40">
        <v>0.15899149828775361</v>
      </c>
      <c r="K10" s="40">
        <v>0.15916984676515245</v>
      </c>
      <c r="L10" s="40">
        <v>0.15851809177068296</v>
      </c>
      <c r="M10" s="40">
        <v>0.1554726630492072</v>
      </c>
      <c r="N10" s="40">
        <v>0.15150986212546741</v>
      </c>
      <c r="O10" s="40">
        <v>0.14782179349419158</v>
      </c>
      <c r="P10" s="40">
        <v>0.14647112640790166</v>
      </c>
      <c r="Q10" s="40">
        <v>0.14501241820501809</v>
      </c>
      <c r="R10" s="40">
        <v>0.14061182313290277</v>
      </c>
      <c r="S10" s="40">
        <v>0.13910915967459392</v>
      </c>
      <c r="T10" s="40">
        <v>0.13589741071711392</v>
      </c>
      <c r="U10" s="40">
        <v>0.1310649767143961</v>
      </c>
      <c r="V10" s="40">
        <v>0.12875335156176249</v>
      </c>
      <c r="W10" s="40">
        <v>0.1272650623187076</v>
      </c>
      <c r="X10" s="40">
        <v>0.12528753143555893</v>
      </c>
      <c r="Y10" s="40">
        <v>0.12403042008770326</v>
      </c>
      <c r="Z10" s="40">
        <v>0.12128529829002893</v>
      </c>
      <c r="AA10" s="40">
        <v>0.11902025505554445</v>
      </c>
      <c r="AB10" s="40">
        <v>0.11532541582394021</v>
      </c>
      <c r="AC10" s="40">
        <v>0.11358831541647774</v>
      </c>
      <c r="AD10" s="40">
        <v>0.11214217855717283</v>
      </c>
      <c r="AE10" s="40">
        <v>0.11135982432004256</v>
      </c>
      <c r="AF10" s="40">
        <v>0.11039659678212586</v>
      </c>
      <c r="AG10" s="40">
        <v>0.10870359193058264</v>
      </c>
    </row>
    <row r="11" spans="1:33" x14ac:dyDescent="0.25">
      <c r="B11" s="28" t="s">
        <v>107</v>
      </c>
      <c r="C11" s="41">
        <v>3.8643245510885868E-3</v>
      </c>
      <c r="D11" s="41">
        <v>2.9779403079288943E-3</v>
      </c>
      <c r="E11" s="41">
        <v>2.8557284910998037E-3</v>
      </c>
      <c r="F11" s="41">
        <v>2.6595003659748303E-3</v>
      </c>
      <c r="G11" s="41">
        <v>2.5170233723688018E-3</v>
      </c>
      <c r="H11" s="41">
        <v>2.3966659728493762E-3</v>
      </c>
      <c r="I11" s="41">
        <v>2.3090734446288125E-3</v>
      </c>
      <c r="J11" s="41">
        <v>2.1892437890803163E-3</v>
      </c>
      <c r="K11" s="41">
        <v>2.112534999832352E-3</v>
      </c>
      <c r="L11" s="41">
        <v>2.0626844009979687E-3</v>
      </c>
      <c r="M11" s="41">
        <v>2.0073044685663356E-3</v>
      </c>
      <c r="N11" s="41">
        <v>1.9250208838061838E-3</v>
      </c>
      <c r="O11" s="41">
        <v>1.8930899007907082E-3</v>
      </c>
      <c r="P11" s="41">
        <v>1.8668298669652658E-3</v>
      </c>
      <c r="Q11" s="41">
        <v>1.846274015378849E-3</v>
      </c>
      <c r="R11" s="41">
        <v>1.8089538949912719E-3</v>
      </c>
      <c r="S11" s="41">
        <v>1.7715881736493253E-3</v>
      </c>
      <c r="T11" s="41">
        <v>1.717945460630671E-3</v>
      </c>
      <c r="U11" s="41">
        <v>1.6388306061781331E-3</v>
      </c>
      <c r="V11" s="41">
        <v>1.60053885071758E-3</v>
      </c>
      <c r="W11" s="41">
        <v>1.5667901740825281E-3</v>
      </c>
      <c r="X11" s="41">
        <v>1.49026962401023E-3</v>
      </c>
      <c r="Y11" s="41">
        <v>1.4128872840780766E-3</v>
      </c>
      <c r="Z11" s="41">
        <v>1.3282001165415983E-3</v>
      </c>
      <c r="AA11" s="41">
        <v>1.250964535669921E-3</v>
      </c>
      <c r="AB11" s="41">
        <v>1.1673710544287124E-3</v>
      </c>
      <c r="AC11" s="41">
        <v>1.1557237336123744E-3</v>
      </c>
      <c r="AD11" s="41">
        <v>1.1486578017530706E-3</v>
      </c>
      <c r="AE11" s="41">
        <v>1.1422383613668039E-3</v>
      </c>
      <c r="AF11" s="41">
        <v>1.1342884604348675E-3</v>
      </c>
      <c r="AG11" s="41">
        <v>1.1237428464173458E-3</v>
      </c>
    </row>
    <row r="12" spans="1:33" x14ac:dyDescent="0.25">
      <c r="B12" s="23" t="s">
        <v>108</v>
      </c>
      <c r="C12" s="40">
        <v>0.40293836012375267</v>
      </c>
      <c r="D12" s="40">
        <v>0.34941906170217607</v>
      </c>
      <c r="E12" s="40">
        <v>0.34301193849635642</v>
      </c>
      <c r="F12" s="40">
        <v>0.35338021166512468</v>
      </c>
      <c r="G12" s="40">
        <v>0.34700325309649938</v>
      </c>
      <c r="H12" s="40">
        <v>0.35758908946737222</v>
      </c>
      <c r="I12" s="40">
        <v>0.36377704260584953</v>
      </c>
      <c r="J12" s="40">
        <v>0.36436163735867316</v>
      </c>
      <c r="K12" s="40">
        <v>0.35832653933268926</v>
      </c>
      <c r="L12" s="40">
        <v>0.35592212206886131</v>
      </c>
      <c r="M12" s="40">
        <v>0.34905464650054308</v>
      </c>
      <c r="N12" s="40">
        <v>0.34894619556076512</v>
      </c>
      <c r="O12" s="40">
        <v>0.34793891777974911</v>
      </c>
      <c r="P12" s="40">
        <v>0.34642405329955184</v>
      </c>
      <c r="Q12" s="40">
        <v>0.34551186973950565</v>
      </c>
      <c r="R12" s="40">
        <v>0.3406956771208689</v>
      </c>
      <c r="S12" s="40">
        <v>0.33975557591410555</v>
      </c>
      <c r="T12" s="40">
        <v>0.34131782293737789</v>
      </c>
      <c r="U12" s="40">
        <v>0.34473761832029937</v>
      </c>
      <c r="V12" s="40">
        <v>0.34724313567572046</v>
      </c>
      <c r="W12" s="40">
        <v>0.35032979156991612</v>
      </c>
      <c r="X12" s="40">
        <v>0.35028825104749201</v>
      </c>
      <c r="Y12" s="40">
        <v>0.35193881100797997</v>
      </c>
      <c r="Z12" s="40">
        <v>0.35500462505395841</v>
      </c>
      <c r="AA12" s="40">
        <v>0.35653172287438739</v>
      </c>
      <c r="AB12" s="40">
        <v>0.35782254651634793</v>
      </c>
      <c r="AC12" s="40">
        <v>0.35631693568394679</v>
      </c>
      <c r="AD12" s="40">
        <v>0.35555394066804535</v>
      </c>
      <c r="AE12" s="40">
        <v>0.35606370974861512</v>
      </c>
      <c r="AF12" s="40">
        <v>0.35667807569300886</v>
      </c>
      <c r="AG12" s="40">
        <v>0.35786757508777006</v>
      </c>
    </row>
    <row r="13" spans="1:33" x14ac:dyDescent="0.25">
      <c r="B13" s="23" t="s">
        <v>109</v>
      </c>
      <c r="C13" s="40">
        <v>0.19324132750707559</v>
      </c>
      <c r="D13" s="40">
        <v>0.18608712628670249</v>
      </c>
      <c r="E13" s="40">
        <v>0.1763977583476784</v>
      </c>
      <c r="F13" s="40">
        <v>0.1772795664097753</v>
      </c>
      <c r="G13" s="40">
        <v>0.17598751696769716</v>
      </c>
      <c r="H13" s="40">
        <v>0.1717906148690522</v>
      </c>
      <c r="I13" s="40">
        <v>0.15089793277515959</v>
      </c>
      <c r="J13" s="40">
        <v>0.14679452878190327</v>
      </c>
      <c r="K13" s="40">
        <v>0.14600831572965009</v>
      </c>
      <c r="L13" s="40">
        <v>0.141509477476078</v>
      </c>
      <c r="M13" s="40">
        <v>0.14084155994348108</v>
      </c>
      <c r="N13" s="40">
        <v>0.13994832982569455</v>
      </c>
      <c r="O13" s="40">
        <v>0.13923115076990439</v>
      </c>
      <c r="P13" s="40">
        <v>0.13651731287901173</v>
      </c>
      <c r="Q13" s="40">
        <v>0.13183513470878777</v>
      </c>
      <c r="R13" s="40">
        <v>0.13101726938010225</v>
      </c>
      <c r="S13" s="40">
        <v>0.12845915303037048</v>
      </c>
      <c r="T13" s="40">
        <v>0.127317363741767</v>
      </c>
      <c r="U13" s="40">
        <v>0.12612859194189005</v>
      </c>
      <c r="V13" s="40">
        <v>0.12491775944773605</v>
      </c>
      <c r="W13" s="40">
        <v>0.12211015032730112</v>
      </c>
      <c r="X13" s="40">
        <v>0.12117012679579031</v>
      </c>
      <c r="Y13" s="40">
        <v>0.1200600369060929</v>
      </c>
      <c r="Z13" s="40">
        <v>0.11885318838852907</v>
      </c>
      <c r="AA13" s="40">
        <v>0.11769637768081609</v>
      </c>
      <c r="AB13" s="40">
        <v>0.11657704351164162</v>
      </c>
      <c r="AC13" s="40">
        <v>0.11535424214139792</v>
      </c>
      <c r="AD13" s="40">
        <v>0.11265930864886561</v>
      </c>
      <c r="AE13" s="40">
        <v>0.11139619396371257</v>
      </c>
      <c r="AF13" s="40">
        <v>0.11007156922661097</v>
      </c>
      <c r="AG13" s="40">
        <v>0.10876152205010657</v>
      </c>
    </row>
    <row r="14" spans="1:33" x14ac:dyDescent="0.25">
      <c r="B14" s="23" t="s">
        <v>110</v>
      </c>
      <c r="C14" s="40">
        <v>0.20538785907553875</v>
      </c>
      <c r="D14" s="40">
        <v>0.22722559010494214</v>
      </c>
      <c r="E14" s="40">
        <v>0.23595365308030505</v>
      </c>
      <c r="F14" s="40">
        <v>0.25657127402365826</v>
      </c>
      <c r="G14" s="40">
        <v>0.28816367485575045</v>
      </c>
      <c r="H14" s="40">
        <v>0.30143606725369643</v>
      </c>
      <c r="I14" s="40">
        <v>0.31359299448341782</v>
      </c>
      <c r="J14" s="40">
        <v>0.32390538342099939</v>
      </c>
      <c r="K14" s="40">
        <v>0.33066890642305402</v>
      </c>
      <c r="L14" s="40">
        <v>0.33838908504063142</v>
      </c>
      <c r="M14" s="40">
        <v>0.34906160245922208</v>
      </c>
      <c r="N14" s="40">
        <v>0.3541784492138263</v>
      </c>
      <c r="O14" s="40">
        <v>0.35964988967259387</v>
      </c>
      <c r="P14" s="40">
        <v>0.36529367936677154</v>
      </c>
      <c r="Q14" s="40">
        <v>0.37239750959020257</v>
      </c>
      <c r="R14" s="40">
        <v>0.38254434392033415</v>
      </c>
      <c r="S14" s="40">
        <v>0.38762106066587554</v>
      </c>
      <c r="T14" s="40">
        <v>0.39048248059377277</v>
      </c>
      <c r="U14" s="40">
        <v>0.39319762310504303</v>
      </c>
      <c r="V14" s="40">
        <v>0.39428916177248319</v>
      </c>
      <c r="W14" s="40">
        <v>0.39557462686848593</v>
      </c>
      <c r="X14" s="40">
        <v>0.39864534903743387</v>
      </c>
      <c r="Y14" s="40">
        <v>0.39948150119892217</v>
      </c>
      <c r="Z14" s="40">
        <v>0.40050912957769319</v>
      </c>
      <c r="AA14" s="40">
        <v>0.40254278137827132</v>
      </c>
      <c r="AB14" s="40">
        <v>0.40621622864494883</v>
      </c>
      <c r="AC14" s="40">
        <v>0.41080815594254066</v>
      </c>
      <c r="AD14" s="40">
        <v>0.41576989175638884</v>
      </c>
      <c r="AE14" s="40">
        <v>0.41735644916517001</v>
      </c>
      <c r="AF14" s="40">
        <v>0.41910551509007821</v>
      </c>
      <c r="AG14" s="40">
        <v>0.42102712863546882</v>
      </c>
    </row>
    <row r="15" spans="1:33" x14ac:dyDescent="0.25">
      <c r="B15" s="28" t="s">
        <v>111</v>
      </c>
      <c r="C15" s="41">
        <v>4.0132653988432937E-3</v>
      </c>
      <c r="D15" s="41">
        <v>3.8813806150481927E-3</v>
      </c>
      <c r="E15" s="41">
        <v>4.058315083267261E-3</v>
      </c>
      <c r="F15" s="41">
        <v>3.9956880071637339E-3</v>
      </c>
      <c r="G15" s="41">
        <v>3.9106449125026451E-3</v>
      </c>
      <c r="H15" s="41">
        <v>3.879854018205084E-3</v>
      </c>
      <c r="I15" s="41">
        <v>3.8001972169232792E-3</v>
      </c>
      <c r="J15" s="41">
        <v>3.7577980542066488E-3</v>
      </c>
      <c r="K15" s="41">
        <v>3.7138827747191065E-3</v>
      </c>
      <c r="L15" s="41">
        <v>3.5986224150169901E-3</v>
      </c>
      <c r="M15" s="41">
        <v>3.562177545586302E-3</v>
      </c>
      <c r="N15" s="41">
        <v>3.4921182319959383E-3</v>
      </c>
      <c r="O15" s="41">
        <v>3.4650407927491159E-3</v>
      </c>
      <c r="P15" s="41">
        <v>3.4269907479842292E-3</v>
      </c>
      <c r="Q15" s="41">
        <v>3.3968492671144408E-3</v>
      </c>
      <c r="R15" s="41">
        <v>3.321906744107823E-3</v>
      </c>
      <c r="S15" s="41">
        <v>3.2835364962355202E-3</v>
      </c>
      <c r="T15" s="41">
        <v>3.2670939531911961E-3</v>
      </c>
      <c r="U15" s="41">
        <v>3.2323411193308916E-3</v>
      </c>
      <c r="V15" s="41">
        <v>3.1960936985435742E-3</v>
      </c>
      <c r="W15" s="41">
        <v>3.1536785138100145E-3</v>
      </c>
      <c r="X15" s="41">
        <v>3.1183956247373291E-3</v>
      </c>
      <c r="Y15" s="41">
        <v>3.0763425096406961E-3</v>
      </c>
      <c r="Z15" s="41">
        <v>3.0195776584376814E-3</v>
      </c>
      <c r="AA15" s="41">
        <v>2.9578271020114441E-3</v>
      </c>
      <c r="AB15" s="41">
        <v>2.8914881903477191E-3</v>
      </c>
      <c r="AC15" s="41">
        <v>2.7766340051158622E-3</v>
      </c>
      <c r="AD15" s="41">
        <v>2.7260507072972926E-3</v>
      </c>
      <c r="AE15" s="41">
        <v>2.6815145363309808E-3</v>
      </c>
      <c r="AF15" s="41">
        <v>2.6140475383125755E-3</v>
      </c>
      <c r="AG15" s="41">
        <v>2.5164214931901363E-3</v>
      </c>
    </row>
    <row r="16" spans="1:33" x14ac:dyDescent="0.25">
      <c r="B16" t="s">
        <v>35</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row>
    <row r="71" spans="2:38" x14ac:dyDescent="0.25">
      <c r="B71" t="s">
        <v>135</v>
      </c>
      <c r="C71" t="s">
        <v>136</v>
      </c>
      <c r="G71">
        <v>2020</v>
      </c>
      <c r="H71">
        <v>2021</v>
      </c>
      <c r="I71">
        <v>2022</v>
      </c>
      <c r="J71">
        <v>2023</v>
      </c>
      <c r="K71">
        <v>2024</v>
      </c>
      <c r="L71">
        <v>2025</v>
      </c>
      <c r="M71">
        <v>2026</v>
      </c>
      <c r="N71">
        <v>2027</v>
      </c>
      <c r="O71">
        <v>2028</v>
      </c>
      <c r="P71">
        <v>2029</v>
      </c>
      <c r="Q71">
        <v>2030</v>
      </c>
      <c r="R71">
        <v>2031</v>
      </c>
      <c r="S71">
        <v>2032</v>
      </c>
      <c r="T71">
        <v>2033</v>
      </c>
      <c r="U71">
        <v>2034</v>
      </c>
      <c r="V71">
        <v>2035</v>
      </c>
      <c r="W71">
        <v>2036</v>
      </c>
      <c r="X71">
        <v>2037</v>
      </c>
      <c r="Y71">
        <v>2038</v>
      </c>
      <c r="Z71">
        <v>2039</v>
      </c>
      <c r="AA71">
        <v>2040</v>
      </c>
      <c r="AB71">
        <v>2041</v>
      </c>
      <c r="AC71">
        <v>2042</v>
      </c>
      <c r="AD71">
        <v>2043</v>
      </c>
      <c r="AE71">
        <v>2044</v>
      </c>
      <c r="AF71">
        <v>2045</v>
      </c>
      <c r="AG71">
        <v>2046</v>
      </c>
      <c r="AH71">
        <v>2047</v>
      </c>
      <c r="AI71">
        <v>2048</v>
      </c>
      <c r="AJ71">
        <v>2049</v>
      </c>
      <c r="AK71">
        <v>2050</v>
      </c>
    </row>
    <row r="72" spans="2:38" x14ac:dyDescent="0.25">
      <c r="B72" t="s">
        <v>114</v>
      </c>
      <c r="C72" t="s">
        <v>115</v>
      </c>
      <c r="D72" t="s">
        <v>116</v>
      </c>
      <c r="E72" t="s">
        <v>83</v>
      </c>
      <c r="G72">
        <v>283.16360500000002</v>
      </c>
      <c r="H72">
        <v>281.47854599999999</v>
      </c>
      <c r="I72">
        <v>288.12332199999997</v>
      </c>
      <c r="J72">
        <v>295.47671500000001</v>
      </c>
      <c r="K72">
        <v>295.73303199999998</v>
      </c>
      <c r="L72">
        <v>295.26791400000002</v>
      </c>
      <c r="M72">
        <v>295.36007699999999</v>
      </c>
      <c r="N72">
        <v>295.37631199999998</v>
      </c>
      <c r="O72">
        <v>295.34539799999999</v>
      </c>
      <c r="P72">
        <v>295.32595800000001</v>
      </c>
      <c r="Q72">
        <v>295.24642899999998</v>
      </c>
      <c r="R72">
        <v>295.061981</v>
      </c>
      <c r="S72">
        <v>294.85110500000002</v>
      </c>
      <c r="T72">
        <v>294.82522599999999</v>
      </c>
      <c r="U72">
        <v>294.768372</v>
      </c>
      <c r="V72">
        <v>294.77514600000001</v>
      </c>
      <c r="W72">
        <v>294.78671300000002</v>
      </c>
      <c r="X72">
        <v>294.75912499999998</v>
      </c>
      <c r="Y72">
        <v>294.614868</v>
      </c>
      <c r="Z72">
        <v>294.55636600000003</v>
      </c>
      <c r="AA72">
        <v>294.389252</v>
      </c>
      <c r="AB72">
        <v>294.31521600000002</v>
      </c>
      <c r="AC72">
        <v>294.20092799999998</v>
      </c>
      <c r="AD72">
        <v>294.17358400000001</v>
      </c>
      <c r="AE72">
        <v>293.66476399999999</v>
      </c>
      <c r="AF72">
        <v>293.817566</v>
      </c>
      <c r="AG72">
        <v>293.79684400000002</v>
      </c>
      <c r="AH72">
        <v>293.75158699999997</v>
      </c>
      <c r="AI72">
        <v>293.88223299999999</v>
      </c>
      <c r="AJ72">
        <v>293.67590300000001</v>
      </c>
      <c r="AK72">
        <v>293.53781099999998</v>
      </c>
      <c r="AL72" s="42"/>
    </row>
    <row r="73" spans="2:38" x14ac:dyDescent="0.25">
      <c r="B73" t="s">
        <v>45</v>
      </c>
      <c r="C73" t="s">
        <v>117</v>
      </c>
      <c r="D73" t="s">
        <v>118</v>
      </c>
      <c r="E73" t="s">
        <v>83</v>
      </c>
      <c r="G73">
        <v>15.628645000000001</v>
      </c>
      <c r="H73">
        <v>15.463341</v>
      </c>
      <c r="I73">
        <v>16.069365000000001</v>
      </c>
      <c r="J73">
        <v>16.299558999999999</v>
      </c>
      <c r="K73">
        <v>17.356881999999999</v>
      </c>
      <c r="L73">
        <v>18.556474999999999</v>
      </c>
      <c r="M73">
        <v>19.612358</v>
      </c>
      <c r="N73">
        <v>20.756208000000001</v>
      </c>
      <c r="O73">
        <v>22.475203</v>
      </c>
      <c r="P73">
        <v>23.854721000000001</v>
      </c>
      <c r="Q73">
        <v>25.270481</v>
      </c>
      <c r="R73">
        <v>26.569673999999999</v>
      </c>
      <c r="S73">
        <v>27.631900999999999</v>
      </c>
      <c r="T73">
        <v>28.996521000000001</v>
      </c>
      <c r="U73">
        <v>30.280927999999999</v>
      </c>
      <c r="V73">
        <v>31.891850999999999</v>
      </c>
      <c r="W73">
        <v>33.505341000000001</v>
      </c>
      <c r="X73">
        <v>35.183242999999997</v>
      </c>
      <c r="Y73">
        <v>36.690818999999998</v>
      </c>
      <c r="Z73">
        <v>38.159981000000002</v>
      </c>
      <c r="AA73">
        <v>39.512225999999998</v>
      </c>
      <c r="AB73">
        <v>40.698101000000001</v>
      </c>
      <c r="AC73">
        <v>41.779651999999999</v>
      </c>
      <c r="AD73">
        <v>42.647438000000001</v>
      </c>
      <c r="AE73">
        <v>43.823417999999997</v>
      </c>
      <c r="AF73">
        <v>44.941166000000003</v>
      </c>
      <c r="AG73">
        <v>46.210101999999999</v>
      </c>
      <c r="AH73">
        <v>47.245280999999999</v>
      </c>
      <c r="AI73">
        <v>48.274250000000002</v>
      </c>
      <c r="AJ73">
        <v>48.979464999999998</v>
      </c>
      <c r="AK73">
        <v>49.777045999999999</v>
      </c>
      <c r="AL73" s="42"/>
    </row>
    <row r="74" spans="2:38" x14ac:dyDescent="0.25">
      <c r="B74" t="s">
        <v>119</v>
      </c>
      <c r="C74" t="s">
        <v>120</v>
      </c>
      <c r="D74" t="s">
        <v>121</v>
      </c>
      <c r="E74" t="s">
        <v>83</v>
      </c>
      <c r="G74">
        <v>21.656531999999999</v>
      </c>
      <c r="H74">
        <v>22.589559999999999</v>
      </c>
      <c r="I74">
        <v>22.777843000000001</v>
      </c>
      <c r="J74">
        <v>23.812263000000002</v>
      </c>
      <c r="K74">
        <v>25.207035000000001</v>
      </c>
      <c r="L74">
        <v>26.364861000000001</v>
      </c>
      <c r="M74">
        <v>27.560805999999999</v>
      </c>
      <c r="N74">
        <v>28.631831999999999</v>
      </c>
      <c r="O74">
        <v>29.504131000000001</v>
      </c>
      <c r="P74">
        <v>30.701065</v>
      </c>
      <c r="Q74">
        <v>31.943259999999999</v>
      </c>
      <c r="R74">
        <v>33.131104000000001</v>
      </c>
      <c r="S74">
        <v>34.045161999999998</v>
      </c>
      <c r="T74">
        <v>35.360027000000002</v>
      </c>
      <c r="U74">
        <v>36.652133999999997</v>
      </c>
      <c r="V74">
        <v>37.936915999999997</v>
      </c>
      <c r="W74">
        <v>39.148623999999998</v>
      </c>
      <c r="X74">
        <v>40.484290999999999</v>
      </c>
      <c r="Y74">
        <v>41.364037000000003</v>
      </c>
      <c r="Z74">
        <v>42.307842000000001</v>
      </c>
      <c r="AA74">
        <v>43.277808999999998</v>
      </c>
      <c r="AB74">
        <v>44.320633000000001</v>
      </c>
      <c r="AC74">
        <v>45.279361999999999</v>
      </c>
      <c r="AD74">
        <v>46.432743000000002</v>
      </c>
      <c r="AE74">
        <v>47.299926999999997</v>
      </c>
      <c r="AF74">
        <v>48.081733999999997</v>
      </c>
      <c r="AG74">
        <v>49.071438000000001</v>
      </c>
      <c r="AH74">
        <v>50.268028000000001</v>
      </c>
      <c r="AI74">
        <v>51.359959000000003</v>
      </c>
      <c r="AJ74">
        <v>52.219363999999999</v>
      </c>
      <c r="AK74">
        <v>52.495258</v>
      </c>
      <c r="AL74" s="42"/>
    </row>
    <row r="75" spans="2:38" x14ac:dyDescent="0.25">
      <c r="B75" t="s">
        <v>122</v>
      </c>
      <c r="C75" t="s">
        <v>123</v>
      </c>
      <c r="D75" t="s">
        <v>124</v>
      </c>
      <c r="E75" t="s">
        <v>83</v>
      </c>
      <c r="G75">
        <v>38.383735999999999</v>
      </c>
      <c r="H75">
        <v>38.852778999999998</v>
      </c>
      <c r="I75">
        <v>39.512466000000003</v>
      </c>
      <c r="J75">
        <v>39.424979999999998</v>
      </c>
      <c r="K75">
        <v>39.597136999999996</v>
      </c>
      <c r="L75">
        <v>39.745654999999999</v>
      </c>
      <c r="M75">
        <v>39.882984</v>
      </c>
      <c r="N75">
        <v>39.975853000000001</v>
      </c>
      <c r="O75">
        <v>39.489516999999999</v>
      </c>
      <c r="P75">
        <v>39.305405</v>
      </c>
      <c r="Q75">
        <v>39.573841000000002</v>
      </c>
      <c r="R75">
        <v>39.744391999999998</v>
      </c>
      <c r="S75">
        <v>39.689976000000001</v>
      </c>
      <c r="T75">
        <v>40.05545</v>
      </c>
      <c r="U75">
        <v>40.026608000000003</v>
      </c>
      <c r="V75">
        <v>40.142997999999999</v>
      </c>
      <c r="W75">
        <v>40.147018000000003</v>
      </c>
      <c r="X75">
        <v>40.092360999999997</v>
      </c>
      <c r="Y75">
        <v>40.131737000000001</v>
      </c>
      <c r="Z75">
        <v>40.096286999999997</v>
      </c>
      <c r="AA75">
        <v>40.170166000000002</v>
      </c>
      <c r="AB75">
        <v>40.207549999999998</v>
      </c>
      <c r="AC75">
        <v>40.316955999999998</v>
      </c>
      <c r="AD75">
        <v>40.360638000000002</v>
      </c>
      <c r="AE75">
        <v>40.508803999999998</v>
      </c>
      <c r="AF75">
        <v>40.580734</v>
      </c>
      <c r="AG75">
        <v>40.605468999999999</v>
      </c>
      <c r="AH75">
        <v>40.868473000000002</v>
      </c>
      <c r="AI75">
        <v>41.001106</v>
      </c>
      <c r="AJ75">
        <v>41.182667000000002</v>
      </c>
      <c r="AK75">
        <v>41.407246000000001</v>
      </c>
      <c r="AL75" s="42"/>
    </row>
    <row r="76" spans="2:38" x14ac:dyDescent="0.25">
      <c r="B76" t="s">
        <v>125</v>
      </c>
      <c r="C76" t="s">
        <v>126</v>
      </c>
      <c r="D76" t="s">
        <v>127</v>
      </c>
      <c r="E76" t="s">
        <v>83</v>
      </c>
      <c r="G76">
        <v>132.43554700000001</v>
      </c>
      <c r="H76">
        <v>167.616241</v>
      </c>
      <c r="I76">
        <v>203.85089099999999</v>
      </c>
      <c r="J76">
        <v>221.689392</v>
      </c>
      <c r="K76">
        <v>250.23144500000001</v>
      </c>
      <c r="L76">
        <v>297.25543199999998</v>
      </c>
      <c r="M76">
        <v>354.45166</v>
      </c>
      <c r="N76">
        <v>402.13336199999998</v>
      </c>
      <c r="O76">
        <v>429.55242900000002</v>
      </c>
      <c r="P76">
        <v>467.86611900000003</v>
      </c>
      <c r="Q76">
        <v>496.62518299999999</v>
      </c>
      <c r="R76">
        <v>522.33966099999998</v>
      </c>
      <c r="S76">
        <v>553.81341599999996</v>
      </c>
      <c r="T76">
        <v>586.68536400000005</v>
      </c>
      <c r="U76">
        <v>611.74230999999997</v>
      </c>
      <c r="V76">
        <v>642.87951699999996</v>
      </c>
      <c r="W76">
        <v>669.52587900000003</v>
      </c>
      <c r="X76">
        <v>695.129639</v>
      </c>
      <c r="Y76">
        <v>722.10754399999996</v>
      </c>
      <c r="Z76">
        <v>742.380493</v>
      </c>
      <c r="AA76">
        <v>761.88696300000004</v>
      </c>
      <c r="AB76">
        <v>792.03369099999998</v>
      </c>
      <c r="AC76">
        <v>815.96856700000001</v>
      </c>
      <c r="AD76">
        <v>839.48541299999999</v>
      </c>
      <c r="AE76">
        <v>865.39514199999996</v>
      </c>
      <c r="AF76">
        <v>899.22094700000002</v>
      </c>
      <c r="AG76">
        <v>940.38738999999998</v>
      </c>
      <c r="AH76">
        <v>982.81304899999998</v>
      </c>
      <c r="AI76">
        <v>1011.974976</v>
      </c>
      <c r="AJ76">
        <v>1041.3911129999999</v>
      </c>
      <c r="AK76">
        <v>1070.877563</v>
      </c>
      <c r="AL76" s="42"/>
    </row>
    <row r="77" spans="2:38" x14ac:dyDescent="0.25">
      <c r="B77" t="s">
        <v>47</v>
      </c>
      <c r="C77" t="s">
        <v>128</v>
      </c>
      <c r="D77" t="s">
        <v>129</v>
      </c>
      <c r="E77" t="s">
        <v>83</v>
      </c>
      <c r="G77">
        <v>342.85379</v>
      </c>
      <c r="H77">
        <v>402.72198500000002</v>
      </c>
      <c r="I77">
        <v>415.06982399999998</v>
      </c>
      <c r="J77">
        <v>488.45608499999997</v>
      </c>
      <c r="K77">
        <v>604.72412099999997</v>
      </c>
      <c r="L77">
        <v>629.93280000000004</v>
      </c>
      <c r="M77">
        <v>632.54736300000002</v>
      </c>
      <c r="N77">
        <v>635.97174099999995</v>
      </c>
      <c r="O77">
        <v>644.796875</v>
      </c>
      <c r="P77">
        <v>648.30364999999995</v>
      </c>
      <c r="Q77">
        <v>673.39575200000002</v>
      </c>
      <c r="R77">
        <v>681.16357400000004</v>
      </c>
      <c r="S77">
        <v>683.21105999999997</v>
      </c>
      <c r="T77">
        <v>685.26910399999997</v>
      </c>
      <c r="U77">
        <v>703.45050000000003</v>
      </c>
      <c r="V77">
        <v>731.18817100000001</v>
      </c>
      <c r="W77">
        <v>741.625</v>
      </c>
      <c r="X77">
        <v>743.59436000000005</v>
      </c>
      <c r="Y77">
        <v>745.39959699999997</v>
      </c>
      <c r="Z77">
        <v>746.30383300000005</v>
      </c>
      <c r="AA77">
        <v>747.64355499999999</v>
      </c>
      <c r="AB77">
        <v>749.446594</v>
      </c>
      <c r="AC77">
        <v>748.77239999999995</v>
      </c>
      <c r="AD77">
        <v>751.492615</v>
      </c>
      <c r="AE77">
        <v>756.61474599999997</v>
      </c>
      <c r="AF77">
        <v>762.03668200000004</v>
      </c>
      <c r="AG77">
        <v>766.12670900000001</v>
      </c>
      <c r="AH77">
        <v>771.79815699999995</v>
      </c>
      <c r="AI77">
        <v>774.48065199999996</v>
      </c>
      <c r="AJ77">
        <v>780.892517</v>
      </c>
      <c r="AK77">
        <v>789.72167999999999</v>
      </c>
      <c r="AL77" s="42"/>
    </row>
    <row r="78" spans="2:38" x14ac:dyDescent="0.25">
      <c r="B78" t="s">
        <v>130</v>
      </c>
      <c r="C78" t="s">
        <v>131</v>
      </c>
      <c r="D78" t="s">
        <v>132</v>
      </c>
      <c r="E78" t="s">
        <v>133</v>
      </c>
      <c r="F78" t="s">
        <v>83</v>
      </c>
      <c r="G78">
        <v>834.12182600000006</v>
      </c>
      <c r="H78">
        <v>928.72247300000004</v>
      </c>
      <c r="I78">
        <v>985.40368699999999</v>
      </c>
      <c r="J78">
        <v>1085.158936</v>
      </c>
      <c r="K78">
        <v>1232.8496090000001</v>
      </c>
      <c r="L78">
        <v>1307.123169</v>
      </c>
      <c r="M78">
        <v>1369.415283</v>
      </c>
      <c r="N78">
        <v>1422.8452150000001</v>
      </c>
      <c r="O78">
        <v>1461.1635739999999</v>
      </c>
      <c r="P78">
        <v>1505.3569339999999</v>
      </c>
      <c r="Q78">
        <v>1562.054932</v>
      </c>
      <c r="R78">
        <v>1598.010376</v>
      </c>
      <c r="S78">
        <v>1633.2426760000001</v>
      </c>
      <c r="T78">
        <v>1671.19165</v>
      </c>
      <c r="U78">
        <v>1716.9208980000001</v>
      </c>
      <c r="V78">
        <v>1778.814697</v>
      </c>
      <c r="W78">
        <v>1818.738525</v>
      </c>
      <c r="X78">
        <v>1849.2430420000001</v>
      </c>
      <c r="Y78">
        <v>1880.3085940000001</v>
      </c>
      <c r="Z78">
        <v>1903.8048100000001</v>
      </c>
      <c r="AA78">
        <v>1926.880005</v>
      </c>
      <c r="AB78">
        <v>1961.0217290000001</v>
      </c>
      <c r="AC78">
        <v>1986.317871</v>
      </c>
      <c r="AD78">
        <v>2014.592529</v>
      </c>
      <c r="AE78">
        <v>2047.306885</v>
      </c>
      <c r="AF78">
        <v>2088.678711</v>
      </c>
      <c r="AG78">
        <v>2136.1979980000001</v>
      </c>
      <c r="AH78">
        <v>2186.7446289999998</v>
      </c>
      <c r="AI78">
        <v>2220.9731449999999</v>
      </c>
      <c r="AJ78">
        <v>2258.3410640000002</v>
      </c>
      <c r="AK78">
        <v>2297.8166500000002</v>
      </c>
    </row>
    <row r="80" spans="2:38" x14ac:dyDescent="0.25">
      <c r="B80" t="s">
        <v>134</v>
      </c>
      <c r="F80" s="23" t="s">
        <v>114</v>
      </c>
      <c r="G80" s="43">
        <f>G72/G$78</f>
        <v>0.33947511763107852</v>
      </c>
      <c r="H80" s="43">
        <f t="shared" ref="H80:AK86" si="0">H72/H$78</f>
        <v>0.30308144163967055</v>
      </c>
      <c r="I80" s="43">
        <f t="shared" si="0"/>
        <v>0.292391154814098</v>
      </c>
      <c r="J80" s="43">
        <f t="shared" si="0"/>
        <v>0.27228888340463336</v>
      </c>
      <c r="K80" s="43">
        <f t="shared" si="0"/>
        <v>0.23987762160210083</v>
      </c>
      <c r="L80" s="43">
        <f t="shared" si="0"/>
        <v>0.22589142400856643</v>
      </c>
      <c r="M80" s="43">
        <f t="shared" si="0"/>
        <v>0.21568335089188573</v>
      </c>
      <c r="N80" s="43">
        <f t="shared" si="0"/>
        <v>0.20759553385432722</v>
      </c>
      <c r="O80" s="43">
        <f t="shared" si="0"/>
        <v>0.2021302770308453</v>
      </c>
      <c r="P80" s="43">
        <f t="shared" si="0"/>
        <v>0.19618334451435823</v>
      </c>
      <c r="Q80" s="43">
        <f t="shared" si="0"/>
        <v>0.18901155327615582</v>
      </c>
      <c r="R80" s="43">
        <f t="shared" si="0"/>
        <v>0.1846433448940259</v>
      </c>
      <c r="S80" s="43">
        <f t="shared" si="0"/>
        <v>0.18053110498075181</v>
      </c>
      <c r="T80" s="43">
        <f t="shared" si="0"/>
        <v>0.17641616746948202</v>
      </c>
      <c r="U80" s="43">
        <f t="shared" si="0"/>
        <v>0.17168430551656083</v>
      </c>
      <c r="V80" s="43">
        <f t="shared" si="0"/>
        <v>0.16571436389475705</v>
      </c>
      <c r="W80" s="43">
        <f t="shared" si="0"/>
        <v>0.16208306413919507</v>
      </c>
      <c r="X80" s="43">
        <f t="shared" si="0"/>
        <v>0.15939447563431738</v>
      </c>
      <c r="Y80" s="43">
        <f t="shared" si="0"/>
        <v>0.15668431710630154</v>
      </c>
      <c r="Z80" s="43">
        <f t="shared" si="0"/>
        <v>0.15471983496039177</v>
      </c>
      <c r="AA80" s="43">
        <f t="shared" si="0"/>
        <v>0.15278027237612027</v>
      </c>
      <c r="AB80" s="43">
        <f t="shared" si="0"/>
        <v>0.15008258789161025</v>
      </c>
      <c r="AC80" s="43">
        <f t="shared" si="0"/>
        <v>0.1481137195084925</v>
      </c>
      <c r="AD80" s="43">
        <f t="shared" si="0"/>
        <v>0.14602138137880485</v>
      </c>
      <c r="AE80" s="43">
        <f t="shared" si="0"/>
        <v>0.14343954301702064</v>
      </c>
      <c r="AF80" s="43">
        <f t="shared" si="0"/>
        <v>0.14067149938026061</v>
      </c>
      <c r="AG80" s="43">
        <f t="shared" si="0"/>
        <v>0.13753259027256143</v>
      </c>
      <c r="AH80" s="43">
        <f t="shared" si="0"/>
        <v>0.13433282656984635</v>
      </c>
      <c r="AI80" s="43">
        <f t="shared" si="0"/>
        <v>0.13232138068017926</v>
      </c>
      <c r="AJ80" s="43">
        <f t="shared" si="0"/>
        <v>0.13004054510696353</v>
      </c>
      <c r="AK80" s="43">
        <f t="shared" si="0"/>
        <v>0.12774640265575582</v>
      </c>
    </row>
    <row r="81" spans="6:37" x14ac:dyDescent="0.25">
      <c r="F81" s="23" t="s">
        <v>45</v>
      </c>
      <c r="G81" s="43">
        <f t="shared" ref="G81:V86" si="1">G73/G$78</f>
        <v>1.8736645550862255E-2</v>
      </c>
      <c r="H81" s="43">
        <f t="shared" si="1"/>
        <v>1.6650120406852691E-2</v>
      </c>
      <c r="I81" s="43">
        <f t="shared" si="1"/>
        <v>1.6307392809663805E-2</v>
      </c>
      <c r="J81" s="43">
        <f t="shared" si="1"/>
        <v>1.5020434757770817E-2</v>
      </c>
      <c r="K81" s="43">
        <f t="shared" si="1"/>
        <v>1.4078669347252068E-2</v>
      </c>
      <c r="L81" s="43">
        <f t="shared" si="1"/>
        <v>1.4196424208589634E-2</v>
      </c>
      <c r="M81" s="43">
        <f t="shared" si="1"/>
        <v>1.432170229401478E-2</v>
      </c>
      <c r="N81" s="43">
        <f t="shared" si="1"/>
        <v>1.4587818675694812E-2</v>
      </c>
      <c r="O81" s="43">
        <f t="shared" si="1"/>
        <v>1.5381715914579734E-2</v>
      </c>
      <c r="P81" s="43">
        <f t="shared" si="1"/>
        <v>1.5846554701557578E-2</v>
      </c>
      <c r="Q81" s="43">
        <f t="shared" si="1"/>
        <v>1.6177715957558913E-2</v>
      </c>
      <c r="R81" s="43">
        <f t="shared" si="1"/>
        <v>1.6626721827993938E-2</v>
      </c>
      <c r="S81" s="43">
        <f t="shared" si="1"/>
        <v>1.6918429456958421E-2</v>
      </c>
      <c r="T81" s="43">
        <f t="shared" si="1"/>
        <v>1.7350805337018049E-2</v>
      </c>
      <c r="U81" s="43">
        <f t="shared" si="1"/>
        <v>1.7636763601208142E-2</v>
      </c>
      <c r="V81" s="43">
        <f t="shared" si="1"/>
        <v>1.7928708962089264E-2</v>
      </c>
      <c r="W81" s="43">
        <f t="shared" si="0"/>
        <v>1.8422296849955385E-2</v>
      </c>
      <c r="X81" s="43">
        <f t="shared" si="0"/>
        <v>1.9025753890061139E-2</v>
      </c>
      <c r="Y81" s="43">
        <f t="shared" si="0"/>
        <v>1.951319007798993E-2</v>
      </c>
      <c r="Z81" s="43">
        <f t="shared" si="0"/>
        <v>2.0044061659871527E-2</v>
      </c>
      <c r="AA81" s="43">
        <f t="shared" si="0"/>
        <v>2.0505805186348383E-2</v>
      </c>
      <c r="AB81" s="43">
        <f t="shared" si="0"/>
        <v>2.0753518636814655E-2</v>
      </c>
      <c r="AC81" s="43">
        <f t="shared" si="0"/>
        <v>2.1033719028549183E-2</v>
      </c>
      <c r="AD81" s="43">
        <f t="shared" si="0"/>
        <v>2.1169262461808724E-2</v>
      </c>
      <c r="AE81" s="43">
        <f t="shared" si="0"/>
        <v>2.1405397657322876E-2</v>
      </c>
      <c r="AF81" s="43">
        <f t="shared" si="0"/>
        <v>2.1516552911329982E-2</v>
      </c>
      <c r="AG81" s="43">
        <f t="shared" si="0"/>
        <v>2.1631937696441936E-2</v>
      </c>
      <c r="AH81" s="43">
        <f t="shared" si="0"/>
        <v>2.1605303323235008E-2</v>
      </c>
      <c r="AI81" s="43">
        <f t="shared" si="0"/>
        <v>2.173562976602313E-2</v>
      </c>
      <c r="AJ81" s="43">
        <f t="shared" si="0"/>
        <v>2.1688249742599551E-2</v>
      </c>
      <c r="AK81" s="43">
        <f t="shared" si="0"/>
        <v>2.1662757992462103E-2</v>
      </c>
    </row>
    <row r="82" spans="6:37" x14ac:dyDescent="0.25">
      <c r="F82" s="23" t="s">
        <v>119</v>
      </c>
      <c r="G82" s="43">
        <f t="shared" si="1"/>
        <v>2.5963272180339753E-2</v>
      </c>
      <c r="H82" s="43">
        <f t="shared" si="0"/>
        <v>2.4323261961165011E-2</v>
      </c>
      <c r="I82" s="43">
        <f t="shared" si="0"/>
        <v>2.3115240282229634E-2</v>
      </c>
      <c r="J82" s="43">
        <f t="shared" si="0"/>
        <v>2.1943571775554175E-2</v>
      </c>
      <c r="K82" s="43">
        <f t="shared" si="0"/>
        <v>2.0446155651090449E-2</v>
      </c>
      <c r="L82" s="43">
        <f t="shared" si="0"/>
        <v>2.0170142818423258E-2</v>
      </c>
      <c r="M82" s="43">
        <f t="shared" si="0"/>
        <v>2.0125966419494091E-2</v>
      </c>
      <c r="N82" s="43">
        <f t="shared" si="0"/>
        <v>2.012294218524676E-2</v>
      </c>
      <c r="O82" s="43">
        <f t="shared" si="0"/>
        <v>2.0192216343876638E-2</v>
      </c>
      <c r="P82" s="43">
        <f t="shared" si="0"/>
        <v>2.039454185687499E-2</v>
      </c>
      <c r="Q82" s="43">
        <f t="shared" si="0"/>
        <v>2.0449511310784041E-2</v>
      </c>
      <c r="R82" s="43">
        <f t="shared" si="0"/>
        <v>2.0732721450114039E-2</v>
      </c>
      <c r="S82" s="43">
        <f t="shared" si="0"/>
        <v>2.0845133733206466E-2</v>
      </c>
      <c r="T82" s="43">
        <f t="shared" si="0"/>
        <v>2.1158570891614974E-2</v>
      </c>
      <c r="U82" s="43">
        <f t="shared" si="0"/>
        <v>2.1347596177957406E-2</v>
      </c>
      <c r="V82" s="43">
        <f t="shared" si="0"/>
        <v>2.1327075869106111E-2</v>
      </c>
      <c r="W82" s="43">
        <f t="shared" si="0"/>
        <v>2.1525152440480689E-2</v>
      </c>
      <c r="X82" s="43">
        <f t="shared" si="0"/>
        <v>2.1892358159809694E-2</v>
      </c>
      <c r="Y82" s="43">
        <f t="shared" si="0"/>
        <v>2.1998536374290487E-2</v>
      </c>
      <c r="Z82" s="43">
        <f t="shared" si="0"/>
        <v>2.2222783437552088E-2</v>
      </c>
      <c r="AA82" s="43">
        <f t="shared" si="0"/>
        <v>2.2460043639302801E-2</v>
      </c>
      <c r="AB82" s="43">
        <f t="shared" si="0"/>
        <v>2.2600786286341042E-2</v>
      </c>
      <c r="AC82" s="43">
        <f t="shared" si="0"/>
        <v>2.2795627357067666E-2</v>
      </c>
      <c r="AD82" s="43">
        <f t="shared" si="0"/>
        <v>2.3048205694998884E-2</v>
      </c>
      <c r="AE82" s="43">
        <f t="shared" si="0"/>
        <v>2.3103486510279575E-2</v>
      </c>
      <c r="AF82" s="43">
        <f t="shared" si="0"/>
        <v>2.3020167604896891E-2</v>
      </c>
      <c r="AG82" s="43">
        <f t="shared" si="0"/>
        <v>2.2971390313979687E-2</v>
      </c>
      <c r="AH82" s="43">
        <f t="shared" si="0"/>
        <v>2.2987607850207738E-2</v>
      </c>
      <c r="AI82" s="43">
        <f t="shared" si="0"/>
        <v>2.3124979748460672E-2</v>
      </c>
      <c r="AJ82" s="43">
        <f t="shared" si="0"/>
        <v>2.3122886455205507E-2</v>
      </c>
      <c r="AK82" s="43">
        <f t="shared" si="0"/>
        <v>2.284571225471797E-2</v>
      </c>
    </row>
    <row r="83" spans="6:37" x14ac:dyDescent="0.25">
      <c r="F83" s="23" t="s">
        <v>122</v>
      </c>
      <c r="G83" s="43">
        <f t="shared" si="1"/>
        <v>4.6016942374074742E-2</v>
      </c>
      <c r="H83" s="43">
        <f t="shared" si="0"/>
        <v>4.1834649348471184E-2</v>
      </c>
      <c r="I83" s="43">
        <f t="shared" si="0"/>
        <v>4.009774524011904E-2</v>
      </c>
      <c r="J83" s="43">
        <f t="shared" si="0"/>
        <v>3.6331065148230042E-2</v>
      </c>
      <c r="K83" s="43">
        <f t="shared" si="0"/>
        <v>3.2118383873373152E-2</v>
      </c>
      <c r="L83" s="43">
        <f t="shared" si="0"/>
        <v>3.0406970010643273E-2</v>
      </c>
      <c r="M83" s="43">
        <f t="shared" si="0"/>
        <v>2.9124097339287544E-2</v>
      </c>
      <c r="N83" s="43">
        <f t="shared" si="0"/>
        <v>2.8095714543341949E-2</v>
      </c>
      <c r="O83" s="43">
        <f t="shared" si="0"/>
        <v>2.7026075452932143E-2</v>
      </c>
      <c r="P83" s="43">
        <f t="shared" si="0"/>
        <v>2.6110355698537608E-2</v>
      </c>
      <c r="Q83" s="43">
        <f t="shared" si="0"/>
        <v>2.5334474600922679E-2</v>
      </c>
      <c r="R83" s="43">
        <f t="shared" si="0"/>
        <v>2.4871172676290555E-2</v>
      </c>
      <c r="S83" s="43">
        <f t="shared" si="0"/>
        <v>2.430133413927521E-2</v>
      </c>
      <c r="T83" s="43">
        <f t="shared" si="0"/>
        <v>2.3968196585951108E-2</v>
      </c>
      <c r="U83" s="43">
        <f t="shared" si="0"/>
        <v>2.3313018116691363E-2</v>
      </c>
      <c r="V83" s="43">
        <f t="shared" si="0"/>
        <v>2.2567273627602594E-2</v>
      </c>
      <c r="W83" s="43">
        <f t="shared" si="0"/>
        <v>2.20741010585895E-2</v>
      </c>
      <c r="X83" s="43">
        <f t="shared" si="0"/>
        <v>2.168041738669416E-2</v>
      </c>
      <c r="Y83" s="43">
        <f t="shared" si="0"/>
        <v>2.1343165227271199E-2</v>
      </c>
      <c r="Z83" s="43">
        <f t="shared" si="0"/>
        <v>2.1061133362721147E-2</v>
      </c>
      <c r="AA83" s="43">
        <f t="shared" si="0"/>
        <v>2.0847258726938735E-2</v>
      </c>
      <c r="AB83" s="43">
        <f t="shared" si="0"/>
        <v>2.0503367915511758E-2</v>
      </c>
      <c r="AC83" s="43">
        <f t="shared" si="0"/>
        <v>2.0297333366739868E-2</v>
      </c>
      <c r="AD83" s="43">
        <f t="shared" si="0"/>
        <v>2.0034144582097773E-2</v>
      </c>
      <c r="AE83" s="43">
        <f t="shared" si="0"/>
        <v>1.9786385859782814E-2</v>
      </c>
      <c r="AF83" s="43">
        <f t="shared" si="0"/>
        <v>1.9428902006939641E-2</v>
      </c>
      <c r="AG83" s="43">
        <f t="shared" si="0"/>
        <v>1.9008289043439128E-2</v>
      </c>
      <c r="AH83" s="43">
        <f t="shared" si="0"/>
        <v>1.8689184122377009E-2</v>
      </c>
      <c r="AI83" s="43">
        <f t="shared" si="0"/>
        <v>1.8460874275902154E-2</v>
      </c>
      <c r="AJ83" s="43">
        <f t="shared" si="0"/>
        <v>1.8235804881950285E-2</v>
      </c>
      <c r="AK83" s="43">
        <f t="shared" si="0"/>
        <v>1.8020256751120678E-2</v>
      </c>
    </row>
    <row r="84" spans="6:37" x14ac:dyDescent="0.25">
      <c r="F84" s="23" t="s">
        <v>125</v>
      </c>
      <c r="G84" s="43">
        <f t="shared" si="1"/>
        <v>0.15877242732646107</v>
      </c>
      <c r="H84" s="43">
        <f t="shared" si="0"/>
        <v>0.18048044046846273</v>
      </c>
      <c r="I84" s="43">
        <f t="shared" si="0"/>
        <v>0.20687043664369809</v>
      </c>
      <c r="J84" s="43">
        <f t="shared" si="0"/>
        <v>0.2042920945913862</v>
      </c>
      <c r="K84" s="43">
        <f t="shared" si="0"/>
        <v>0.20296996744231435</v>
      </c>
      <c r="L84" s="43">
        <f t="shared" si="0"/>
        <v>0.22741195248448695</v>
      </c>
      <c r="M84" s="43">
        <f t="shared" si="0"/>
        <v>0.2588343100885343</v>
      </c>
      <c r="N84" s="43">
        <f t="shared" si="0"/>
        <v>0.28262621805984706</v>
      </c>
      <c r="O84" s="43">
        <f t="shared" si="0"/>
        <v>0.29397969990730144</v>
      </c>
      <c r="P84" s="43">
        <f t="shared" si="0"/>
        <v>0.31080078646650061</v>
      </c>
      <c r="Q84" s="43">
        <f t="shared" si="0"/>
        <v>0.31793067761332738</v>
      </c>
      <c r="R84" s="43">
        <f t="shared" si="0"/>
        <v>0.32686875432403323</v>
      </c>
      <c r="S84" s="43">
        <f t="shared" si="0"/>
        <v>0.33908825928817449</v>
      </c>
      <c r="T84" s="43">
        <f t="shared" si="0"/>
        <v>0.35105809917133085</v>
      </c>
      <c r="U84" s="43">
        <f t="shared" si="0"/>
        <v>0.35630197681943526</v>
      </c>
      <c r="V84" s="43">
        <f t="shared" si="0"/>
        <v>0.3614089303873117</v>
      </c>
      <c r="W84" s="43">
        <f t="shared" si="0"/>
        <v>0.36812651725184081</v>
      </c>
      <c r="X84" s="43">
        <f t="shared" si="0"/>
        <v>0.3758995563115386</v>
      </c>
      <c r="Y84" s="43">
        <f t="shared" si="0"/>
        <v>0.38403671945350898</v>
      </c>
      <c r="Z84" s="43">
        <f t="shared" si="0"/>
        <v>0.38994569669145862</v>
      </c>
      <c r="AA84" s="43">
        <f t="shared" si="0"/>
        <v>0.39539927811955267</v>
      </c>
      <c r="AB84" s="43">
        <f t="shared" si="0"/>
        <v>0.40388827889423146</v>
      </c>
      <c r="AC84" s="43">
        <f t="shared" si="0"/>
        <v>0.41079455555077166</v>
      </c>
      <c r="AD84" s="43">
        <f t="shared" si="0"/>
        <v>0.41670233603849527</v>
      </c>
      <c r="AE84" s="43">
        <f t="shared" si="0"/>
        <v>0.42269927793458284</v>
      </c>
      <c r="AF84" s="43">
        <f t="shared" si="0"/>
        <v>0.43052143073238802</v>
      </c>
      <c r="AG84" s="43">
        <f t="shared" si="0"/>
        <v>0.44021546264926326</v>
      </c>
      <c r="AH84" s="43">
        <f t="shared" si="0"/>
        <v>0.44944116288944136</v>
      </c>
      <c r="AI84" s="43">
        <f t="shared" si="0"/>
        <v>0.45564485022172568</v>
      </c>
      <c r="AJ84" s="43">
        <f t="shared" si="0"/>
        <v>0.46113101763091346</v>
      </c>
      <c r="AK84" s="43">
        <f t="shared" si="0"/>
        <v>0.46604134537888386</v>
      </c>
    </row>
    <row r="85" spans="6:37" x14ac:dyDescent="0.25">
      <c r="F85" s="23" t="s">
        <v>47</v>
      </c>
      <c r="G85" s="43">
        <f t="shared" si="1"/>
        <v>0.41103562970428731</v>
      </c>
      <c r="H85" s="43">
        <f t="shared" si="0"/>
        <v>0.43363006356367129</v>
      </c>
      <c r="I85" s="43">
        <f t="shared" si="0"/>
        <v>0.42121805456569189</v>
      </c>
      <c r="J85" s="43">
        <f t="shared" si="0"/>
        <v>0.45012400377081718</v>
      </c>
      <c r="K85" s="43">
        <f t="shared" si="0"/>
        <v>0.49050923696241355</v>
      </c>
      <c r="L85" s="43">
        <f t="shared" si="0"/>
        <v>0.48192306198804746</v>
      </c>
      <c r="M85" s="43">
        <f t="shared" si="0"/>
        <v>0.46191054740842996</v>
      </c>
      <c r="N85" s="43">
        <f t="shared" si="0"/>
        <v>0.44697183804353585</v>
      </c>
      <c r="O85" s="43">
        <f t="shared" si="0"/>
        <v>0.4412900009783573</v>
      </c>
      <c r="P85" s="43">
        <f t="shared" si="0"/>
        <v>0.43066440613346257</v>
      </c>
      <c r="Q85" s="43">
        <f t="shared" si="0"/>
        <v>0.43109607620380408</v>
      </c>
      <c r="R85" s="43">
        <f t="shared" si="0"/>
        <v>0.42625729108532401</v>
      </c>
      <c r="S85" s="43">
        <f t="shared" si="0"/>
        <v>0.41831570411401614</v>
      </c>
      <c r="T85" s="43">
        <f t="shared" si="0"/>
        <v>0.41004818567637052</v>
      </c>
      <c r="U85" s="43">
        <f t="shared" si="0"/>
        <v>0.40971631297599825</v>
      </c>
      <c r="V85" s="43">
        <f t="shared" si="0"/>
        <v>0.41105359216626713</v>
      </c>
      <c r="W85" s="43">
        <f t="shared" si="0"/>
        <v>0.40776889575152098</v>
      </c>
      <c r="X85" s="43">
        <f t="shared" si="0"/>
        <v>0.40210742618005751</v>
      </c>
      <c r="Y85" s="43">
        <f t="shared" si="0"/>
        <v>0.39642407601525853</v>
      </c>
      <c r="Z85" s="43">
        <f t="shared" si="0"/>
        <v>0.39200648568589341</v>
      </c>
      <c r="AA85" s="43">
        <f t="shared" si="0"/>
        <v>0.38800732430663215</v>
      </c>
      <c r="AB85" s="43">
        <f t="shared" si="0"/>
        <v>0.38217148893203312</v>
      </c>
      <c r="AC85" s="43">
        <f t="shared" si="0"/>
        <v>0.37696504216771454</v>
      </c>
      <c r="AD85" s="43">
        <f t="shared" si="0"/>
        <v>0.37302462119872182</v>
      </c>
      <c r="AE85" s="43">
        <f t="shared" si="0"/>
        <v>0.36956586799150043</v>
      </c>
      <c r="AF85" s="43">
        <f t="shared" si="0"/>
        <v>0.36484150385923098</v>
      </c>
      <c r="AG85" s="43">
        <f t="shared" si="0"/>
        <v>0.35864030849073009</v>
      </c>
      <c r="AH85" s="43">
        <f t="shared" si="0"/>
        <v>0.35294389055065106</v>
      </c>
      <c r="AI85" s="43">
        <f t="shared" si="0"/>
        <v>0.34871229926555458</v>
      </c>
      <c r="AJ85" s="43">
        <f t="shared" si="0"/>
        <v>0.34578148068426567</v>
      </c>
      <c r="AK85" s="43">
        <f t="shared" si="0"/>
        <v>0.34368350494805577</v>
      </c>
    </row>
    <row r="86" spans="6:37" x14ac:dyDescent="0.25">
      <c r="F86" t="s">
        <v>130</v>
      </c>
      <c r="G86">
        <f t="shared" si="1"/>
        <v>1</v>
      </c>
      <c r="H86">
        <f t="shared" si="0"/>
        <v>1</v>
      </c>
      <c r="I86">
        <f t="shared" si="0"/>
        <v>1</v>
      </c>
      <c r="J86">
        <f t="shared" si="0"/>
        <v>1</v>
      </c>
      <c r="K86">
        <f t="shared" si="0"/>
        <v>1</v>
      </c>
      <c r="L86">
        <f t="shared" si="0"/>
        <v>1</v>
      </c>
      <c r="M86">
        <f t="shared" si="0"/>
        <v>1</v>
      </c>
      <c r="N86">
        <f t="shared" si="0"/>
        <v>1</v>
      </c>
      <c r="O86">
        <f t="shared" si="0"/>
        <v>1</v>
      </c>
      <c r="P86">
        <f t="shared" si="0"/>
        <v>1</v>
      </c>
      <c r="Q86">
        <f t="shared" si="0"/>
        <v>1</v>
      </c>
      <c r="R86">
        <f t="shared" si="0"/>
        <v>1</v>
      </c>
      <c r="S86">
        <f t="shared" si="0"/>
        <v>1</v>
      </c>
      <c r="T86">
        <f t="shared" si="0"/>
        <v>1</v>
      </c>
      <c r="U86">
        <f t="shared" si="0"/>
        <v>1</v>
      </c>
      <c r="V86">
        <f t="shared" si="0"/>
        <v>1</v>
      </c>
      <c r="W86">
        <f t="shared" si="0"/>
        <v>1</v>
      </c>
      <c r="X86">
        <f t="shared" si="0"/>
        <v>1</v>
      </c>
      <c r="Y86">
        <f t="shared" si="0"/>
        <v>1</v>
      </c>
      <c r="Z86">
        <f t="shared" si="0"/>
        <v>1</v>
      </c>
      <c r="AA86">
        <f t="shared" si="0"/>
        <v>1</v>
      </c>
      <c r="AB86">
        <f t="shared" si="0"/>
        <v>1</v>
      </c>
      <c r="AC86">
        <f t="shared" si="0"/>
        <v>1</v>
      </c>
      <c r="AD86">
        <f t="shared" si="0"/>
        <v>1</v>
      </c>
      <c r="AE86">
        <f t="shared" si="0"/>
        <v>1</v>
      </c>
      <c r="AF86">
        <f t="shared" si="0"/>
        <v>1</v>
      </c>
      <c r="AG86">
        <f t="shared" si="0"/>
        <v>1</v>
      </c>
      <c r="AH86">
        <f t="shared" si="0"/>
        <v>1</v>
      </c>
      <c r="AI86">
        <f t="shared" si="0"/>
        <v>1</v>
      </c>
      <c r="AJ86">
        <f t="shared" si="0"/>
        <v>1</v>
      </c>
      <c r="AK86">
        <f t="shared" si="0"/>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29349-D9C0-4F38-BD3A-58880CF77B5C}">
  <dimension ref="B1:AH214"/>
  <sheetViews>
    <sheetView topLeftCell="A14" zoomScale="55" zoomScaleNormal="55" workbookViewId="0">
      <selection activeCell="AL58" sqref="AL58"/>
    </sheetView>
  </sheetViews>
  <sheetFormatPr defaultRowHeight="15" x14ac:dyDescent="0.25"/>
  <cols>
    <col min="2" max="2" width="37.28515625" customWidth="1"/>
    <col min="3" max="33" width="10.5703125" bestFit="1" customWidth="1"/>
  </cols>
  <sheetData>
    <row r="1" spans="2:34" x14ac:dyDescent="0.25">
      <c r="B1" s="47" t="s">
        <v>137</v>
      </c>
    </row>
    <row r="2" spans="2:34" x14ac:dyDescent="0.25">
      <c r="B2" s="45" t="s">
        <v>105</v>
      </c>
      <c r="C2" s="45">
        <v>2020</v>
      </c>
      <c r="D2" s="45">
        <v>2021</v>
      </c>
      <c r="E2" s="45">
        <v>2022</v>
      </c>
      <c r="F2" s="45">
        <v>2023</v>
      </c>
      <c r="G2" s="45">
        <v>2024</v>
      </c>
      <c r="H2" s="45">
        <v>2025</v>
      </c>
      <c r="I2" s="45">
        <v>2026</v>
      </c>
      <c r="J2" s="45">
        <v>2027</v>
      </c>
      <c r="K2" s="45">
        <v>2028</v>
      </c>
      <c r="L2" s="45">
        <v>2029</v>
      </c>
      <c r="M2" s="45">
        <v>2030</v>
      </c>
      <c r="N2" s="45">
        <v>2031</v>
      </c>
      <c r="O2" s="45">
        <v>2032</v>
      </c>
      <c r="P2" s="45">
        <v>2033</v>
      </c>
      <c r="Q2" s="45">
        <v>2034</v>
      </c>
      <c r="R2" s="45">
        <v>2035</v>
      </c>
      <c r="S2" s="45">
        <v>2036</v>
      </c>
      <c r="T2" s="45">
        <v>2037</v>
      </c>
      <c r="U2" s="45">
        <v>2038</v>
      </c>
      <c r="V2" s="45">
        <v>2039</v>
      </c>
      <c r="W2" s="45">
        <v>2040</v>
      </c>
      <c r="X2" s="45">
        <v>2041</v>
      </c>
      <c r="Y2" s="45">
        <v>2042</v>
      </c>
      <c r="Z2" s="45">
        <v>2043</v>
      </c>
      <c r="AA2" s="45">
        <v>2044</v>
      </c>
      <c r="AB2" s="45">
        <v>2045</v>
      </c>
      <c r="AC2" s="45">
        <v>2046</v>
      </c>
      <c r="AD2" s="45">
        <v>2047</v>
      </c>
      <c r="AE2" s="45">
        <v>2048</v>
      </c>
      <c r="AF2" s="45">
        <v>2049</v>
      </c>
      <c r="AG2" s="45">
        <v>2050</v>
      </c>
    </row>
    <row r="3" spans="2:34" x14ac:dyDescent="0.25">
      <c r="B3" s="45" t="s">
        <v>106</v>
      </c>
      <c r="C3" s="46">
        <v>0.19055487787141653</v>
      </c>
      <c r="D3" s="46">
        <v>0.23040900888033475</v>
      </c>
      <c r="E3" s="46">
        <v>0.23772256866839733</v>
      </c>
      <c r="F3" s="46">
        <v>0.20611377253231397</v>
      </c>
      <c r="G3" s="46">
        <v>0.18241791975222493</v>
      </c>
      <c r="H3" s="46">
        <v>0.16290766967629067</v>
      </c>
      <c r="I3" s="46">
        <v>0.16562281970042456</v>
      </c>
      <c r="J3" s="46">
        <v>0.15899149828775361</v>
      </c>
      <c r="K3" s="46">
        <v>0.15916984676515245</v>
      </c>
      <c r="L3" s="46">
        <v>0.15851809177068296</v>
      </c>
      <c r="M3" s="46">
        <v>0.1554726630492072</v>
      </c>
      <c r="N3" s="46">
        <v>0.15150986212546741</v>
      </c>
      <c r="O3" s="46">
        <v>0.14782179349419158</v>
      </c>
      <c r="P3" s="46">
        <v>0.14647112640790166</v>
      </c>
      <c r="Q3" s="46">
        <v>0.14501241820501809</v>
      </c>
      <c r="R3" s="46">
        <v>0.14061182313290277</v>
      </c>
      <c r="S3" s="46">
        <v>0.13910915967459392</v>
      </c>
      <c r="T3" s="46">
        <v>0.13589741071711392</v>
      </c>
      <c r="U3" s="46">
        <v>0.1310649767143961</v>
      </c>
      <c r="V3" s="46">
        <v>0.12875335156176249</v>
      </c>
      <c r="W3" s="46">
        <v>0.1272650623187076</v>
      </c>
      <c r="X3" s="46">
        <v>0.12528753143555893</v>
      </c>
      <c r="Y3" s="46">
        <v>0.12403042008770326</v>
      </c>
      <c r="Z3" s="46">
        <v>0.12128529829002893</v>
      </c>
      <c r="AA3" s="46">
        <v>0.11902025505554445</v>
      </c>
      <c r="AB3" s="46">
        <v>0.11532541582394021</v>
      </c>
      <c r="AC3" s="46">
        <v>0.11358831541647774</v>
      </c>
      <c r="AD3" s="46">
        <v>0.11214217855717283</v>
      </c>
      <c r="AE3" s="46">
        <v>0.11135982432004256</v>
      </c>
      <c r="AF3" s="46">
        <v>0.11039659678212586</v>
      </c>
      <c r="AG3" s="46">
        <v>0.10870359193058264</v>
      </c>
      <c r="AH3" s="44"/>
    </row>
    <row r="4" spans="2:34" x14ac:dyDescent="0.25">
      <c r="B4" s="45" t="s">
        <v>107</v>
      </c>
      <c r="C4" s="46">
        <v>3.8643245510885868E-3</v>
      </c>
      <c r="D4" s="46">
        <v>2.9779403079288943E-3</v>
      </c>
      <c r="E4" s="46">
        <v>2.8557284910998037E-3</v>
      </c>
      <c r="F4" s="46">
        <v>2.6595003659748303E-3</v>
      </c>
      <c r="G4" s="46">
        <v>2.5170233723688018E-3</v>
      </c>
      <c r="H4" s="46">
        <v>2.3966659728493762E-3</v>
      </c>
      <c r="I4" s="46">
        <v>2.3090734446288125E-3</v>
      </c>
      <c r="J4" s="46">
        <v>2.1892437890803163E-3</v>
      </c>
      <c r="K4" s="46">
        <v>2.112534999832352E-3</v>
      </c>
      <c r="L4" s="46">
        <v>2.0626844009979687E-3</v>
      </c>
      <c r="M4" s="46">
        <v>2.0073044685663356E-3</v>
      </c>
      <c r="N4" s="46">
        <v>1.9250208838061838E-3</v>
      </c>
      <c r="O4" s="46">
        <v>1.8930899007907082E-3</v>
      </c>
      <c r="P4" s="46">
        <v>1.8668298669652658E-3</v>
      </c>
      <c r="Q4" s="46">
        <v>1.846274015378849E-3</v>
      </c>
      <c r="R4" s="46">
        <v>1.8089538949912719E-3</v>
      </c>
      <c r="S4" s="46">
        <v>1.7715881736493253E-3</v>
      </c>
      <c r="T4" s="46">
        <v>1.717945460630671E-3</v>
      </c>
      <c r="U4" s="46">
        <v>1.6388306061781331E-3</v>
      </c>
      <c r="V4" s="46">
        <v>1.60053885071758E-3</v>
      </c>
      <c r="W4" s="46">
        <v>1.5667901740825281E-3</v>
      </c>
      <c r="X4" s="46">
        <v>1.49026962401023E-3</v>
      </c>
      <c r="Y4" s="46">
        <v>1.4128872840780766E-3</v>
      </c>
      <c r="Z4" s="46">
        <v>1.3282001165415983E-3</v>
      </c>
      <c r="AA4" s="46">
        <v>1.250964535669921E-3</v>
      </c>
      <c r="AB4" s="46">
        <v>1.1673710544287124E-3</v>
      </c>
      <c r="AC4" s="46">
        <v>1.1557237336123744E-3</v>
      </c>
      <c r="AD4" s="46">
        <v>1.1486578017530706E-3</v>
      </c>
      <c r="AE4" s="46">
        <v>1.1422383613668039E-3</v>
      </c>
      <c r="AF4" s="46">
        <v>1.1342884604348675E-3</v>
      </c>
      <c r="AG4" s="46">
        <v>1.1237428464173458E-3</v>
      </c>
      <c r="AH4" s="44"/>
    </row>
    <row r="5" spans="2:34" x14ac:dyDescent="0.25">
      <c r="B5" s="45" t="s">
        <v>108</v>
      </c>
      <c r="C5" s="46">
        <v>0.40293836012375267</v>
      </c>
      <c r="D5" s="46">
        <v>0.34941906170217607</v>
      </c>
      <c r="E5" s="46">
        <v>0.34301193849635642</v>
      </c>
      <c r="F5" s="46">
        <v>0.35338021166512468</v>
      </c>
      <c r="G5" s="46">
        <v>0.34700325309649938</v>
      </c>
      <c r="H5" s="46">
        <v>0.35758908946737222</v>
      </c>
      <c r="I5" s="46">
        <v>0.36377704260584953</v>
      </c>
      <c r="J5" s="46">
        <v>0.36436163735867316</v>
      </c>
      <c r="K5" s="46">
        <v>0.35832653933268926</v>
      </c>
      <c r="L5" s="46">
        <v>0.35592212206886131</v>
      </c>
      <c r="M5" s="46">
        <v>0.34905464650054308</v>
      </c>
      <c r="N5" s="46">
        <v>0.34894619556076512</v>
      </c>
      <c r="O5" s="46">
        <v>0.34793891777974911</v>
      </c>
      <c r="P5" s="46">
        <v>0.34642405329955184</v>
      </c>
      <c r="Q5" s="46">
        <v>0.34551186973950565</v>
      </c>
      <c r="R5" s="46">
        <v>0.3406956771208689</v>
      </c>
      <c r="S5" s="46">
        <v>0.33975557591410555</v>
      </c>
      <c r="T5" s="46">
        <v>0.34131782293737789</v>
      </c>
      <c r="U5" s="46">
        <v>0.34473761832029937</v>
      </c>
      <c r="V5" s="46">
        <v>0.34724313567572046</v>
      </c>
      <c r="W5" s="46">
        <v>0.35032979156991612</v>
      </c>
      <c r="X5" s="46">
        <v>0.35028825104749201</v>
      </c>
      <c r="Y5" s="46">
        <v>0.35193881100797997</v>
      </c>
      <c r="Z5" s="46">
        <v>0.35500462505395841</v>
      </c>
      <c r="AA5" s="46">
        <v>0.35653172287438739</v>
      </c>
      <c r="AB5" s="46">
        <v>0.35782254651634793</v>
      </c>
      <c r="AC5" s="46">
        <v>0.35631693568394679</v>
      </c>
      <c r="AD5" s="46">
        <v>0.35555394066804535</v>
      </c>
      <c r="AE5" s="46">
        <v>0.35606370974861512</v>
      </c>
      <c r="AF5" s="46">
        <v>0.35667807569300886</v>
      </c>
      <c r="AG5" s="46">
        <v>0.35786757508777006</v>
      </c>
      <c r="AH5" s="44"/>
    </row>
    <row r="6" spans="2:34" x14ac:dyDescent="0.25">
      <c r="B6" s="45" t="s">
        <v>109</v>
      </c>
      <c r="C6" s="46">
        <v>0.19324132750707559</v>
      </c>
      <c r="D6" s="46">
        <v>0.18608712628670249</v>
      </c>
      <c r="E6" s="46">
        <v>0.1763977583476784</v>
      </c>
      <c r="F6" s="46">
        <v>0.1772795664097753</v>
      </c>
      <c r="G6" s="46">
        <v>0.17598751696769716</v>
      </c>
      <c r="H6" s="46">
        <v>0.1717906148690522</v>
      </c>
      <c r="I6" s="46">
        <v>0.15089793277515959</v>
      </c>
      <c r="J6" s="46">
        <v>0.14679452878190327</v>
      </c>
      <c r="K6" s="46">
        <v>0.14600831572965009</v>
      </c>
      <c r="L6" s="46">
        <v>0.141509477476078</v>
      </c>
      <c r="M6" s="46">
        <v>0.14084155994348108</v>
      </c>
      <c r="N6" s="46">
        <v>0.13994832982569455</v>
      </c>
      <c r="O6" s="46">
        <v>0.13923115076990439</v>
      </c>
      <c r="P6" s="46">
        <v>0.13651731287901173</v>
      </c>
      <c r="Q6" s="46">
        <v>0.13183513470878777</v>
      </c>
      <c r="R6" s="46">
        <v>0.13101726938010225</v>
      </c>
      <c r="S6" s="46">
        <v>0.12845915303037048</v>
      </c>
      <c r="T6" s="46">
        <v>0.127317363741767</v>
      </c>
      <c r="U6" s="46">
        <v>0.12612859194189005</v>
      </c>
      <c r="V6" s="46">
        <v>0.12491775944773605</v>
      </c>
      <c r="W6" s="46">
        <v>0.12211015032730112</v>
      </c>
      <c r="X6" s="46">
        <v>0.12117012679579031</v>
      </c>
      <c r="Y6" s="46">
        <v>0.1200600369060929</v>
      </c>
      <c r="Z6" s="46">
        <v>0.11885318838852907</v>
      </c>
      <c r="AA6" s="46">
        <v>0.11769637768081609</v>
      </c>
      <c r="AB6" s="46">
        <v>0.11657704351164162</v>
      </c>
      <c r="AC6" s="46">
        <v>0.11535424214139792</v>
      </c>
      <c r="AD6" s="46">
        <v>0.11265930864886561</v>
      </c>
      <c r="AE6" s="46">
        <v>0.11139619396371257</v>
      </c>
      <c r="AF6" s="46">
        <v>0.11007156922661097</v>
      </c>
      <c r="AG6" s="46">
        <v>0.10876152205010657</v>
      </c>
      <c r="AH6" s="44"/>
    </row>
    <row r="7" spans="2:34" x14ac:dyDescent="0.25">
      <c r="B7" s="45" t="s">
        <v>110</v>
      </c>
      <c r="C7" s="46">
        <v>0.20538785907553875</v>
      </c>
      <c r="D7" s="46">
        <v>0.22722559010494214</v>
      </c>
      <c r="E7" s="46">
        <v>0.23595365308030505</v>
      </c>
      <c r="F7" s="46">
        <v>0.25657127402365826</v>
      </c>
      <c r="G7" s="46">
        <v>0.28816367485575045</v>
      </c>
      <c r="H7" s="46">
        <v>0.30143606725369643</v>
      </c>
      <c r="I7" s="46">
        <v>0.31359299448341782</v>
      </c>
      <c r="J7" s="46">
        <v>0.32390538342099939</v>
      </c>
      <c r="K7" s="46">
        <v>0.33066890642305402</v>
      </c>
      <c r="L7" s="46">
        <v>0.33838908504063142</v>
      </c>
      <c r="M7" s="46">
        <v>0.34906160245922208</v>
      </c>
      <c r="N7" s="46">
        <v>0.3541784492138263</v>
      </c>
      <c r="O7" s="46">
        <v>0.35964988967259387</v>
      </c>
      <c r="P7" s="46">
        <v>0.36529367936677154</v>
      </c>
      <c r="Q7" s="46">
        <v>0.37239750959020257</v>
      </c>
      <c r="R7" s="46">
        <v>0.38254434392033415</v>
      </c>
      <c r="S7" s="46">
        <v>0.38762106066587554</v>
      </c>
      <c r="T7" s="46">
        <v>0.39048248059377277</v>
      </c>
      <c r="U7" s="46">
        <v>0.39319762310504303</v>
      </c>
      <c r="V7" s="46">
        <v>0.39428916177248319</v>
      </c>
      <c r="W7" s="46">
        <v>0.39557462686848593</v>
      </c>
      <c r="X7" s="46">
        <v>0.39864534903743387</v>
      </c>
      <c r="Y7" s="46">
        <v>0.39948150119892217</v>
      </c>
      <c r="Z7" s="46">
        <v>0.40050912957769319</v>
      </c>
      <c r="AA7" s="46">
        <v>0.40254278137827132</v>
      </c>
      <c r="AB7" s="46">
        <v>0.40621622864494883</v>
      </c>
      <c r="AC7" s="46">
        <v>0.41080815594254066</v>
      </c>
      <c r="AD7" s="46">
        <v>0.41576989175638884</v>
      </c>
      <c r="AE7" s="46">
        <v>0.41735644916517001</v>
      </c>
      <c r="AF7" s="46">
        <v>0.41910551509007821</v>
      </c>
      <c r="AG7" s="46">
        <v>0.42102712863546882</v>
      </c>
      <c r="AH7" s="44"/>
    </row>
    <row r="8" spans="2:34" x14ac:dyDescent="0.25">
      <c r="B8" s="45" t="s">
        <v>111</v>
      </c>
      <c r="C8" s="46">
        <v>4.0132653988432937E-3</v>
      </c>
      <c r="D8" s="46">
        <v>3.8813806150481927E-3</v>
      </c>
      <c r="E8" s="46">
        <v>4.058315083267261E-3</v>
      </c>
      <c r="F8" s="46">
        <v>3.9956880071637339E-3</v>
      </c>
      <c r="G8" s="46">
        <v>3.9106449125026451E-3</v>
      </c>
      <c r="H8" s="46">
        <v>3.879854018205084E-3</v>
      </c>
      <c r="I8" s="46">
        <v>3.8001972169232792E-3</v>
      </c>
      <c r="J8" s="46">
        <v>3.7577980542066488E-3</v>
      </c>
      <c r="K8" s="46">
        <v>3.7138827747191065E-3</v>
      </c>
      <c r="L8" s="46">
        <v>3.5986224150169901E-3</v>
      </c>
      <c r="M8" s="46">
        <v>3.562177545586302E-3</v>
      </c>
      <c r="N8" s="46">
        <v>3.4921182319959383E-3</v>
      </c>
      <c r="O8" s="46">
        <v>3.4650407927491159E-3</v>
      </c>
      <c r="P8" s="46">
        <v>3.4269907479842292E-3</v>
      </c>
      <c r="Q8" s="46">
        <v>3.3968492671144408E-3</v>
      </c>
      <c r="R8" s="46">
        <v>3.321906744107823E-3</v>
      </c>
      <c r="S8" s="46">
        <v>3.2835364962355202E-3</v>
      </c>
      <c r="T8" s="46">
        <v>3.2670939531911961E-3</v>
      </c>
      <c r="U8" s="46">
        <v>3.2323411193308916E-3</v>
      </c>
      <c r="V8" s="46">
        <v>3.1960936985435742E-3</v>
      </c>
      <c r="W8" s="46">
        <v>3.1536785138100145E-3</v>
      </c>
      <c r="X8" s="46">
        <v>3.1183956247373291E-3</v>
      </c>
      <c r="Y8" s="46">
        <v>3.0763425096406961E-3</v>
      </c>
      <c r="Z8" s="46">
        <v>3.0195776584376814E-3</v>
      </c>
      <c r="AA8" s="46">
        <v>2.9578271020114441E-3</v>
      </c>
      <c r="AB8" s="46">
        <v>2.8914881903477191E-3</v>
      </c>
      <c r="AC8" s="46">
        <v>2.7766340051158622E-3</v>
      </c>
      <c r="AD8" s="46">
        <v>2.7260507072972926E-3</v>
      </c>
      <c r="AE8" s="46">
        <v>2.6815145363309808E-3</v>
      </c>
      <c r="AF8" s="46">
        <v>2.6140475383125755E-3</v>
      </c>
      <c r="AG8" s="46">
        <v>2.5164214931901363E-3</v>
      </c>
      <c r="AH8" s="44"/>
    </row>
    <row r="9" spans="2:34" x14ac:dyDescent="0.2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row>
    <row r="10" spans="2:34" x14ac:dyDescent="0.25">
      <c r="B10" s="45" t="s">
        <v>114</v>
      </c>
      <c r="C10" s="46">
        <v>0.33947511763107852</v>
      </c>
      <c r="D10" s="46">
        <v>0.30308144163967055</v>
      </c>
      <c r="E10" s="46">
        <v>0.292391154814098</v>
      </c>
      <c r="F10" s="46">
        <v>0.27228888340463336</v>
      </c>
      <c r="G10" s="46">
        <v>0.23987762160210083</v>
      </c>
      <c r="H10" s="46">
        <v>0.22589142400856643</v>
      </c>
      <c r="I10" s="46">
        <v>0.21568335089188573</v>
      </c>
      <c r="J10" s="46">
        <v>0.20759553385432722</v>
      </c>
      <c r="K10" s="46">
        <v>0.2021302770308453</v>
      </c>
      <c r="L10" s="46">
        <v>0.19618334451435823</v>
      </c>
      <c r="M10" s="46">
        <v>0.18901155327615582</v>
      </c>
      <c r="N10" s="46">
        <v>0.1846433448940259</v>
      </c>
      <c r="O10" s="46">
        <v>0.18053110498075181</v>
      </c>
      <c r="P10" s="46">
        <v>0.17641616746948202</v>
      </c>
      <c r="Q10" s="46">
        <v>0.17168430551656083</v>
      </c>
      <c r="R10" s="46">
        <v>0.16571436389475705</v>
      </c>
      <c r="S10" s="46">
        <v>0.16208306413919507</v>
      </c>
      <c r="T10" s="46">
        <v>0.15939447563431738</v>
      </c>
      <c r="U10" s="46">
        <v>0.15668431710630154</v>
      </c>
      <c r="V10" s="46">
        <v>0.15471983496039177</v>
      </c>
      <c r="W10" s="46">
        <v>0.15278027237612027</v>
      </c>
      <c r="X10" s="46">
        <v>0.15008258789161025</v>
      </c>
      <c r="Y10" s="46">
        <v>0.1481137195084925</v>
      </c>
      <c r="Z10" s="46">
        <v>0.14602138137880485</v>
      </c>
      <c r="AA10" s="46">
        <v>0.14343954301702064</v>
      </c>
      <c r="AB10" s="46">
        <v>0.14067149938026061</v>
      </c>
      <c r="AC10" s="46">
        <v>0.13753259027256143</v>
      </c>
      <c r="AD10" s="46">
        <v>0.13433282656984635</v>
      </c>
      <c r="AE10" s="46">
        <v>0.13232138068017926</v>
      </c>
      <c r="AF10" s="46">
        <v>0.13004054510696353</v>
      </c>
      <c r="AG10" s="46">
        <v>0.12774640265575582</v>
      </c>
    </row>
    <row r="11" spans="2:34" x14ac:dyDescent="0.25">
      <c r="B11" s="45" t="s">
        <v>45</v>
      </c>
      <c r="C11" s="46">
        <v>1.8736645550862255E-2</v>
      </c>
      <c r="D11" s="46">
        <v>1.6650120406852691E-2</v>
      </c>
      <c r="E11" s="46">
        <v>1.6307392809663805E-2</v>
      </c>
      <c r="F11" s="46">
        <v>1.5020434757770817E-2</v>
      </c>
      <c r="G11" s="46">
        <v>1.4078669347252068E-2</v>
      </c>
      <c r="H11" s="46">
        <v>1.4196424208589634E-2</v>
      </c>
      <c r="I11" s="46">
        <v>1.432170229401478E-2</v>
      </c>
      <c r="J11" s="46">
        <v>1.4587818675694812E-2</v>
      </c>
      <c r="K11" s="46">
        <v>1.5381715914579734E-2</v>
      </c>
      <c r="L11" s="46">
        <v>1.5846554701557578E-2</v>
      </c>
      <c r="M11" s="46">
        <v>1.6177715957558913E-2</v>
      </c>
      <c r="N11" s="46">
        <v>1.6626721827993938E-2</v>
      </c>
      <c r="O11" s="46">
        <v>1.6918429456958421E-2</v>
      </c>
      <c r="P11" s="46">
        <v>1.7350805337018049E-2</v>
      </c>
      <c r="Q11" s="46">
        <v>1.7636763601208142E-2</v>
      </c>
      <c r="R11" s="46">
        <v>1.7928708962089264E-2</v>
      </c>
      <c r="S11" s="46">
        <v>1.8422296849955385E-2</v>
      </c>
      <c r="T11" s="46">
        <v>1.9025753890061139E-2</v>
      </c>
      <c r="U11" s="46">
        <v>1.951319007798993E-2</v>
      </c>
      <c r="V11" s="46">
        <v>2.0044061659871527E-2</v>
      </c>
      <c r="W11" s="46">
        <v>2.0505805186348383E-2</v>
      </c>
      <c r="X11" s="46">
        <v>2.0753518636814655E-2</v>
      </c>
      <c r="Y11" s="46">
        <v>2.1033719028549183E-2</v>
      </c>
      <c r="Z11" s="46">
        <v>2.1169262461808724E-2</v>
      </c>
      <c r="AA11" s="46">
        <v>2.1405397657322876E-2</v>
      </c>
      <c r="AB11" s="46">
        <v>2.1516552911329982E-2</v>
      </c>
      <c r="AC11" s="46">
        <v>2.1631937696441936E-2</v>
      </c>
      <c r="AD11" s="46">
        <v>2.1605303323235008E-2</v>
      </c>
      <c r="AE11" s="46">
        <v>2.173562976602313E-2</v>
      </c>
      <c r="AF11" s="46">
        <v>2.1688249742599551E-2</v>
      </c>
      <c r="AG11" s="46">
        <v>2.1662757992462103E-2</v>
      </c>
    </row>
    <row r="12" spans="2:34" x14ac:dyDescent="0.25">
      <c r="B12" s="45" t="s">
        <v>119</v>
      </c>
      <c r="C12" s="46">
        <v>2.5963272180339753E-2</v>
      </c>
      <c r="D12" s="46">
        <v>2.4323261961165011E-2</v>
      </c>
      <c r="E12" s="46">
        <v>2.3115240282229634E-2</v>
      </c>
      <c r="F12" s="46">
        <v>2.1943571775554175E-2</v>
      </c>
      <c r="G12" s="46">
        <v>2.0446155651090449E-2</v>
      </c>
      <c r="H12" s="46">
        <v>2.0170142818423258E-2</v>
      </c>
      <c r="I12" s="46">
        <v>2.0125966419494091E-2</v>
      </c>
      <c r="J12" s="46">
        <v>2.012294218524676E-2</v>
      </c>
      <c r="K12" s="46">
        <v>2.0192216343876638E-2</v>
      </c>
      <c r="L12" s="46">
        <v>2.039454185687499E-2</v>
      </c>
      <c r="M12" s="46">
        <v>2.0449511310784041E-2</v>
      </c>
      <c r="N12" s="46">
        <v>2.0732721450114039E-2</v>
      </c>
      <c r="O12" s="46">
        <v>2.0845133733206466E-2</v>
      </c>
      <c r="P12" s="46">
        <v>2.1158570891614974E-2</v>
      </c>
      <c r="Q12" s="46">
        <v>2.1347596177957406E-2</v>
      </c>
      <c r="R12" s="46">
        <v>2.1327075869106111E-2</v>
      </c>
      <c r="S12" s="46">
        <v>2.1525152440480689E-2</v>
      </c>
      <c r="T12" s="46">
        <v>2.1892358159809694E-2</v>
      </c>
      <c r="U12" s="46">
        <v>2.1998536374290487E-2</v>
      </c>
      <c r="V12" s="46">
        <v>2.2222783437552088E-2</v>
      </c>
      <c r="W12" s="46">
        <v>2.2460043639302801E-2</v>
      </c>
      <c r="X12" s="46">
        <v>2.2600786286341042E-2</v>
      </c>
      <c r="Y12" s="46">
        <v>2.2795627357067666E-2</v>
      </c>
      <c r="Z12" s="46">
        <v>2.3048205694998884E-2</v>
      </c>
      <c r="AA12" s="46">
        <v>2.3103486510279575E-2</v>
      </c>
      <c r="AB12" s="46">
        <v>2.3020167604896891E-2</v>
      </c>
      <c r="AC12" s="46">
        <v>2.2971390313979687E-2</v>
      </c>
      <c r="AD12" s="46">
        <v>2.2987607850207738E-2</v>
      </c>
      <c r="AE12" s="46">
        <v>2.3124979748460672E-2</v>
      </c>
      <c r="AF12" s="46">
        <v>2.3122886455205507E-2</v>
      </c>
      <c r="AG12" s="46">
        <v>2.284571225471797E-2</v>
      </c>
    </row>
    <row r="13" spans="2:34" x14ac:dyDescent="0.25">
      <c r="B13" s="45" t="s">
        <v>122</v>
      </c>
      <c r="C13" s="46">
        <v>4.6016942374074742E-2</v>
      </c>
      <c r="D13" s="46">
        <v>4.1834649348471184E-2</v>
      </c>
      <c r="E13" s="46">
        <v>4.009774524011904E-2</v>
      </c>
      <c r="F13" s="46">
        <v>3.6331065148230042E-2</v>
      </c>
      <c r="G13" s="46">
        <v>3.2118383873373152E-2</v>
      </c>
      <c r="H13" s="46">
        <v>3.0406970010643273E-2</v>
      </c>
      <c r="I13" s="46">
        <v>2.9124097339287544E-2</v>
      </c>
      <c r="J13" s="46">
        <v>2.8095714543341949E-2</v>
      </c>
      <c r="K13" s="46">
        <v>2.7026075452932143E-2</v>
      </c>
      <c r="L13" s="46">
        <v>2.6110355698537608E-2</v>
      </c>
      <c r="M13" s="46">
        <v>2.5334474600922679E-2</v>
      </c>
      <c r="N13" s="46">
        <v>2.4871172676290555E-2</v>
      </c>
      <c r="O13" s="46">
        <v>2.430133413927521E-2</v>
      </c>
      <c r="P13" s="46">
        <v>2.3968196585951108E-2</v>
      </c>
      <c r="Q13" s="46">
        <v>2.3313018116691363E-2</v>
      </c>
      <c r="R13" s="46">
        <v>2.2567273627602594E-2</v>
      </c>
      <c r="S13" s="46">
        <v>2.20741010585895E-2</v>
      </c>
      <c r="T13" s="46">
        <v>2.168041738669416E-2</v>
      </c>
      <c r="U13" s="46">
        <v>2.1343165227271199E-2</v>
      </c>
      <c r="V13" s="46">
        <v>2.1061133362721147E-2</v>
      </c>
      <c r="W13" s="46">
        <v>2.0847258726938735E-2</v>
      </c>
      <c r="X13" s="46">
        <v>2.0503367915511758E-2</v>
      </c>
      <c r="Y13" s="46">
        <v>2.0297333366739868E-2</v>
      </c>
      <c r="Z13" s="46">
        <v>2.0034144582097773E-2</v>
      </c>
      <c r="AA13" s="46">
        <v>1.9786385859782814E-2</v>
      </c>
      <c r="AB13" s="46">
        <v>1.9428902006939641E-2</v>
      </c>
      <c r="AC13" s="46">
        <v>1.9008289043439128E-2</v>
      </c>
      <c r="AD13" s="46">
        <v>1.8689184122377009E-2</v>
      </c>
      <c r="AE13" s="46">
        <v>1.8460874275902154E-2</v>
      </c>
      <c r="AF13" s="46">
        <v>1.8235804881950285E-2</v>
      </c>
      <c r="AG13" s="46">
        <v>1.8020256751120678E-2</v>
      </c>
    </row>
    <row r="14" spans="2:34" x14ac:dyDescent="0.25">
      <c r="B14" s="45" t="s">
        <v>125</v>
      </c>
      <c r="C14" s="46">
        <v>0.15877242732646107</v>
      </c>
      <c r="D14" s="46">
        <v>0.18048044046846273</v>
      </c>
      <c r="E14" s="46">
        <v>0.20687043664369809</v>
      </c>
      <c r="F14" s="46">
        <v>0.2042920945913862</v>
      </c>
      <c r="G14" s="46">
        <v>0.20296996744231435</v>
      </c>
      <c r="H14" s="46">
        <v>0.22741195248448695</v>
      </c>
      <c r="I14" s="46">
        <v>0.2588343100885343</v>
      </c>
      <c r="J14" s="46">
        <v>0.28262621805984706</v>
      </c>
      <c r="K14" s="46">
        <v>0.29397969990730144</v>
      </c>
      <c r="L14" s="46">
        <v>0.31080078646650061</v>
      </c>
      <c r="M14" s="46">
        <v>0.31793067761332738</v>
      </c>
      <c r="N14" s="46">
        <v>0.32686875432403323</v>
      </c>
      <c r="O14" s="46">
        <v>0.33908825928817449</v>
      </c>
      <c r="P14" s="46">
        <v>0.35105809917133085</v>
      </c>
      <c r="Q14" s="46">
        <v>0.35630197681943526</v>
      </c>
      <c r="R14" s="46">
        <v>0.3614089303873117</v>
      </c>
      <c r="S14" s="46">
        <v>0.36812651725184081</v>
      </c>
      <c r="T14" s="46">
        <v>0.3758995563115386</v>
      </c>
      <c r="U14" s="46">
        <v>0.38403671945350898</v>
      </c>
      <c r="V14" s="46">
        <v>0.38994569669145862</v>
      </c>
      <c r="W14" s="46">
        <v>0.39539927811955267</v>
      </c>
      <c r="X14" s="46">
        <v>0.40388827889423146</v>
      </c>
      <c r="Y14" s="46">
        <v>0.41079455555077166</v>
      </c>
      <c r="Z14" s="46">
        <v>0.41670233603849527</v>
      </c>
      <c r="AA14" s="46">
        <v>0.42269927793458284</v>
      </c>
      <c r="AB14" s="46">
        <v>0.43052143073238802</v>
      </c>
      <c r="AC14" s="46">
        <v>0.44021546264926326</v>
      </c>
      <c r="AD14" s="46">
        <v>0.44944116288944136</v>
      </c>
      <c r="AE14" s="46">
        <v>0.45564485022172568</v>
      </c>
      <c r="AF14" s="46">
        <v>0.46113101763091346</v>
      </c>
      <c r="AG14" s="46">
        <v>0.46604134537888386</v>
      </c>
    </row>
    <row r="15" spans="2:34" x14ac:dyDescent="0.25">
      <c r="B15" s="45" t="s">
        <v>47</v>
      </c>
      <c r="C15" s="46">
        <v>0.41103562970428731</v>
      </c>
      <c r="D15" s="46">
        <v>0.43363006356367129</v>
      </c>
      <c r="E15" s="46">
        <v>0.42121805456569189</v>
      </c>
      <c r="F15" s="46">
        <v>0.45012400377081718</v>
      </c>
      <c r="G15" s="46">
        <v>0.49050923696241355</v>
      </c>
      <c r="H15" s="46">
        <v>0.48192306198804746</v>
      </c>
      <c r="I15" s="46">
        <v>0.46191054740842996</v>
      </c>
      <c r="J15" s="46">
        <v>0.44697183804353585</v>
      </c>
      <c r="K15" s="46">
        <v>0.4412900009783573</v>
      </c>
      <c r="L15" s="46">
        <v>0.43066440613346257</v>
      </c>
      <c r="M15" s="46">
        <v>0.43109607620380408</v>
      </c>
      <c r="N15" s="46">
        <v>0.42625729108532401</v>
      </c>
      <c r="O15" s="46">
        <v>0.41831570411401614</v>
      </c>
      <c r="P15" s="46">
        <v>0.41004818567637052</v>
      </c>
      <c r="Q15" s="46">
        <v>0.40971631297599825</v>
      </c>
      <c r="R15" s="46">
        <v>0.41105359216626713</v>
      </c>
      <c r="S15" s="46">
        <v>0.40776889575152098</v>
      </c>
      <c r="T15" s="46">
        <v>0.40210742618005751</v>
      </c>
      <c r="U15" s="46">
        <v>0.39642407601525853</v>
      </c>
      <c r="V15" s="46">
        <v>0.39200648568589341</v>
      </c>
      <c r="W15" s="46">
        <v>0.38800732430663215</v>
      </c>
      <c r="X15" s="46">
        <v>0.38217148893203312</v>
      </c>
      <c r="Y15" s="46">
        <v>0.37696504216771454</v>
      </c>
      <c r="Z15" s="46">
        <v>0.37302462119872182</v>
      </c>
      <c r="AA15" s="46">
        <v>0.36956586799150043</v>
      </c>
      <c r="AB15" s="46">
        <v>0.36484150385923098</v>
      </c>
      <c r="AC15" s="46">
        <v>0.35864030849073009</v>
      </c>
      <c r="AD15" s="46">
        <v>0.35294389055065106</v>
      </c>
      <c r="AE15" s="46">
        <v>0.34871229926555458</v>
      </c>
      <c r="AF15" s="46">
        <v>0.34578148068426567</v>
      </c>
      <c r="AG15" s="46">
        <v>0.34368350494805577</v>
      </c>
    </row>
    <row r="18" spans="2:33" x14ac:dyDescent="0.25">
      <c r="B18" s="56" t="s">
        <v>105</v>
      </c>
      <c r="C18" s="60">
        <v>2020</v>
      </c>
      <c r="D18" s="56">
        <v>2021</v>
      </c>
      <c r="E18" s="56">
        <v>2022</v>
      </c>
      <c r="F18" s="56">
        <v>2023</v>
      </c>
      <c r="G18" s="56">
        <v>2024</v>
      </c>
      <c r="H18" s="60">
        <v>2025</v>
      </c>
      <c r="I18" s="56">
        <v>2026</v>
      </c>
      <c r="J18" s="56">
        <v>2027</v>
      </c>
      <c r="K18" s="56">
        <v>2028</v>
      </c>
      <c r="L18" s="56">
        <v>2029</v>
      </c>
      <c r="M18" s="60">
        <v>2030</v>
      </c>
      <c r="N18" s="56">
        <v>2031</v>
      </c>
      <c r="O18" s="56">
        <v>2032</v>
      </c>
      <c r="P18" s="56">
        <v>2033</v>
      </c>
      <c r="Q18" s="56">
        <v>2034</v>
      </c>
      <c r="R18" s="60">
        <v>2035</v>
      </c>
      <c r="S18" s="56">
        <v>2036</v>
      </c>
      <c r="T18" s="56">
        <v>2037</v>
      </c>
      <c r="U18" s="56">
        <v>2038</v>
      </c>
      <c r="V18" s="56">
        <v>2039</v>
      </c>
      <c r="W18" s="60">
        <v>2040</v>
      </c>
      <c r="X18" s="56">
        <v>2041</v>
      </c>
      <c r="Y18" s="56">
        <v>2042</v>
      </c>
      <c r="Z18" s="56">
        <v>2043</v>
      </c>
      <c r="AA18" s="56">
        <v>2044</v>
      </c>
      <c r="AB18" s="60">
        <v>2045</v>
      </c>
      <c r="AC18" s="56">
        <v>2046</v>
      </c>
      <c r="AD18" s="56">
        <v>2047</v>
      </c>
      <c r="AE18" s="56">
        <v>2048</v>
      </c>
      <c r="AF18" s="56">
        <v>2049</v>
      </c>
      <c r="AG18" s="60">
        <v>2050</v>
      </c>
    </row>
    <row r="19" spans="2:33" x14ac:dyDescent="0.25">
      <c r="B19" s="56" t="s">
        <v>106</v>
      </c>
      <c r="C19" s="61">
        <v>0.19055487787141653</v>
      </c>
      <c r="D19" s="57">
        <v>0.23040900888033475</v>
      </c>
      <c r="E19" s="57">
        <v>0.23772256866839733</v>
      </c>
      <c r="F19" s="57">
        <v>0.20611377253231397</v>
      </c>
      <c r="G19" s="57">
        <v>0.18241791975222493</v>
      </c>
      <c r="H19" s="61">
        <v>0.16290766967629067</v>
      </c>
      <c r="I19" s="57">
        <v>0.16562281970042456</v>
      </c>
      <c r="J19" s="57">
        <v>0.15899149828775361</v>
      </c>
      <c r="K19" s="57">
        <v>0.15916984676515245</v>
      </c>
      <c r="L19" s="57">
        <v>0.15851809177068296</v>
      </c>
      <c r="M19" s="61">
        <v>0.1554726630492072</v>
      </c>
      <c r="N19" s="57">
        <v>0.15150986212546741</v>
      </c>
      <c r="O19" s="57">
        <v>0.14782179349419158</v>
      </c>
      <c r="P19" s="57">
        <v>0.14647112640790166</v>
      </c>
      <c r="Q19" s="57">
        <v>0.14501241820501809</v>
      </c>
      <c r="R19" s="61">
        <v>0.14061182313290277</v>
      </c>
      <c r="S19" s="57">
        <v>0.13910915967459392</v>
      </c>
      <c r="T19" s="57">
        <v>0.13589741071711392</v>
      </c>
      <c r="U19" s="57">
        <v>0.1310649767143961</v>
      </c>
      <c r="V19" s="57">
        <v>0.12875335156176249</v>
      </c>
      <c r="W19" s="61">
        <v>0.1272650623187076</v>
      </c>
      <c r="X19" s="57">
        <v>0.12528753143555893</v>
      </c>
      <c r="Y19" s="57">
        <v>0.12403042008770326</v>
      </c>
      <c r="Z19" s="57">
        <v>0.12128529829002893</v>
      </c>
      <c r="AA19" s="57">
        <v>0.11902025505554445</v>
      </c>
      <c r="AB19" s="61">
        <v>0.11532541582394021</v>
      </c>
      <c r="AC19" s="57">
        <v>0.11358831541647774</v>
      </c>
      <c r="AD19" s="57">
        <v>0.11214217855717283</v>
      </c>
      <c r="AE19" s="57">
        <v>0.11135982432004256</v>
      </c>
      <c r="AF19" s="57">
        <v>0.11039659678212586</v>
      </c>
      <c r="AG19" s="61">
        <v>0.10870359193058264</v>
      </c>
    </row>
    <row r="20" spans="2:33" x14ac:dyDescent="0.25">
      <c r="B20" s="56" t="s">
        <v>107</v>
      </c>
      <c r="C20" s="61">
        <v>3.8643245510885868E-3</v>
      </c>
      <c r="D20" s="57">
        <v>2.9779403079288943E-3</v>
      </c>
      <c r="E20" s="57">
        <v>2.8557284910998037E-3</v>
      </c>
      <c r="F20" s="57">
        <v>2.6595003659748303E-3</v>
      </c>
      <c r="G20" s="57">
        <v>2.5170233723688018E-3</v>
      </c>
      <c r="H20" s="61">
        <v>2.3966659728493762E-3</v>
      </c>
      <c r="I20" s="57">
        <v>2.3090734446288125E-3</v>
      </c>
      <c r="J20" s="57">
        <v>2.1892437890803163E-3</v>
      </c>
      <c r="K20" s="57">
        <v>2.112534999832352E-3</v>
      </c>
      <c r="L20" s="57">
        <v>2.0626844009979687E-3</v>
      </c>
      <c r="M20" s="61">
        <v>2.0073044685663356E-3</v>
      </c>
      <c r="N20" s="57">
        <v>1.9250208838061838E-3</v>
      </c>
      <c r="O20" s="57">
        <v>1.8930899007907082E-3</v>
      </c>
      <c r="P20" s="57">
        <v>1.8668298669652658E-3</v>
      </c>
      <c r="Q20" s="57">
        <v>1.846274015378849E-3</v>
      </c>
      <c r="R20" s="61">
        <v>1.8089538949912719E-3</v>
      </c>
      <c r="S20" s="57">
        <v>1.7715881736493253E-3</v>
      </c>
      <c r="T20" s="57">
        <v>1.717945460630671E-3</v>
      </c>
      <c r="U20" s="57">
        <v>1.6388306061781331E-3</v>
      </c>
      <c r="V20" s="57">
        <v>1.60053885071758E-3</v>
      </c>
      <c r="W20" s="61">
        <v>1.5667901740825281E-3</v>
      </c>
      <c r="X20" s="57">
        <v>1.49026962401023E-3</v>
      </c>
      <c r="Y20" s="57">
        <v>1.4128872840780766E-3</v>
      </c>
      <c r="Z20" s="57">
        <v>1.3282001165415983E-3</v>
      </c>
      <c r="AA20" s="57">
        <v>1.250964535669921E-3</v>
      </c>
      <c r="AB20" s="61">
        <v>1.1673710544287124E-3</v>
      </c>
      <c r="AC20" s="57">
        <v>1.1557237336123744E-3</v>
      </c>
      <c r="AD20" s="57">
        <v>1.1486578017530706E-3</v>
      </c>
      <c r="AE20" s="57">
        <v>1.1422383613668039E-3</v>
      </c>
      <c r="AF20" s="57">
        <v>1.1342884604348675E-3</v>
      </c>
      <c r="AG20" s="61">
        <v>1.1237428464173458E-3</v>
      </c>
    </row>
    <row r="21" spans="2:33" x14ac:dyDescent="0.25">
      <c r="B21" s="56" t="s">
        <v>108</v>
      </c>
      <c r="C21" s="61">
        <v>0.40293836012375267</v>
      </c>
      <c r="D21" s="57">
        <v>0.34941906170217607</v>
      </c>
      <c r="E21" s="57">
        <v>0.34301193849635642</v>
      </c>
      <c r="F21" s="57">
        <v>0.35338021166512468</v>
      </c>
      <c r="G21" s="57">
        <v>0.34700325309649938</v>
      </c>
      <c r="H21" s="61">
        <v>0.35758908946737222</v>
      </c>
      <c r="I21" s="57">
        <v>0.36377704260584953</v>
      </c>
      <c r="J21" s="57">
        <v>0.36436163735867316</v>
      </c>
      <c r="K21" s="57">
        <v>0.35832653933268926</v>
      </c>
      <c r="L21" s="57">
        <v>0.35592212206886131</v>
      </c>
      <c r="M21" s="61">
        <v>0.34905464650054308</v>
      </c>
      <c r="N21" s="57">
        <v>0.34894619556076512</v>
      </c>
      <c r="O21" s="57">
        <v>0.34793891777974911</v>
      </c>
      <c r="P21" s="57">
        <v>0.34642405329955184</v>
      </c>
      <c r="Q21" s="57">
        <v>0.34551186973950565</v>
      </c>
      <c r="R21" s="61">
        <v>0.3406956771208689</v>
      </c>
      <c r="S21" s="57">
        <v>0.33975557591410555</v>
      </c>
      <c r="T21" s="57">
        <v>0.34131782293737789</v>
      </c>
      <c r="U21" s="57">
        <v>0.34473761832029937</v>
      </c>
      <c r="V21" s="57">
        <v>0.34724313567572046</v>
      </c>
      <c r="W21" s="61">
        <v>0.35032979156991612</v>
      </c>
      <c r="X21" s="57">
        <v>0.35028825104749201</v>
      </c>
      <c r="Y21" s="57">
        <v>0.35193881100797997</v>
      </c>
      <c r="Z21" s="57">
        <v>0.35500462505395841</v>
      </c>
      <c r="AA21" s="57">
        <v>0.35653172287438739</v>
      </c>
      <c r="AB21" s="61">
        <v>0.35782254651634793</v>
      </c>
      <c r="AC21" s="57">
        <v>0.35631693568394679</v>
      </c>
      <c r="AD21" s="57">
        <v>0.35555394066804535</v>
      </c>
      <c r="AE21" s="57">
        <v>0.35606370974861512</v>
      </c>
      <c r="AF21" s="57">
        <v>0.35667807569300886</v>
      </c>
      <c r="AG21" s="61">
        <v>0.35786757508777006</v>
      </c>
    </row>
    <row r="22" spans="2:33" x14ac:dyDescent="0.25">
      <c r="B22" s="56" t="s">
        <v>109</v>
      </c>
      <c r="C22" s="61">
        <v>0.19324132750707559</v>
      </c>
      <c r="D22" s="57">
        <v>0.18608712628670249</v>
      </c>
      <c r="E22" s="57">
        <v>0.1763977583476784</v>
      </c>
      <c r="F22" s="57">
        <v>0.1772795664097753</v>
      </c>
      <c r="G22" s="57">
        <v>0.17598751696769716</v>
      </c>
      <c r="H22" s="61">
        <v>0.1717906148690522</v>
      </c>
      <c r="I22" s="57">
        <v>0.15089793277515959</v>
      </c>
      <c r="J22" s="57">
        <v>0.14679452878190327</v>
      </c>
      <c r="K22" s="57">
        <v>0.14600831572965009</v>
      </c>
      <c r="L22" s="57">
        <v>0.141509477476078</v>
      </c>
      <c r="M22" s="61">
        <v>0.14084155994348108</v>
      </c>
      <c r="N22" s="57">
        <v>0.13994832982569455</v>
      </c>
      <c r="O22" s="57">
        <v>0.13923115076990439</v>
      </c>
      <c r="P22" s="57">
        <v>0.13651731287901173</v>
      </c>
      <c r="Q22" s="57">
        <v>0.13183513470878777</v>
      </c>
      <c r="R22" s="61">
        <v>0.13101726938010225</v>
      </c>
      <c r="S22" s="57">
        <v>0.12845915303037048</v>
      </c>
      <c r="T22" s="57">
        <v>0.127317363741767</v>
      </c>
      <c r="U22" s="57">
        <v>0.12612859194189005</v>
      </c>
      <c r="V22" s="57">
        <v>0.12491775944773605</v>
      </c>
      <c r="W22" s="61">
        <v>0.12211015032730112</v>
      </c>
      <c r="X22" s="57">
        <v>0.12117012679579031</v>
      </c>
      <c r="Y22" s="57">
        <v>0.1200600369060929</v>
      </c>
      <c r="Z22" s="57">
        <v>0.11885318838852907</v>
      </c>
      <c r="AA22" s="57">
        <v>0.11769637768081609</v>
      </c>
      <c r="AB22" s="61">
        <v>0.11657704351164162</v>
      </c>
      <c r="AC22" s="57">
        <v>0.11535424214139792</v>
      </c>
      <c r="AD22" s="57">
        <v>0.11265930864886561</v>
      </c>
      <c r="AE22" s="57">
        <v>0.11139619396371257</v>
      </c>
      <c r="AF22" s="57">
        <v>0.11007156922661097</v>
      </c>
      <c r="AG22" s="61">
        <v>0.10876152205010657</v>
      </c>
    </row>
    <row r="23" spans="2:33" x14ac:dyDescent="0.25">
      <c r="B23" s="56" t="s">
        <v>830</v>
      </c>
      <c r="C23" s="61">
        <v>4.0132653988432937E-3</v>
      </c>
      <c r="D23" s="57">
        <v>3.8813806150481927E-3</v>
      </c>
      <c r="E23" s="57">
        <v>4.058315083267261E-3</v>
      </c>
      <c r="F23" s="57">
        <v>3.9956880071637339E-3</v>
      </c>
      <c r="G23" s="57">
        <v>3.9106449125026451E-3</v>
      </c>
      <c r="H23" s="61">
        <v>3.879854018205084E-3</v>
      </c>
      <c r="I23" s="57">
        <v>3.8001972169232792E-3</v>
      </c>
      <c r="J23" s="57">
        <v>3.7577980542066488E-3</v>
      </c>
      <c r="K23" s="57">
        <v>3.7138827747191065E-3</v>
      </c>
      <c r="L23" s="57">
        <v>3.5986224150169901E-3</v>
      </c>
      <c r="M23" s="61">
        <v>3.562177545586302E-3</v>
      </c>
      <c r="N23" s="57">
        <v>3.4921182319959383E-3</v>
      </c>
      <c r="O23" s="57">
        <v>3.4650407927491159E-3</v>
      </c>
      <c r="P23" s="57">
        <v>3.4269907479842292E-3</v>
      </c>
      <c r="Q23" s="57">
        <v>3.3968492671144408E-3</v>
      </c>
      <c r="R23" s="61">
        <v>3.321906744107823E-3</v>
      </c>
      <c r="S23" s="57">
        <v>3.2835364962355202E-3</v>
      </c>
      <c r="T23" s="57">
        <v>3.2670939531911961E-3</v>
      </c>
      <c r="U23" s="57">
        <v>3.2323411193308916E-3</v>
      </c>
      <c r="V23" s="57">
        <v>3.1960936985435742E-3</v>
      </c>
      <c r="W23" s="61">
        <v>3.1536785138100145E-3</v>
      </c>
      <c r="X23" s="57">
        <v>3.1183956247373291E-3</v>
      </c>
      <c r="Y23" s="57">
        <v>3.0763425096406961E-3</v>
      </c>
      <c r="Z23" s="57">
        <v>3.0195776584376814E-3</v>
      </c>
      <c r="AA23" s="57">
        <v>2.9578271020114441E-3</v>
      </c>
      <c r="AB23" s="61">
        <v>2.8914881903477191E-3</v>
      </c>
      <c r="AC23" s="57">
        <v>2.7766340051158622E-3</v>
      </c>
      <c r="AD23" s="57">
        <v>2.7260507072972926E-3</v>
      </c>
      <c r="AE23" s="57">
        <v>2.6815145363309808E-3</v>
      </c>
      <c r="AF23" s="57">
        <v>2.6140475383125755E-3</v>
      </c>
      <c r="AG23" s="61">
        <v>2.5164214931901363E-3</v>
      </c>
    </row>
    <row r="24" spans="2:33" x14ac:dyDescent="0.25">
      <c r="B24" s="56" t="s">
        <v>114</v>
      </c>
      <c r="C24" s="62">
        <f>C10*C$7</f>
        <v>6.972406761966389E-2</v>
      </c>
      <c r="D24" s="22">
        <f t="shared" ref="D24:AG28" si="0">D10*D$7</f>
        <v>6.8867859426430728E-2</v>
      </c>
      <c r="E24" s="22">
        <f t="shared" si="0"/>
        <v>6.8990761106755449E-2</v>
      </c>
      <c r="F24" s="22">
        <f t="shared" si="0"/>
        <v>6.9861505717606118E-2</v>
      </c>
      <c r="G24" s="22">
        <f t="shared" si="0"/>
        <v>6.9124016956518528E-2</v>
      </c>
      <c r="H24" s="62">
        <f t="shared" si="0"/>
        <v>6.809182247947948E-2</v>
      </c>
      <c r="I24" s="22">
        <f t="shared" si="0"/>
        <v>6.7636787866404188E-2</v>
      </c>
      <c r="J24" s="22">
        <f t="shared" si="0"/>
        <v>6.7241310989572922E-2</v>
      </c>
      <c r="K24" s="22">
        <f t="shared" si="0"/>
        <v>6.6838197660778573E-2</v>
      </c>
      <c r="L24" s="22">
        <f t="shared" si="0"/>
        <v>6.6386302450424664E-2</v>
      </c>
      <c r="M24" s="62">
        <f t="shared" si="0"/>
        <v>6.5976675669881579E-2</v>
      </c>
      <c r="N24" s="22">
        <f t="shared" si="0"/>
        <v>6.5396693552219762E-2</v>
      </c>
      <c r="O24" s="22">
        <f t="shared" si="0"/>
        <v>6.4927991988798853E-2</v>
      </c>
      <c r="P24" s="22">
        <f t="shared" si="0"/>
        <v>6.4443710914711641E-2</v>
      </c>
      <c r="Q24" s="22">
        <f t="shared" si="0"/>
        <v>6.3934807810090727E-2</v>
      </c>
      <c r="R24" s="62">
        <f t="shared" si="0"/>
        <v>6.3393092614295349E-2</v>
      </c>
      <c r="S24" s="22">
        <f t="shared" si="0"/>
        <v>6.2826809237609929E-2</v>
      </c>
      <c r="T24" s="22">
        <f t="shared" si="0"/>
        <v>6.2240750238631924E-2</v>
      </c>
      <c r="U24" s="22">
        <f t="shared" si="0"/>
        <v>6.1607901064034597E-2</v>
      </c>
      <c r="V24" s="22">
        <f t="shared" si="0"/>
        <v>6.1004354036109806E-2</v>
      </c>
      <c r="W24" s="62">
        <f t="shared" si="0"/>
        <v>6.0435999238049425E-2</v>
      </c>
      <c r="X24" s="22">
        <f t="shared" si="0"/>
        <v>5.9829725634492313E-2</v>
      </c>
      <c r="Y24" s="22">
        <f t="shared" si="0"/>
        <v>5.9168691017408667E-2</v>
      </c>
      <c r="Z24" s="22">
        <f t="shared" si="0"/>
        <v>5.8482896355757506E-2</v>
      </c>
      <c r="AA24" s="22">
        <f t="shared" si="0"/>
        <v>5.7740552605699685E-2</v>
      </c>
      <c r="AB24" s="62">
        <f t="shared" si="0"/>
        <v>5.7143045956079719E-2</v>
      </c>
      <c r="AC24" s="22">
        <f t="shared" si="0"/>
        <v>5.6499509791871967E-2</v>
      </c>
      <c r="AD24" s="22">
        <f t="shared" si="0"/>
        <v>5.5851544762274774E-2</v>
      </c>
      <c r="AE24" s="22">
        <f t="shared" si="0"/>
        <v>5.5225181589312347E-2</v>
      </c>
      <c r="AF24" s="22">
        <f t="shared" si="0"/>
        <v>5.4500709639648502E-2</v>
      </c>
      <c r="AG24" s="62">
        <f t="shared" si="0"/>
        <v>5.3784701103663297E-2</v>
      </c>
    </row>
    <row r="25" spans="2:33" x14ac:dyDescent="0.25">
      <c r="B25" s="56" t="s">
        <v>45</v>
      </c>
      <c r="C25" s="62">
        <f t="shared" ref="C25:R28" si="1">C11*C$7</f>
        <v>3.8482795159488167E-3</v>
      </c>
      <c r="D25" s="22">
        <f t="shared" si="1"/>
        <v>3.7833334347654422E-3</v>
      </c>
      <c r="E25" s="22">
        <f t="shared" si="1"/>
        <v>3.8477889056556746E-3</v>
      </c>
      <c r="F25" s="22">
        <f t="shared" si="1"/>
        <v>3.8538120821904973E-3</v>
      </c>
      <c r="G25" s="22">
        <f t="shared" si="1"/>
        <v>4.0569610961831652E-3</v>
      </c>
      <c r="H25" s="62">
        <f t="shared" si="1"/>
        <v>4.2793142825024288E-3</v>
      </c>
      <c r="I25" s="22">
        <f t="shared" si="1"/>
        <v>4.4911855084801295E-3</v>
      </c>
      <c r="J25" s="22">
        <f t="shared" si="1"/>
        <v>4.7250730014269434E-3</v>
      </c>
      <c r="K25" s="22">
        <f t="shared" si="1"/>
        <v>5.0862551803841664E-3</v>
      </c>
      <c r="L25" s="22">
        <f t="shared" si="1"/>
        <v>5.362301146506385E-3</v>
      </c>
      <c r="M25" s="62">
        <f t="shared" si="1"/>
        <v>5.6470194562756428E-3</v>
      </c>
      <c r="N25" s="22">
        <f t="shared" si="1"/>
        <v>5.8888265525485683E-3</v>
      </c>
      <c r="O25" s="22">
        <f t="shared" si="1"/>
        <v>6.0847112876286583E-3</v>
      </c>
      <c r="P25" s="22">
        <f t="shared" si="1"/>
        <v>6.3381395215359399E-3</v>
      </c>
      <c r="Q25" s="22">
        <f t="shared" si="1"/>
        <v>6.5678868423210447E-3</v>
      </c>
      <c r="R25" s="62">
        <f t="shared" si="1"/>
        <v>6.8585262072410526E-3</v>
      </c>
      <c r="S25" s="22">
        <f t="shared" si="0"/>
        <v>7.1408702448813241E-3</v>
      </c>
      <c r="T25" s="22">
        <f t="shared" si="0"/>
        <v>7.4292235741576958E-3</v>
      </c>
      <c r="U25" s="22">
        <f t="shared" si="0"/>
        <v>7.6725399578625496E-3</v>
      </c>
      <c r="V25" s="22">
        <f t="shared" si="0"/>
        <v>7.9031562703867127E-3</v>
      </c>
      <c r="W25" s="62">
        <f t="shared" si="0"/>
        <v>8.1115762352276261E-3</v>
      </c>
      <c r="X25" s="22">
        <f t="shared" si="0"/>
        <v>8.2732936807278674E-3</v>
      </c>
      <c r="Y25" s="22">
        <f t="shared" si="0"/>
        <v>8.402581653321162E-3</v>
      </c>
      <c r="Z25" s="22">
        <f t="shared" si="0"/>
        <v>8.4784828823807473E-3</v>
      </c>
      <c r="AA25" s="22">
        <f t="shared" si="0"/>
        <v>8.6165883094866842E-3</v>
      </c>
      <c r="AB25" s="62">
        <f t="shared" si="0"/>
        <v>8.7403729770799583E-3</v>
      </c>
      <c r="AC25" s="22">
        <f t="shared" si="0"/>
        <v>8.8865764345392433E-3</v>
      </c>
      <c r="AD25" s="22">
        <f t="shared" si="0"/>
        <v>8.9828346240653674E-3</v>
      </c>
      <c r="AE25" s="22">
        <f t="shared" si="0"/>
        <v>9.0715052595161886E-3</v>
      </c>
      <c r="AF25" s="22">
        <f t="shared" si="0"/>
        <v>9.0896650797744408E-3</v>
      </c>
      <c r="AG25" s="62">
        <f t="shared" si="0"/>
        <v>9.1206087958913724E-3</v>
      </c>
    </row>
    <row r="26" spans="2:33" x14ac:dyDescent="0.25">
      <c r="B26" s="56" t="s">
        <v>119</v>
      </c>
      <c r="C26" s="62">
        <f t="shared" si="1"/>
        <v>5.3325408877154768E-3</v>
      </c>
      <c r="D26" s="22">
        <f t="shared" si="0"/>
        <v>5.5268675524028123E-3</v>
      </c>
      <c r="E26" s="22">
        <f t="shared" si="0"/>
        <v>5.4541253864211041E-3</v>
      </c>
      <c r="F26" s="22">
        <f t="shared" si="0"/>
        <v>5.6300901670835232E-3</v>
      </c>
      <c r="G26" s="22">
        <f t="shared" si="0"/>
        <v>5.8918393490908928E-3</v>
      </c>
      <c r="H26" s="62">
        <f t="shared" si="0"/>
        <v>6.080008527130895E-3</v>
      </c>
      <c r="I26" s="22">
        <f t="shared" si="0"/>
        <v>6.3113620763618631E-3</v>
      </c>
      <c r="J26" s="22">
        <f t="shared" si="0"/>
        <v>6.5179293040709555E-3</v>
      </c>
      <c r="K26" s="22">
        <f t="shared" si="0"/>
        <v>6.6769380966874058E-3</v>
      </c>
      <c r="L26" s="22">
        <f t="shared" si="0"/>
        <v>6.9012903587707883E-3</v>
      </c>
      <c r="M26" s="62">
        <f t="shared" si="0"/>
        <v>7.1381391876502642E-3</v>
      </c>
      <c r="N26" s="22">
        <f t="shared" si="0"/>
        <v>7.3430831311836224E-3</v>
      </c>
      <c r="O26" s="22">
        <f t="shared" si="0"/>
        <v>7.49695004735817E-3</v>
      </c>
      <c r="P26" s="22">
        <f t="shared" si="0"/>
        <v>7.7290922111407055E-3</v>
      </c>
      <c r="Q26" s="22">
        <f t="shared" si="0"/>
        <v>7.9497916524086647E-3</v>
      </c>
      <c r="R26" s="62">
        <f t="shared" si="0"/>
        <v>8.1585522460863868E-3</v>
      </c>
      <c r="S26" s="22">
        <f t="shared" si="0"/>
        <v>8.3436024199737835E-3</v>
      </c>
      <c r="T26" s="22">
        <f t="shared" si="0"/>
        <v>8.548582320289811E-3</v>
      </c>
      <c r="U26" s="22">
        <f t="shared" si="0"/>
        <v>8.6497722141608505E-3</v>
      </c>
      <c r="V26" s="22">
        <f t="shared" si="0"/>
        <v>8.7622026538438352E-3</v>
      </c>
      <c r="W26" s="62">
        <f t="shared" si="0"/>
        <v>8.884623382067117E-3</v>
      </c>
      <c r="X26" s="22">
        <f t="shared" si="0"/>
        <v>9.0096983376388735E-3</v>
      </c>
      <c r="Y26" s="22">
        <f t="shared" si="0"/>
        <v>9.1064314373726103E-3</v>
      </c>
      <c r="Z26" s="22">
        <f t="shared" si="0"/>
        <v>9.2310168012316347E-3</v>
      </c>
      <c r="AA26" s="22">
        <f t="shared" si="0"/>
        <v>9.3001417193833112E-3</v>
      </c>
      <c r="AB26" s="62">
        <f t="shared" si="0"/>
        <v>9.3511656672358393E-3</v>
      </c>
      <c r="AC26" s="22">
        <f t="shared" si="0"/>
        <v>9.4368344943223364E-3</v>
      </c>
      <c r="AD26" s="22">
        <f t="shared" si="0"/>
        <v>9.5575552276191862E-3</v>
      </c>
      <c r="AE26" s="22">
        <f t="shared" si="0"/>
        <v>9.6513594348340125E-3</v>
      </c>
      <c r="AF26" s="22">
        <f t="shared" si="0"/>
        <v>9.6909292381782974E-3</v>
      </c>
      <c r="AG26" s="62">
        <f t="shared" si="0"/>
        <v>9.618664632236049E-3</v>
      </c>
    </row>
    <row r="27" spans="2:33" x14ac:dyDescent="0.25">
      <c r="B27" s="56" t="s">
        <v>122</v>
      </c>
      <c r="C27" s="62">
        <f t="shared" si="1"/>
        <v>9.4513212754136506E-3</v>
      </c>
      <c r="D27" s="22">
        <f t="shared" si="0"/>
        <v>9.5059028850396979E-3</v>
      </c>
      <c r="E27" s="22">
        <f t="shared" si="0"/>
        <v>9.4612094696895008E-3</v>
      </c>
      <c r="F27" s="22">
        <f t="shared" si="0"/>
        <v>9.3215076717179102E-3</v>
      </c>
      <c r="G27" s="22">
        <f t="shared" si="0"/>
        <v>9.2553515273788804E-3</v>
      </c>
      <c r="H27" s="62">
        <f t="shared" si="0"/>
        <v>9.1657574571093955E-3</v>
      </c>
      <c r="I27" s="22">
        <f t="shared" si="0"/>
        <v>9.1331128962537228E-3</v>
      </c>
      <c r="J27" s="22">
        <f t="shared" si="0"/>
        <v>9.100353191648123E-3</v>
      </c>
      <c r="K27" s="22">
        <f t="shared" si="0"/>
        <v>8.936682814928017E-3</v>
      </c>
      <c r="L27" s="22">
        <f t="shared" si="0"/>
        <v>8.835459374913578E-3</v>
      </c>
      <c r="M27" s="62">
        <f t="shared" si="0"/>
        <v>8.8432923016605307E-3</v>
      </c>
      <c r="N27" s="22">
        <f t="shared" si="0"/>
        <v>8.8088333686178778E-3</v>
      </c>
      <c r="O27" s="22">
        <f t="shared" si="0"/>
        <v>8.7399721420871688E-3</v>
      </c>
      <c r="P27" s="22">
        <f t="shared" si="0"/>
        <v>8.7554307186681717E-3</v>
      </c>
      <c r="Q27" s="22">
        <f t="shared" si="0"/>
        <v>8.6817098876871383E-3</v>
      </c>
      <c r="R27" s="62">
        <f t="shared" si="0"/>
        <v>8.6329828839418928E-3</v>
      </c>
      <c r="S27" s="22">
        <f t="shared" si="0"/>
        <v>8.5563864655761879E-3</v>
      </c>
      <c r="T27" s="22">
        <f t="shared" si="0"/>
        <v>8.4658231614646966E-3</v>
      </c>
      <c r="U27" s="22">
        <f t="shared" si="0"/>
        <v>8.3920818369012402E-3</v>
      </c>
      <c r="V27" s="22">
        <f t="shared" si="0"/>
        <v>8.3041766195658014E-3</v>
      </c>
      <c r="W27" s="62">
        <f t="shared" si="0"/>
        <v>8.2466465921395768E-3</v>
      </c>
      <c r="X27" s="22">
        <f t="shared" si="0"/>
        <v>8.1735722591221079E-3</v>
      </c>
      <c r="Y27" s="22">
        <f t="shared" si="0"/>
        <v>8.1084092036802155E-3</v>
      </c>
      <c r="Z27" s="22">
        <f t="shared" si="0"/>
        <v>8.0238578084096367E-3</v>
      </c>
      <c r="AA27" s="22">
        <f t="shared" si="0"/>
        <v>7.9648667974206722E-3</v>
      </c>
      <c r="AB27" s="62">
        <f t="shared" si="0"/>
        <v>7.8923352999712981E-3</v>
      </c>
      <c r="AC27" s="22">
        <f t="shared" si="0"/>
        <v>7.8087601695580287E-3</v>
      </c>
      <c r="AD27" s="22">
        <f t="shared" si="0"/>
        <v>7.7704000595759104E-3</v>
      </c>
      <c r="AE27" s="22">
        <f t="shared" si="0"/>
        <v>7.7047649362751523E-3</v>
      </c>
      <c r="AF27" s="22">
        <f t="shared" si="0"/>
        <v>7.642726398131937E-3</v>
      </c>
      <c r="AG27" s="62">
        <f t="shared" si="0"/>
        <v>7.587016957198261E-3</v>
      </c>
    </row>
    <row r="28" spans="2:33" x14ac:dyDescent="0.25">
      <c r="B28" s="56" t="s">
        <v>125</v>
      </c>
      <c r="C28" s="62">
        <f t="shared" si="1"/>
        <v>3.2609928928808402E-2</v>
      </c>
      <c r="D28" s="22">
        <f t="shared" si="0"/>
        <v>4.1009774587846326E-2</v>
      </c>
      <c r="E28" s="22">
        <f t="shared" si="0"/>
        <v>4.8811835240398366E-2</v>
      </c>
      <c r="F28" s="22">
        <f t="shared" si="0"/>
        <v>5.2415482982273665E-2</v>
      </c>
      <c r="G28" s="22">
        <f t="shared" si="0"/>
        <v>5.8488571703529328E-2</v>
      </c>
      <c r="H28" s="62">
        <f t="shared" si="0"/>
        <v>6.8550164603408223E-2</v>
      </c>
      <c r="I28" s="22">
        <f t="shared" si="0"/>
        <v>8.1168626375712996E-2</v>
      </c>
      <c r="J28" s="22">
        <f t="shared" si="0"/>
        <v>9.1544153525501742E-2</v>
      </c>
      <c r="K28" s="22">
        <f t="shared" si="0"/>
        <v>9.7209945878924967E-2</v>
      </c>
      <c r="L28" s="22">
        <f t="shared" si="0"/>
        <v>0.10517159376230781</v>
      </c>
      <c r="M28" s="62">
        <f t="shared" si="0"/>
        <v>0.11097739179865437</v>
      </c>
      <c r="N28" s="22">
        <f t="shared" si="0"/>
        <v>0.11576986850294127</v>
      </c>
      <c r="O28" s="22">
        <f t="shared" si="0"/>
        <v>0.12195305504226386</v>
      </c>
      <c r="P28" s="22">
        <f t="shared" si="0"/>
        <v>0.12823930471780043</v>
      </c>
      <c r="Q28" s="22">
        <f t="shared" si="0"/>
        <v>0.13268596882962377</v>
      </c>
      <c r="R28" s="62">
        <f t="shared" si="0"/>
        <v>0.13825494216196388</v>
      </c>
      <c r="S28" s="22">
        <f t="shared" si="0"/>
        <v>0.14269359107639326</v>
      </c>
      <c r="T28" s="22">
        <f t="shared" si="0"/>
        <v>0.14678219120262817</v>
      </c>
      <c r="U28" s="22">
        <f t="shared" si="0"/>
        <v>0.15100232527417798</v>
      </c>
      <c r="V28" s="22">
        <f t="shared" si="0"/>
        <v>0.1537513618852622</v>
      </c>
      <c r="W28" s="62">
        <f t="shared" si="0"/>
        <v>0.15640992190621075</v>
      </c>
      <c r="X28" s="22">
        <f t="shared" si="0"/>
        <v>0.16100818391191934</v>
      </c>
      <c r="Y28" s="22">
        <f t="shared" si="0"/>
        <v>0.16410482573576629</v>
      </c>
      <c r="Z28" s="22">
        <f t="shared" si="0"/>
        <v>0.16689308989976914</v>
      </c>
      <c r="AA28" s="22">
        <f t="shared" si="0"/>
        <v>0.17015454302637392</v>
      </c>
      <c r="AB28" s="62">
        <f t="shared" si="0"/>
        <v>0.17488479194293824</v>
      </c>
      <c r="AC28" s="22">
        <f t="shared" si="0"/>
        <v>0.18084410242833623</v>
      </c>
      <c r="AD28" s="22">
        <f t="shared" si="0"/>
        <v>0.18686410364540856</v>
      </c>
      <c r="AE28" s="22">
        <f t="shared" si="0"/>
        <v>0.19016631676893517</v>
      </c>
      <c r="AF28" s="22">
        <f t="shared" si="0"/>
        <v>0.19326255266821593</v>
      </c>
      <c r="AG28" s="62">
        <f t="shared" si="0"/>
        <v>0.19621604947028229</v>
      </c>
    </row>
    <row r="29" spans="2:33" x14ac:dyDescent="0.25">
      <c r="B29" s="56" t="s">
        <v>47</v>
      </c>
      <c r="C29" s="62">
        <f>C15*C$7</f>
        <v>8.4421727988729489E-2</v>
      </c>
      <c r="D29" s="22">
        <f t="shared" ref="D29:AG29" si="2">D15*D$7</f>
        <v>9.853184708049878E-2</v>
      </c>
      <c r="E29" s="22">
        <f t="shared" si="2"/>
        <v>9.9387938718154267E-2</v>
      </c>
      <c r="F29" s="22">
        <f t="shared" si="2"/>
        <v>0.11548888911610852</v>
      </c>
      <c r="G29" s="22">
        <f t="shared" si="2"/>
        <v>0.1413469442737792</v>
      </c>
      <c r="H29" s="62">
        <f t="shared" si="2"/>
        <v>0.1452689925245364</v>
      </c>
      <c r="I29" s="22">
        <f t="shared" si="2"/>
        <v>0.14485191174528428</v>
      </c>
      <c r="J29" s="22">
        <f t="shared" si="2"/>
        <v>0.14477658457988032</v>
      </c>
      <c r="K29" s="22">
        <f t="shared" si="2"/>
        <v>0.14592088203894185</v>
      </c>
      <c r="L29" s="22">
        <f t="shared" si="2"/>
        <v>0.1457321343510693</v>
      </c>
      <c r="M29" s="62">
        <f t="shared" si="2"/>
        <v>0.15047908717358277</v>
      </c>
      <c r="N29" s="22">
        <f t="shared" si="2"/>
        <v>0.1509711463226866</v>
      </c>
      <c r="O29" s="22">
        <f t="shared" si="2"/>
        <v>0.15044719683291932</v>
      </c>
      <c r="P29" s="22">
        <f t="shared" si="2"/>
        <v>0.14978801046339049</v>
      </c>
      <c r="Q29" s="22">
        <f t="shared" si="2"/>
        <v>0.15257733459074174</v>
      </c>
      <c r="R29" s="62">
        <f t="shared" si="2"/>
        <v>0.15724622673134125</v>
      </c>
      <c r="S29" s="22">
        <f t="shared" si="2"/>
        <v>0.15805981187775739</v>
      </c>
      <c r="T29" s="22">
        <f t="shared" si="2"/>
        <v>0.15701590523996622</v>
      </c>
      <c r="U29" s="22">
        <f t="shared" si="2"/>
        <v>0.15587300443081256</v>
      </c>
      <c r="V29" s="22">
        <f t="shared" si="2"/>
        <v>0.15456390865046785</v>
      </c>
      <c r="W29" s="62">
        <f t="shared" si="2"/>
        <v>0.15348585253483563</v>
      </c>
      <c r="X29" s="22">
        <f t="shared" si="2"/>
        <v>0.15235088659746615</v>
      </c>
      <c r="Y29" s="22">
        <f t="shared" si="2"/>
        <v>0.1505905609446736</v>
      </c>
      <c r="Z29" s="22">
        <f t="shared" si="2"/>
        <v>0.14939976634734881</v>
      </c>
      <c r="AA29" s="22">
        <f t="shared" si="2"/>
        <v>0.14876607240377362</v>
      </c>
      <c r="AB29" s="62">
        <f t="shared" si="2"/>
        <v>0.14820453975084835</v>
      </c>
      <c r="AC29" s="22">
        <f t="shared" si="2"/>
        <v>0.14733236377774073</v>
      </c>
      <c r="AD29" s="22">
        <f t="shared" si="2"/>
        <v>0.14674344317032295</v>
      </c>
      <c r="AE29" s="22">
        <f t="shared" si="2"/>
        <v>0.14553732700169397</v>
      </c>
      <c r="AF29" s="22">
        <f t="shared" si="2"/>
        <v>0.14491892557078909</v>
      </c>
      <c r="AG29" s="62">
        <f t="shared" si="2"/>
        <v>0.14470007924765385</v>
      </c>
    </row>
    <row r="30" spans="2:33" x14ac:dyDescent="0.25">
      <c r="B30" s="45"/>
    </row>
    <row r="91" spans="2:33" x14ac:dyDescent="0.25">
      <c r="B91" t="s">
        <v>105</v>
      </c>
      <c r="C91">
        <v>2020</v>
      </c>
      <c r="D91">
        <v>2021</v>
      </c>
      <c r="E91">
        <v>2022</v>
      </c>
      <c r="F91">
        <v>2023</v>
      </c>
      <c r="G91">
        <v>2024</v>
      </c>
      <c r="H91">
        <v>2025</v>
      </c>
      <c r="I91">
        <v>2026</v>
      </c>
      <c r="J91">
        <v>2027</v>
      </c>
      <c r="K91">
        <v>2028</v>
      </c>
      <c r="L91">
        <v>2029</v>
      </c>
      <c r="M91">
        <v>2030</v>
      </c>
      <c r="N91">
        <v>2031</v>
      </c>
      <c r="O91">
        <v>2032</v>
      </c>
      <c r="P91">
        <v>2033</v>
      </c>
      <c r="Q91">
        <v>2034</v>
      </c>
      <c r="R91">
        <v>2035</v>
      </c>
      <c r="S91">
        <v>2036</v>
      </c>
      <c r="T91">
        <v>2037</v>
      </c>
      <c r="U91">
        <v>2038</v>
      </c>
      <c r="V91">
        <v>2039</v>
      </c>
      <c r="W91">
        <v>2040</v>
      </c>
      <c r="X91">
        <v>2041</v>
      </c>
      <c r="Y91">
        <v>2042</v>
      </c>
      <c r="Z91">
        <v>2043</v>
      </c>
      <c r="AA91">
        <v>2044</v>
      </c>
      <c r="AB91">
        <v>2045</v>
      </c>
      <c r="AC91">
        <v>2046</v>
      </c>
      <c r="AD91">
        <v>2047</v>
      </c>
      <c r="AE91">
        <v>2048</v>
      </c>
      <c r="AF91">
        <v>2049</v>
      </c>
      <c r="AG91">
        <v>2050</v>
      </c>
    </row>
    <row r="92" spans="2:33" x14ac:dyDescent="0.25">
      <c r="B92" t="s">
        <v>106</v>
      </c>
      <c r="C92" s="39">
        <v>773.88201900000001</v>
      </c>
      <c r="D92" s="39">
        <v>941.73376499999995</v>
      </c>
      <c r="E92" s="39">
        <v>992.79119900000001</v>
      </c>
      <c r="F92" s="39">
        <v>871.750854</v>
      </c>
      <c r="G92" s="39">
        <v>780.43792699999995</v>
      </c>
      <c r="H92" s="39">
        <v>706.41967799999998</v>
      </c>
      <c r="I92" s="39">
        <v>723.25091599999996</v>
      </c>
      <c r="J92" s="39">
        <v>698.41479500000003</v>
      </c>
      <c r="K92" s="39">
        <v>703.34155299999998</v>
      </c>
      <c r="L92" s="39">
        <v>705.18328899999995</v>
      </c>
      <c r="M92" s="39">
        <v>695.74206500000003</v>
      </c>
      <c r="N92" s="39">
        <v>683.59429899999998</v>
      </c>
      <c r="O92" s="39">
        <v>671.28857400000004</v>
      </c>
      <c r="P92" s="39">
        <v>670.094604</v>
      </c>
      <c r="Q92" s="39">
        <v>668.57281499999999</v>
      </c>
      <c r="R92" s="39">
        <v>653.83886700000005</v>
      </c>
      <c r="S92" s="39">
        <v>652.707581</v>
      </c>
      <c r="T92" s="39">
        <v>643.58160399999997</v>
      </c>
      <c r="U92" s="39">
        <v>626.76519800000005</v>
      </c>
      <c r="V92" s="39">
        <v>621.67889400000001</v>
      </c>
      <c r="W92" s="39">
        <v>619.91973900000005</v>
      </c>
      <c r="X92" s="39">
        <v>616.31616199999996</v>
      </c>
      <c r="Y92" s="39">
        <v>616.70904499999995</v>
      </c>
      <c r="Z92" s="39">
        <v>610.07458499999996</v>
      </c>
      <c r="AA92" s="39">
        <v>605.32934599999999</v>
      </c>
      <c r="AB92" s="39">
        <v>592.97918700000002</v>
      </c>
      <c r="AC92" s="39">
        <v>590.65801999999996</v>
      </c>
      <c r="AD92" s="39">
        <v>589.8125</v>
      </c>
      <c r="AE92" s="39">
        <v>592.60418700000002</v>
      </c>
      <c r="AF92" s="39">
        <v>594.86968999999999</v>
      </c>
      <c r="AG92" s="39">
        <v>593.26556400000004</v>
      </c>
    </row>
    <row r="93" spans="2:33" x14ac:dyDescent="0.25">
      <c r="B93" t="s">
        <v>107</v>
      </c>
      <c r="C93" s="39">
        <v>15.693806</v>
      </c>
      <c r="D93" s="39">
        <v>12.171516</v>
      </c>
      <c r="E93" s="39">
        <v>11.926264</v>
      </c>
      <c r="F93" s="39">
        <v>11.248262</v>
      </c>
      <c r="G93" s="39">
        <v>10.768572000000001</v>
      </c>
      <c r="H93" s="39">
        <v>10.392709</v>
      </c>
      <c r="I93" s="39">
        <v>10.08339</v>
      </c>
      <c r="J93" s="39">
        <v>9.6168680000000002</v>
      </c>
      <c r="K93" s="39">
        <v>9.3348940000000002</v>
      </c>
      <c r="L93" s="39">
        <v>9.1760540000000006</v>
      </c>
      <c r="M93" s="39">
        <v>8.9827119999999994</v>
      </c>
      <c r="N93" s="39">
        <v>8.6854630000000004</v>
      </c>
      <c r="O93" s="39">
        <v>8.5969029999999993</v>
      </c>
      <c r="P93" s="39">
        <v>8.5406089999999999</v>
      </c>
      <c r="Q93" s="39">
        <v>8.5121579999999994</v>
      </c>
      <c r="R93" s="39">
        <v>8.4115570000000002</v>
      </c>
      <c r="S93" s="39">
        <v>8.3123860000000001</v>
      </c>
      <c r="T93" s="39">
        <v>8.1358289999999993</v>
      </c>
      <c r="U93" s="39">
        <v>7.8370439999999997</v>
      </c>
      <c r="V93" s="39">
        <v>7.7281190000000004</v>
      </c>
      <c r="W93" s="39">
        <v>7.6319780000000002</v>
      </c>
      <c r="X93" s="39">
        <v>7.3309550000000003</v>
      </c>
      <c r="Y93" s="39">
        <v>7.0252150000000002</v>
      </c>
      <c r="Z93" s="39">
        <v>6.6809510000000003</v>
      </c>
      <c r="AA93" s="39">
        <v>6.3623250000000002</v>
      </c>
      <c r="AB93" s="39">
        <v>6.0023780000000002</v>
      </c>
      <c r="AC93" s="39">
        <v>6.0097509999999996</v>
      </c>
      <c r="AD93" s="39">
        <v>6.0413730000000001</v>
      </c>
      <c r="AE93" s="39">
        <v>6.0784510000000003</v>
      </c>
      <c r="AF93" s="39">
        <v>6.1120890000000001</v>
      </c>
      <c r="AG93" s="39">
        <v>6.1329890000000002</v>
      </c>
    </row>
    <row r="94" spans="2:33" x14ac:dyDescent="0.25">
      <c r="B94" t="s">
        <v>108</v>
      </c>
      <c r="C94" s="39">
        <v>1636.4144289999999</v>
      </c>
      <c r="D94" s="39">
        <v>1428.1547849999999</v>
      </c>
      <c r="E94" s="39">
        <v>1432.5069579999999</v>
      </c>
      <c r="F94" s="39">
        <v>1494.609009</v>
      </c>
      <c r="G94" s="39">
        <v>1484.582764</v>
      </c>
      <c r="H94" s="39">
        <v>1550.6204829999999</v>
      </c>
      <c r="I94" s="39">
        <v>1588.561768</v>
      </c>
      <c r="J94" s="39">
        <v>1600.5607910000001</v>
      </c>
      <c r="K94" s="39">
        <v>1583.3774410000001</v>
      </c>
      <c r="L94" s="39">
        <v>1583.3544919999999</v>
      </c>
      <c r="M94" s="39">
        <v>1562.0238039999999</v>
      </c>
      <c r="N94" s="39">
        <v>1574.4033199999999</v>
      </c>
      <c r="O94" s="39">
        <v>1580.0607910000001</v>
      </c>
      <c r="P94" s="39">
        <v>1584.8645019999999</v>
      </c>
      <c r="Q94" s="39">
        <v>1592.965942</v>
      </c>
      <c r="R94" s="39">
        <v>1584.2200929999999</v>
      </c>
      <c r="S94" s="39">
        <v>1594.151245</v>
      </c>
      <c r="T94" s="39">
        <v>1616.4095460000001</v>
      </c>
      <c r="U94" s="39">
        <v>1648.568115</v>
      </c>
      <c r="V94" s="39">
        <v>1676.6455080000001</v>
      </c>
      <c r="W94" s="39">
        <v>1706.4884030000001</v>
      </c>
      <c r="X94" s="39">
        <v>1723.142822</v>
      </c>
      <c r="Y94" s="39">
        <v>1749.9243160000001</v>
      </c>
      <c r="Z94" s="39">
        <v>1785.701172</v>
      </c>
      <c r="AA94" s="39">
        <v>1813.2973629999999</v>
      </c>
      <c r="AB94" s="39">
        <v>1839.848755</v>
      </c>
      <c r="AC94" s="39">
        <v>1852.8442379999999</v>
      </c>
      <c r="AD94" s="39">
        <v>1870.0382079999999</v>
      </c>
      <c r="AE94" s="39">
        <v>1894.802246</v>
      </c>
      <c r="AF94" s="39">
        <v>1921.9521480000001</v>
      </c>
      <c r="AG94" s="39">
        <v>1953.114014</v>
      </c>
    </row>
    <row r="95" spans="2:33" x14ac:dyDescent="0.25">
      <c r="B95" t="s">
        <v>109</v>
      </c>
      <c r="C95" s="39">
        <v>784.792236</v>
      </c>
      <c r="D95" s="39">
        <v>760.58019999999999</v>
      </c>
      <c r="E95" s="39">
        <v>736.682861</v>
      </c>
      <c r="F95" s="39">
        <v>749.79760699999997</v>
      </c>
      <c r="G95" s="39">
        <v>752.92675799999995</v>
      </c>
      <c r="H95" s="39">
        <v>744.93896500000005</v>
      </c>
      <c r="I95" s="39">
        <v>658.94946300000004</v>
      </c>
      <c r="J95" s="39">
        <v>644.83618200000001</v>
      </c>
      <c r="K95" s="39">
        <v>645.18322799999999</v>
      </c>
      <c r="L95" s="39">
        <v>629.51879899999994</v>
      </c>
      <c r="M95" s="39">
        <v>630.26769999999999</v>
      </c>
      <c r="N95" s="39">
        <v>631.43005400000004</v>
      </c>
      <c r="O95" s="39">
        <v>632.27673300000004</v>
      </c>
      <c r="P95" s="39">
        <v>624.55664100000001</v>
      </c>
      <c r="Q95" s="39">
        <v>607.81957999999997</v>
      </c>
      <c r="R95" s="39">
        <v>609.22460899999999</v>
      </c>
      <c r="S95" s="39">
        <v>602.73718299999996</v>
      </c>
      <c r="T95" s="39">
        <v>602.94830300000001</v>
      </c>
      <c r="U95" s="39">
        <v>603.15893600000004</v>
      </c>
      <c r="V95" s="39">
        <v>603.15893600000004</v>
      </c>
      <c r="W95" s="39">
        <v>594.80969200000004</v>
      </c>
      <c r="X95" s="39">
        <v>596.06176800000003</v>
      </c>
      <c r="Y95" s="39">
        <v>596.96734600000002</v>
      </c>
      <c r="Z95" s="39">
        <v>597.84088099999997</v>
      </c>
      <c r="AA95" s="39">
        <v>598.59619099999998</v>
      </c>
      <c r="AB95" s="39">
        <v>599.41479500000003</v>
      </c>
      <c r="AC95" s="39">
        <v>599.84082000000001</v>
      </c>
      <c r="AD95" s="39">
        <v>592.53234899999995</v>
      </c>
      <c r="AE95" s="39">
        <v>592.797729</v>
      </c>
      <c r="AF95" s="39">
        <v>593.11828600000001</v>
      </c>
      <c r="AG95" s="39">
        <v>593.581726</v>
      </c>
    </row>
    <row r="96" spans="2:33" x14ac:dyDescent="0.25">
      <c r="B96" t="s">
        <v>111</v>
      </c>
      <c r="C96" s="39">
        <v>16.298684999999999</v>
      </c>
      <c r="D96" s="39">
        <v>15.864081000000001</v>
      </c>
      <c r="E96" s="39">
        <v>16.948578000000001</v>
      </c>
      <c r="F96" s="39">
        <v>16.899619999999999</v>
      </c>
      <c r="G96" s="39">
        <v>16.730898</v>
      </c>
      <c r="H96" s="39">
        <v>16.824286000000001</v>
      </c>
      <c r="I96" s="39">
        <v>16.594912000000001</v>
      </c>
      <c r="J96" s="39">
        <v>16.507183000000001</v>
      </c>
      <c r="K96" s="39">
        <v>16.410948000000001</v>
      </c>
      <c r="L96" s="39">
        <v>16.008825000000002</v>
      </c>
      <c r="M96" s="39">
        <v>15.940788</v>
      </c>
      <c r="N96" s="39">
        <v>15.756017999999999</v>
      </c>
      <c r="O96" s="39">
        <v>15.735448999999999</v>
      </c>
      <c r="P96" s="39">
        <v>15.678229999999999</v>
      </c>
      <c r="Q96" s="39">
        <v>15.661011</v>
      </c>
      <c r="R96" s="39">
        <v>15.446721999999999</v>
      </c>
      <c r="S96" s="39">
        <v>15.406528</v>
      </c>
      <c r="T96" s="39">
        <v>15.472270999999999</v>
      </c>
      <c r="U96" s="39">
        <v>15.457363000000001</v>
      </c>
      <c r="V96" s="39">
        <v>15.432173000000001</v>
      </c>
      <c r="W96" s="39">
        <v>15.361856</v>
      </c>
      <c r="X96" s="39">
        <v>15.340055</v>
      </c>
      <c r="Y96" s="39">
        <v>15.296314000000001</v>
      </c>
      <c r="Z96" s="39">
        <v>15.188713</v>
      </c>
      <c r="AA96" s="39">
        <v>15.043317999999999</v>
      </c>
      <c r="AB96" s="39">
        <v>14.867428</v>
      </c>
      <c r="AC96" s="39">
        <v>14.438466999999999</v>
      </c>
      <c r="AD96" s="39">
        <v>14.337681</v>
      </c>
      <c r="AE96" s="39">
        <v>14.269748999999999</v>
      </c>
      <c r="AF96" s="39">
        <v>14.085739</v>
      </c>
      <c r="AG96" s="39">
        <v>13.733734</v>
      </c>
    </row>
    <row r="97" spans="2:33" x14ac:dyDescent="0.25">
      <c r="B97" t="s">
        <v>114</v>
      </c>
      <c r="C97">
        <v>283.16360500000002</v>
      </c>
      <c r="D97">
        <v>281.47854599999999</v>
      </c>
      <c r="E97">
        <v>288.12332199999997</v>
      </c>
      <c r="F97">
        <v>295.47671500000001</v>
      </c>
      <c r="G97">
        <v>295.73303199999998</v>
      </c>
      <c r="H97">
        <v>295.26791400000002</v>
      </c>
      <c r="I97">
        <v>295.36007699999999</v>
      </c>
      <c r="J97">
        <v>295.37631199999998</v>
      </c>
      <c r="K97">
        <v>295.34539799999999</v>
      </c>
      <c r="L97">
        <v>295.32595800000001</v>
      </c>
      <c r="M97">
        <v>295.24642899999998</v>
      </c>
      <c r="N97">
        <v>295.061981</v>
      </c>
      <c r="O97">
        <v>294.85110500000002</v>
      </c>
      <c r="P97">
        <v>294.82522599999999</v>
      </c>
      <c r="Q97">
        <v>294.768372</v>
      </c>
      <c r="R97">
        <v>294.77514600000001</v>
      </c>
      <c r="S97">
        <v>294.78671300000002</v>
      </c>
      <c r="T97">
        <v>294.75912499999998</v>
      </c>
      <c r="U97">
        <v>294.614868</v>
      </c>
      <c r="V97">
        <v>294.55636600000003</v>
      </c>
      <c r="W97">
        <v>294.389252</v>
      </c>
      <c r="X97">
        <v>294.31521600000002</v>
      </c>
      <c r="Y97">
        <v>294.20092799999998</v>
      </c>
      <c r="Z97">
        <v>294.17358400000001</v>
      </c>
      <c r="AA97">
        <v>293.66476399999999</v>
      </c>
      <c r="AB97">
        <v>293.817566</v>
      </c>
      <c r="AC97">
        <v>293.79684400000002</v>
      </c>
      <c r="AD97">
        <v>293.75158699999997</v>
      </c>
      <c r="AE97">
        <v>293.88223299999999</v>
      </c>
      <c r="AF97">
        <v>293.67590300000001</v>
      </c>
      <c r="AG97">
        <v>293.53781099999998</v>
      </c>
    </row>
    <row r="98" spans="2:33" x14ac:dyDescent="0.25">
      <c r="B98" t="s">
        <v>45</v>
      </c>
      <c r="C98">
        <v>15.628645000000001</v>
      </c>
      <c r="D98">
        <v>15.463341</v>
      </c>
      <c r="E98">
        <v>16.069365000000001</v>
      </c>
      <c r="F98">
        <v>16.299558999999999</v>
      </c>
      <c r="G98">
        <v>17.356881999999999</v>
      </c>
      <c r="H98">
        <v>18.556474999999999</v>
      </c>
      <c r="I98">
        <v>19.612358</v>
      </c>
      <c r="J98">
        <v>20.756208000000001</v>
      </c>
      <c r="K98">
        <v>22.475203</v>
      </c>
      <c r="L98">
        <v>23.854721000000001</v>
      </c>
      <c r="M98">
        <v>25.270481</v>
      </c>
      <c r="N98">
        <v>26.569673999999999</v>
      </c>
      <c r="O98">
        <v>27.631900999999999</v>
      </c>
      <c r="P98">
        <v>28.996521000000001</v>
      </c>
      <c r="Q98">
        <v>30.280927999999999</v>
      </c>
      <c r="R98">
        <v>31.891850999999999</v>
      </c>
      <c r="S98">
        <v>33.505341000000001</v>
      </c>
      <c r="T98">
        <v>35.183242999999997</v>
      </c>
      <c r="U98">
        <v>36.690818999999998</v>
      </c>
      <c r="V98">
        <v>38.159981000000002</v>
      </c>
      <c r="W98">
        <v>39.512225999999998</v>
      </c>
      <c r="X98">
        <v>40.698101000000001</v>
      </c>
      <c r="Y98">
        <v>41.779651999999999</v>
      </c>
      <c r="Z98">
        <v>42.647438000000001</v>
      </c>
      <c r="AA98">
        <v>43.823417999999997</v>
      </c>
      <c r="AB98">
        <v>44.941166000000003</v>
      </c>
      <c r="AC98">
        <v>46.210101999999999</v>
      </c>
      <c r="AD98">
        <v>47.245280999999999</v>
      </c>
      <c r="AE98">
        <v>48.274250000000002</v>
      </c>
      <c r="AF98">
        <v>48.979464999999998</v>
      </c>
      <c r="AG98">
        <v>49.777045999999999</v>
      </c>
    </row>
    <row r="99" spans="2:33" x14ac:dyDescent="0.25">
      <c r="B99" t="s">
        <v>119</v>
      </c>
      <c r="C99">
        <v>21.656531999999999</v>
      </c>
      <c r="D99">
        <v>22.589559999999999</v>
      </c>
      <c r="E99">
        <v>22.777843000000001</v>
      </c>
      <c r="F99">
        <v>23.812263000000002</v>
      </c>
      <c r="G99">
        <v>25.207035000000001</v>
      </c>
      <c r="H99">
        <v>26.364861000000001</v>
      </c>
      <c r="I99">
        <v>27.560805999999999</v>
      </c>
      <c r="J99">
        <v>28.631831999999999</v>
      </c>
      <c r="K99">
        <v>29.504131000000001</v>
      </c>
      <c r="L99">
        <v>30.701065</v>
      </c>
      <c r="M99">
        <v>31.943259999999999</v>
      </c>
      <c r="N99">
        <v>33.131104000000001</v>
      </c>
      <c r="O99">
        <v>34.045161999999998</v>
      </c>
      <c r="P99">
        <v>35.360027000000002</v>
      </c>
      <c r="Q99">
        <v>36.652133999999997</v>
      </c>
      <c r="R99">
        <v>37.936915999999997</v>
      </c>
      <c r="S99">
        <v>39.148623999999998</v>
      </c>
      <c r="T99">
        <v>40.484290999999999</v>
      </c>
      <c r="U99">
        <v>41.364037000000003</v>
      </c>
      <c r="V99">
        <v>42.307842000000001</v>
      </c>
      <c r="W99">
        <v>43.277808999999998</v>
      </c>
      <c r="X99">
        <v>44.320633000000001</v>
      </c>
      <c r="Y99">
        <v>45.279361999999999</v>
      </c>
      <c r="Z99">
        <v>46.432743000000002</v>
      </c>
      <c r="AA99">
        <v>47.299926999999997</v>
      </c>
      <c r="AB99">
        <v>48.081733999999997</v>
      </c>
      <c r="AC99">
        <v>49.071438000000001</v>
      </c>
      <c r="AD99">
        <v>50.268028000000001</v>
      </c>
      <c r="AE99">
        <v>51.359959000000003</v>
      </c>
      <c r="AF99">
        <v>52.219363999999999</v>
      </c>
      <c r="AG99">
        <v>52.495258</v>
      </c>
    </row>
    <row r="100" spans="2:33" x14ac:dyDescent="0.25">
      <c r="B100" t="s">
        <v>122</v>
      </c>
      <c r="C100">
        <v>38.383735999999999</v>
      </c>
      <c r="D100">
        <v>38.852778999999998</v>
      </c>
      <c r="E100">
        <v>39.512466000000003</v>
      </c>
      <c r="F100">
        <v>39.424979999999998</v>
      </c>
      <c r="G100">
        <v>39.597136999999996</v>
      </c>
      <c r="H100">
        <v>39.745654999999999</v>
      </c>
      <c r="I100">
        <v>39.882984</v>
      </c>
      <c r="J100">
        <v>39.975853000000001</v>
      </c>
      <c r="K100">
        <v>39.489516999999999</v>
      </c>
      <c r="L100">
        <v>39.305405</v>
      </c>
      <c r="M100">
        <v>39.573841000000002</v>
      </c>
      <c r="N100">
        <v>39.744391999999998</v>
      </c>
      <c r="O100">
        <v>39.689976000000001</v>
      </c>
      <c r="P100">
        <v>40.05545</v>
      </c>
      <c r="Q100">
        <v>40.026608000000003</v>
      </c>
      <c r="R100">
        <v>40.142997999999999</v>
      </c>
      <c r="S100">
        <v>40.147018000000003</v>
      </c>
      <c r="T100">
        <v>40.092360999999997</v>
      </c>
      <c r="U100">
        <v>40.131737000000001</v>
      </c>
      <c r="V100">
        <v>40.096286999999997</v>
      </c>
      <c r="W100">
        <v>40.170166000000002</v>
      </c>
      <c r="X100">
        <v>40.207549999999998</v>
      </c>
      <c r="Y100">
        <v>40.316955999999998</v>
      </c>
      <c r="Z100">
        <v>40.360638000000002</v>
      </c>
      <c r="AA100">
        <v>40.508803999999998</v>
      </c>
      <c r="AB100">
        <v>40.580734</v>
      </c>
      <c r="AC100">
        <v>40.605468999999999</v>
      </c>
      <c r="AD100">
        <v>40.868473000000002</v>
      </c>
      <c r="AE100">
        <v>41.001106</v>
      </c>
      <c r="AF100">
        <v>41.182667000000002</v>
      </c>
      <c r="AG100">
        <v>41.407246000000001</v>
      </c>
    </row>
    <row r="101" spans="2:33" x14ac:dyDescent="0.25">
      <c r="B101" t="s">
        <v>125</v>
      </c>
      <c r="C101">
        <v>132.43554700000001</v>
      </c>
      <c r="D101">
        <v>167.616241</v>
      </c>
      <c r="E101">
        <v>203.85089099999999</v>
      </c>
      <c r="F101">
        <v>221.689392</v>
      </c>
      <c r="G101">
        <v>250.23144500000001</v>
      </c>
      <c r="H101">
        <v>297.25543199999998</v>
      </c>
      <c r="I101">
        <v>354.45166</v>
      </c>
      <c r="J101">
        <v>402.13336199999998</v>
      </c>
      <c r="K101">
        <v>429.55242900000002</v>
      </c>
      <c r="L101">
        <v>467.86611900000003</v>
      </c>
      <c r="M101">
        <v>496.62518299999999</v>
      </c>
      <c r="N101">
        <v>522.33966099999998</v>
      </c>
      <c r="O101">
        <v>553.81341599999996</v>
      </c>
      <c r="P101">
        <v>586.68536400000005</v>
      </c>
      <c r="Q101">
        <v>611.74230999999997</v>
      </c>
      <c r="R101">
        <v>642.87951699999996</v>
      </c>
      <c r="S101">
        <v>669.52587900000003</v>
      </c>
      <c r="T101">
        <v>695.129639</v>
      </c>
      <c r="U101">
        <v>722.10754399999996</v>
      </c>
      <c r="V101">
        <v>742.380493</v>
      </c>
      <c r="W101">
        <v>761.88696300000004</v>
      </c>
      <c r="X101">
        <v>792.03369099999998</v>
      </c>
      <c r="Y101">
        <v>815.96856700000001</v>
      </c>
      <c r="Z101">
        <v>839.48541299999999</v>
      </c>
      <c r="AA101">
        <v>865.39514199999996</v>
      </c>
      <c r="AB101">
        <v>899.22094700000002</v>
      </c>
      <c r="AC101">
        <v>940.38738999999998</v>
      </c>
      <c r="AD101">
        <v>982.81304899999998</v>
      </c>
      <c r="AE101">
        <v>1011.974976</v>
      </c>
      <c r="AF101">
        <v>1041.3911129999999</v>
      </c>
      <c r="AG101">
        <v>1070.877563</v>
      </c>
    </row>
    <row r="102" spans="2:33" x14ac:dyDescent="0.25">
      <c r="B102" t="s">
        <v>47</v>
      </c>
      <c r="C102">
        <v>342.85379</v>
      </c>
      <c r="D102">
        <v>402.72198500000002</v>
      </c>
      <c r="E102">
        <v>415.06982399999998</v>
      </c>
      <c r="F102">
        <v>488.45608499999997</v>
      </c>
      <c r="G102">
        <v>604.72412099999997</v>
      </c>
      <c r="H102">
        <v>629.93280000000004</v>
      </c>
      <c r="I102">
        <v>632.54736300000002</v>
      </c>
      <c r="J102">
        <v>635.97174099999995</v>
      </c>
      <c r="K102">
        <v>644.796875</v>
      </c>
      <c r="L102">
        <v>648.30364999999995</v>
      </c>
      <c r="M102">
        <v>673.39575200000002</v>
      </c>
      <c r="N102">
        <v>681.16357400000004</v>
      </c>
      <c r="O102">
        <v>683.21105999999997</v>
      </c>
      <c r="P102">
        <v>685.26910399999997</v>
      </c>
      <c r="Q102">
        <v>703.45050000000003</v>
      </c>
      <c r="R102">
        <v>731.18817100000001</v>
      </c>
      <c r="S102">
        <v>741.625</v>
      </c>
      <c r="T102">
        <v>743.59436000000005</v>
      </c>
      <c r="U102">
        <v>745.39959699999997</v>
      </c>
      <c r="V102">
        <v>746.30383300000005</v>
      </c>
      <c r="W102">
        <v>747.64355499999999</v>
      </c>
      <c r="X102">
        <v>749.446594</v>
      </c>
      <c r="Y102">
        <v>748.77239999999995</v>
      </c>
      <c r="Z102">
        <v>751.492615</v>
      </c>
      <c r="AA102">
        <v>756.61474599999997</v>
      </c>
      <c r="AB102">
        <v>762.03668200000004</v>
      </c>
      <c r="AC102">
        <v>766.12670900000001</v>
      </c>
      <c r="AD102">
        <v>771.79815699999995</v>
      </c>
      <c r="AE102">
        <v>774.48065199999996</v>
      </c>
      <c r="AF102">
        <v>780.892517</v>
      </c>
      <c r="AG102">
        <v>789.72167999999999</v>
      </c>
    </row>
    <row r="129" spans="2:2" x14ac:dyDescent="0.25">
      <c r="B129" t="s">
        <v>106</v>
      </c>
    </row>
    <row r="130" spans="2:2" x14ac:dyDescent="0.25">
      <c r="B130" t="s">
        <v>107</v>
      </c>
    </row>
    <row r="131" spans="2:2" x14ac:dyDescent="0.25">
      <c r="B131" t="s">
        <v>108</v>
      </c>
    </row>
    <row r="132" spans="2:2" x14ac:dyDescent="0.25">
      <c r="B132" t="s">
        <v>109</v>
      </c>
    </row>
    <row r="133" spans="2:2" x14ac:dyDescent="0.25">
      <c r="B133" t="s">
        <v>111</v>
      </c>
    </row>
    <row r="134" spans="2:2" x14ac:dyDescent="0.25">
      <c r="B134" t="s">
        <v>114</v>
      </c>
    </row>
    <row r="135" spans="2:2" x14ac:dyDescent="0.25">
      <c r="B135" t="s">
        <v>45</v>
      </c>
    </row>
    <row r="136" spans="2:2" x14ac:dyDescent="0.25">
      <c r="B136" t="s">
        <v>119</v>
      </c>
    </row>
    <row r="137" spans="2:2" x14ac:dyDescent="0.25">
      <c r="B137" t="s">
        <v>122</v>
      </c>
    </row>
    <row r="138" spans="2:2" x14ac:dyDescent="0.25">
      <c r="B138" t="s">
        <v>125</v>
      </c>
    </row>
    <row r="139" spans="2:2" x14ac:dyDescent="0.25">
      <c r="B139" t="s">
        <v>47</v>
      </c>
    </row>
    <row r="196" spans="2:3" x14ac:dyDescent="0.25">
      <c r="B196" t="s">
        <v>179</v>
      </c>
    </row>
    <row r="200" spans="2:3" x14ac:dyDescent="0.25">
      <c r="B200" t="s">
        <v>181</v>
      </c>
    </row>
    <row r="201" spans="2:3" x14ac:dyDescent="0.25">
      <c r="B201" t="s">
        <v>180</v>
      </c>
    </row>
    <row r="204" spans="2:3" ht="49.5" x14ac:dyDescent="0.25">
      <c r="B204" s="58" t="s">
        <v>182</v>
      </c>
      <c r="C204" t="s">
        <v>193</v>
      </c>
    </row>
    <row r="205" spans="2:3" ht="16.5" x14ac:dyDescent="0.25">
      <c r="B205" s="59" t="s">
        <v>183</v>
      </c>
    </row>
    <row r="206" spans="2:3" ht="16.5" x14ac:dyDescent="0.25">
      <c r="B206" s="59" t="s">
        <v>184</v>
      </c>
    </row>
    <row r="207" spans="2:3" ht="16.5" x14ac:dyDescent="0.25">
      <c r="B207" s="59" t="s">
        <v>185</v>
      </c>
    </row>
    <row r="208" spans="2:3" ht="16.5" x14ac:dyDescent="0.25">
      <c r="B208" s="59" t="s">
        <v>186</v>
      </c>
    </row>
    <row r="209" spans="2:2" ht="16.5" x14ac:dyDescent="0.25">
      <c r="B209" s="59" t="s">
        <v>187</v>
      </c>
    </row>
    <row r="210" spans="2:2" ht="33" x14ac:dyDescent="0.25">
      <c r="B210" s="59" t="s">
        <v>188</v>
      </c>
    </row>
    <row r="211" spans="2:2" ht="16.5" x14ac:dyDescent="0.25">
      <c r="B211" s="59" t="s">
        <v>189</v>
      </c>
    </row>
    <row r="212" spans="2:2" ht="16.5" x14ac:dyDescent="0.25">
      <c r="B212" s="59" t="s">
        <v>190</v>
      </c>
    </row>
    <row r="213" spans="2:2" ht="16.5" x14ac:dyDescent="0.25">
      <c r="B213" s="59" t="s">
        <v>191</v>
      </c>
    </row>
    <row r="214" spans="2:2" ht="16.5" x14ac:dyDescent="0.25">
      <c r="B214" s="59" t="s">
        <v>192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CE6D-FBEB-4463-8E9E-4D010E9A328D}">
  <dimension ref="A1:AJ257"/>
  <sheetViews>
    <sheetView tabSelected="1" zoomScale="10" zoomScaleNormal="10" workbookViewId="0">
      <selection activeCell="G252" sqref="G252"/>
    </sheetView>
  </sheetViews>
  <sheetFormatPr defaultRowHeight="15" x14ac:dyDescent="0.25"/>
  <cols>
    <col min="2" max="2" width="38.7109375" customWidth="1"/>
    <col min="3" max="3" width="13.85546875" customWidth="1"/>
    <col min="4" max="4" width="17.7109375" customWidth="1"/>
    <col min="6" max="6" width="21.140625" style="64" customWidth="1"/>
    <col min="7" max="7" width="20.28515625" style="64" customWidth="1"/>
    <col min="8" max="8" width="20" customWidth="1"/>
    <col min="9" max="9" width="11.7109375" customWidth="1"/>
    <col min="10" max="10" width="14.42578125" customWidth="1"/>
    <col min="11" max="11" width="11.42578125" customWidth="1"/>
    <col min="12" max="12" width="12.140625" customWidth="1"/>
    <col min="13" max="13" width="14" customWidth="1"/>
    <col min="14" max="17" width="13.85546875" customWidth="1"/>
    <col min="29" max="29" width="33.5703125" customWidth="1"/>
    <col min="30" max="30" width="8.85546875" style="66" customWidth="1"/>
    <col min="38" max="38" width="23.85546875" customWidth="1"/>
  </cols>
  <sheetData>
    <row r="1" spans="1:36" x14ac:dyDescent="0.25">
      <c r="B1" s="28" t="s">
        <v>399</v>
      </c>
      <c r="C1" s="45">
        <v>2020</v>
      </c>
      <c r="D1" s="45">
        <v>2025</v>
      </c>
      <c r="E1" s="45">
        <v>2030</v>
      </c>
      <c r="F1" s="45">
        <v>2035</v>
      </c>
      <c r="G1" s="45">
        <v>2040</v>
      </c>
      <c r="H1" s="45">
        <v>2045</v>
      </c>
      <c r="I1" s="45">
        <v>2050</v>
      </c>
      <c r="J1" s="64" t="s">
        <v>400</v>
      </c>
      <c r="K1" s="60">
        <v>2020</v>
      </c>
      <c r="L1" s="60">
        <v>2025</v>
      </c>
      <c r="M1" s="60">
        <v>2030</v>
      </c>
      <c r="N1" s="60">
        <v>2035</v>
      </c>
      <c r="O1" s="60">
        <v>2040</v>
      </c>
      <c r="P1" s="60">
        <v>2045</v>
      </c>
      <c r="Q1" s="60">
        <v>2050</v>
      </c>
      <c r="AD1"/>
    </row>
    <row r="2" spans="1:36" x14ac:dyDescent="0.25">
      <c r="B2" s="45" t="s">
        <v>106</v>
      </c>
      <c r="C2" s="46">
        <v>0.19055487787141653</v>
      </c>
      <c r="D2" s="46">
        <v>0.16290766967629067</v>
      </c>
      <c r="E2" s="46">
        <v>0.1554726630492072</v>
      </c>
      <c r="F2" s="46">
        <v>0.14061182313290277</v>
      </c>
      <c r="G2" s="46">
        <v>0.1272650623187076</v>
      </c>
      <c r="H2" s="46">
        <v>0.11532541582394021</v>
      </c>
      <c r="I2" s="46">
        <v>0.10870359193058264</v>
      </c>
      <c r="J2" s="70" t="s">
        <v>106</v>
      </c>
      <c r="K2" s="71">
        <f t="shared" ref="K2:Q2" si="0">C2/(1-C$9)</f>
        <v>0.19157646721596977</v>
      </c>
      <c r="L2" s="71">
        <f t="shared" si="0"/>
        <v>0.16390420866259187</v>
      </c>
      <c r="M2" s="71">
        <f t="shared" si="0"/>
        <v>0.15659042731483414</v>
      </c>
      <c r="N2" s="71">
        <f t="shared" si="0"/>
        <v>0.14176844842623482</v>
      </c>
      <c r="O2" s="71">
        <f t="shared" si="0"/>
        <v>0.12840590038365157</v>
      </c>
      <c r="P2" s="71">
        <f t="shared" si="0"/>
        <v>0.116414022635595</v>
      </c>
      <c r="Q2" s="71">
        <f t="shared" si="0"/>
        <v>0.10975933011723925</v>
      </c>
      <c r="AD2"/>
    </row>
    <row r="3" spans="1:36" x14ac:dyDescent="0.25">
      <c r="B3" s="45" t="s">
        <v>107</v>
      </c>
      <c r="C3" s="46">
        <v>3.8643245510885868E-3</v>
      </c>
      <c r="D3" s="46">
        <v>2.3966659728493762E-3</v>
      </c>
      <c r="E3" s="46">
        <v>2.0073044685663356E-3</v>
      </c>
      <c r="F3" s="46">
        <v>1.8089538949912719E-3</v>
      </c>
      <c r="G3" s="46">
        <v>1.5667901740825281E-3</v>
      </c>
      <c r="H3" s="46">
        <v>1.1673710544287124E-3</v>
      </c>
      <c r="I3" s="46">
        <v>1.1237428464173458E-3</v>
      </c>
      <c r="J3" s="68" t="s">
        <v>45</v>
      </c>
      <c r="K3" s="69">
        <f t="shared" ref="K3:Q3" si="1">C8/(1-C$9)</f>
        <v>3.8689106401282179E-3</v>
      </c>
      <c r="L3" s="69">
        <f t="shared" si="1"/>
        <v>4.3054917088054569E-3</v>
      </c>
      <c r="M3" s="69">
        <f t="shared" si="1"/>
        <v>5.6876184685504061E-3</v>
      </c>
      <c r="N3" s="69">
        <f t="shared" si="1"/>
        <v>6.9149421238370408E-3</v>
      </c>
      <c r="O3" s="69">
        <f t="shared" si="1"/>
        <v>8.1842905746326387E-3</v>
      </c>
      <c r="P3" s="69">
        <f t="shared" si="1"/>
        <v>8.8228771630937189E-3</v>
      </c>
      <c r="Q3" s="69">
        <f t="shared" si="1"/>
        <v>9.2091888954112452E-3</v>
      </c>
      <c r="AD3"/>
    </row>
    <row r="4" spans="1:36" x14ac:dyDescent="0.25">
      <c r="B4" s="45" t="s">
        <v>108</v>
      </c>
      <c r="C4" s="46">
        <v>0.40293836012375267</v>
      </c>
      <c r="D4" s="46">
        <v>0.35758908946737222</v>
      </c>
      <c r="E4" s="46">
        <v>0.34905464650054308</v>
      </c>
      <c r="F4" s="46">
        <v>0.3406956771208689</v>
      </c>
      <c r="G4" s="46">
        <v>0.35032979156991612</v>
      </c>
      <c r="H4" s="46">
        <v>0.35782254651634793</v>
      </c>
      <c r="I4" s="46">
        <v>0.35786757508777006</v>
      </c>
      <c r="J4" s="70" t="s">
        <v>114</v>
      </c>
      <c r="K4" s="71">
        <f t="shared" ref="K4:Q4" si="2">C7/(1-C$9)</f>
        <v>7.0097867363521527E-2</v>
      </c>
      <c r="L4" s="71">
        <f t="shared" si="2"/>
        <v>6.8508353855098181E-2</v>
      </c>
      <c r="M4" s="71">
        <f t="shared" si="2"/>
        <v>6.6451012244442664E-2</v>
      </c>
      <c r="N4" s="71">
        <f t="shared" si="2"/>
        <v>6.3914542750610925E-2</v>
      </c>
      <c r="O4" s="71">
        <f t="shared" si="2"/>
        <v>6.097776370323333E-2</v>
      </c>
      <c r="P4" s="71">
        <f t="shared" si="2"/>
        <v>5.7682444046449122E-2</v>
      </c>
      <c r="Q4" s="71">
        <f t="shared" si="2"/>
        <v>5.4307062525255606E-2</v>
      </c>
      <c r="AD4"/>
    </row>
    <row r="5" spans="1:36" x14ac:dyDescent="0.25">
      <c r="B5" s="45" t="s">
        <v>109</v>
      </c>
      <c r="C5" s="46">
        <v>0.19324132750707559</v>
      </c>
      <c r="D5" s="46">
        <v>0.1717906148690522</v>
      </c>
      <c r="E5" s="46">
        <v>0.14084155994348108</v>
      </c>
      <c r="F5" s="46">
        <v>0.13101726938010225</v>
      </c>
      <c r="G5" s="46">
        <v>0.12211015032730112</v>
      </c>
      <c r="H5" s="46">
        <v>0.11657704351164162</v>
      </c>
      <c r="I5" s="46">
        <v>0.10876152205010657</v>
      </c>
      <c r="J5" s="68" t="s">
        <v>108</v>
      </c>
      <c r="K5" s="69">
        <f t="shared" ref="K5:Q6" si="3">C4/(1-C$9)</f>
        <v>0.40509856478401834</v>
      </c>
      <c r="L5" s="69">
        <f t="shared" si="3"/>
        <v>0.35977653386110936</v>
      </c>
      <c r="M5" s="69">
        <f t="shared" si="3"/>
        <v>0.35156416041094579</v>
      </c>
      <c r="N5" s="69">
        <f t="shared" si="3"/>
        <v>0.34349812451616674</v>
      </c>
      <c r="O5" s="69">
        <f t="shared" si="3"/>
        <v>0.35347024154279211</v>
      </c>
      <c r="P5" s="69">
        <f t="shared" si="3"/>
        <v>0.36120018932577014</v>
      </c>
      <c r="Q5" s="69">
        <f t="shared" si="3"/>
        <v>0.36134321428309335</v>
      </c>
      <c r="AD5"/>
    </row>
    <row r="6" spans="1:36" x14ac:dyDescent="0.25">
      <c r="B6" s="45" t="s">
        <v>111</v>
      </c>
      <c r="C6" s="46">
        <v>4.0132653988432937E-3</v>
      </c>
      <c r="D6" s="46">
        <v>3.879854018205084E-3</v>
      </c>
      <c r="E6" s="46">
        <v>3.562177545586302E-3</v>
      </c>
      <c r="F6" s="46">
        <v>3.321906744107823E-3</v>
      </c>
      <c r="G6" s="46">
        <v>3.1536785138100145E-3</v>
      </c>
      <c r="H6" s="46">
        <v>2.8914881903477191E-3</v>
      </c>
      <c r="I6" s="46">
        <v>2.5164214931901363E-3</v>
      </c>
      <c r="J6" s="70" t="s">
        <v>109</v>
      </c>
      <c r="K6" s="71">
        <f t="shared" si="3"/>
        <v>0.19427731925556163</v>
      </c>
      <c r="L6" s="71">
        <f t="shared" si="3"/>
        <v>0.17284149261801174</v>
      </c>
      <c r="M6" s="71">
        <f t="shared" si="3"/>
        <v>0.1418541344998849</v>
      </c>
      <c r="N6" s="71">
        <f t="shared" si="3"/>
        <v>0.13209497311974508</v>
      </c>
      <c r="O6" s="71">
        <f t="shared" si="3"/>
        <v>0.12320477838209709</v>
      </c>
      <c r="P6" s="71">
        <f t="shared" si="3"/>
        <v>0.11767746498198854</v>
      </c>
      <c r="Q6" s="71">
        <f t="shared" si="3"/>
        <v>0.10981782285882795</v>
      </c>
      <c r="AD6"/>
    </row>
    <row r="7" spans="1:36" x14ac:dyDescent="0.25">
      <c r="B7" s="45" t="s">
        <v>114</v>
      </c>
      <c r="C7" s="67">
        <v>6.972406761966389E-2</v>
      </c>
      <c r="D7" s="67">
        <v>6.809182247947948E-2</v>
      </c>
      <c r="E7" s="67">
        <v>6.5976675669881579E-2</v>
      </c>
      <c r="F7" s="67">
        <v>6.3393092614295349E-2</v>
      </c>
      <c r="G7" s="67">
        <v>6.0435999238049425E-2</v>
      </c>
      <c r="H7" s="67">
        <v>5.7143045956079719E-2</v>
      </c>
      <c r="I7" s="67">
        <v>5.3784701103663297E-2</v>
      </c>
      <c r="J7" s="68" t="s">
        <v>107</v>
      </c>
      <c r="K7" s="69">
        <f t="shared" ref="K7:Q7" si="4">C3/(1-C$9)</f>
        <v>3.8850416947764617E-3</v>
      </c>
      <c r="L7" s="69">
        <f t="shared" si="4"/>
        <v>2.4113268607242797E-3</v>
      </c>
      <c r="M7" s="69">
        <f t="shared" si="4"/>
        <v>2.0217359008271089E-3</v>
      </c>
      <c r="N7" s="69">
        <f t="shared" si="4"/>
        <v>1.8238337378295292E-3</v>
      </c>
      <c r="O7" s="69">
        <f t="shared" si="4"/>
        <v>1.5808353003552615E-3</v>
      </c>
      <c r="P7" s="69">
        <f t="shared" si="4"/>
        <v>1.1783903780747662E-3</v>
      </c>
      <c r="Q7" s="69">
        <f t="shared" si="4"/>
        <v>1.1346567289659795E-3</v>
      </c>
      <c r="AD7"/>
    </row>
    <row r="8" spans="1:36" x14ac:dyDescent="0.25">
      <c r="B8" s="45" t="s">
        <v>45</v>
      </c>
      <c r="C8" s="67">
        <v>3.8482795159488167E-3</v>
      </c>
      <c r="D8" s="67">
        <v>4.2793142825024288E-3</v>
      </c>
      <c r="E8" s="67">
        <v>5.6470194562756428E-3</v>
      </c>
      <c r="F8" s="67">
        <v>6.8585262072410526E-3</v>
      </c>
      <c r="G8" s="67">
        <v>8.1115762352276261E-3</v>
      </c>
      <c r="H8" s="67">
        <v>8.7403729770799583E-3</v>
      </c>
      <c r="I8" s="67">
        <v>9.1206087958913724E-3</v>
      </c>
      <c r="J8" s="70" t="s">
        <v>125</v>
      </c>
      <c r="K8" s="71">
        <f t="shared" ref="K8:Q9" si="5">C11/(1-C$9)</f>
        <v>3.2784754975207428E-2</v>
      </c>
      <c r="L8" s="71">
        <f t="shared" si="5"/>
        <v>6.8969499750000177E-2</v>
      </c>
      <c r="M8" s="71">
        <f t="shared" si="5"/>
        <v>0.11177525915624735</v>
      </c>
      <c r="N8" s="71">
        <f t="shared" si="5"/>
        <v>0.13939218054967431</v>
      </c>
      <c r="O8" s="71">
        <f t="shared" si="5"/>
        <v>0.15781202228941457</v>
      </c>
      <c r="P8" s="71">
        <f t="shared" si="5"/>
        <v>0.17653560563741955</v>
      </c>
      <c r="Q8" s="71">
        <f t="shared" si="5"/>
        <v>0.19812171581103177</v>
      </c>
      <c r="AD8" s="60">
        <v>2020</v>
      </c>
      <c r="AE8" s="60">
        <v>2025</v>
      </c>
      <c r="AF8" s="60">
        <v>2030</v>
      </c>
      <c r="AG8" s="60">
        <v>2035</v>
      </c>
      <c r="AH8" s="60">
        <v>2040</v>
      </c>
      <c r="AI8" s="60">
        <v>2045</v>
      </c>
      <c r="AJ8" s="60">
        <v>2050</v>
      </c>
    </row>
    <row r="9" spans="1:36" x14ac:dyDescent="0.25">
      <c r="B9" s="56" t="s">
        <v>119</v>
      </c>
      <c r="C9" s="122">
        <v>5.3325408877154768E-3</v>
      </c>
      <c r="D9" s="122">
        <v>6.080008527130895E-3</v>
      </c>
      <c r="E9" s="122">
        <v>7.1381391876502642E-3</v>
      </c>
      <c r="F9" s="122">
        <v>8.1585522460863868E-3</v>
      </c>
      <c r="G9" s="122">
        <v>8.884623382067117E-3</v>
      </c>
      <c r="H9" s="122">
        <v>9.3511656672358393E-3</v>
      </c>
      <c r="I9" s="121">
        <v>9.618664632236049E-3</v>
      </c>
      <c r="J9" s="68" t="s">
        <v>47</v>
      </c>
      <c r="K9" s="69">
        <f t="shared" si="5"/>
        <v>8.4874323790660386E-2</v>
      </c>
      <c r="L9" s="69">
        <f t="shared" si="5"/>
        <v>0.1461576321744624</v>
      </c>
      <c r="M9" s="69">
        <f t="shared" si="5"/>
        <v>0.15156095033246847</v>
      </c>
      <c r="N9" s="69">
        <f t="shared" si="5"/>
        <v>0.15853968100187291</v>
      </c>
      <c r="O9" s="69">
        <f t="shared" si="5"/>
        <v>0.15486174077793891</v>
      </c>
      <c r="P9" s="69">
        <f t="shared" si="5"/>
        <v>0.14960350692853655</v>
      </c>
      <c r="Q9" s="69">
        <f t="shared" si="5"/>
        <v>0.14610541826691589</v>
      </c>
      <c r="AC9" s="56" t="s">
        <v>119</v>
      </c>
      <c r="AD9" s="61">
        <v>5.3611293290670575E-3</v>
      </c>
      <c r="AE9" s="61">
        <v>6.1172011623602199E-3</v>
      </c>
      <c r="AF9" s="61">
        <v>7.1894585434170164E-3</v>
      </c>
      <c r="AG9" s="61">
        <v>8.2256617371273752E-3</v>
      </c>
      <c r="AH9" s="61">
        <v>8.9642675229042162E-3</v>
      </c>
      <c r="AI9" s="61">
        <v>9.4394353913858572E-3</v>
      </c>
      <c r="AJ9" s="61">
        <v>9.7120818908247048E-3</v>
      </c>
    </row>
    <row r="10" spans="1:36" x14ac:dyDescent="0.25">
      <c r="B10" s="45" t="s">
        <v>122</v>
      </c>
      <c r="C10" s="67">
        <v>9.4513212754136506E-3</v>
      </c>
      <c r="D10" s="67">
        <v>9.1657574571093955E-3</v>
      </c>
      <c r="E10" s="67">
        <v>8.8432923016605307E-3</v>
      </c>
      <c r="F10" s="67">
        <v>8.6329828839418928E-3</v>
      </c>
      <c r="G10" s="67">
        <v>8.2466465921395768E-3</v>
      </c>
      <c r="H10" s="67">
        <v>7.8923352999712981E-3</v>
      </c>
      <c r="I10" s="67">
        <v>7.587016957198261E-3</v>
      </c>
      <c r="J10" s="60" t="s">
        <v>111</v>
      </c>
      <c r="K10" s="61">
        <f t="shared" ref="K10:Q10" si="6">C6/(1-C$9)</f>
        <v>4.0347810336783625E-3</v>
      </c>
      <c r="L10" s="61">
        <f t="shared" si="6"/>
        <v>3.9035878657150361E-3</v>
      </c>
      <c r="M10" s="61">
        <f t="shared" si="6"/>
        <v>3.5877876733745855E-3</v>
      </c>
      <c r="N10" s="61">
        <f t="shared" si="6"/>
        <v>3.3492316253071362E-3</v>
      </c>
      <c r="O10" s="61">
        <f t="shared" si="6"/>
        <v>3.1819489316890423E-3</v>
      </c>
      <c r="P10" s="61">
        <f t="shared" si="6"/>
        <v>2.9187822063054614E-3</v>
      </c>
      <c r="Q10" s="61">
        <f t="shared" si="6"/>
        <v>2.5408611848038304E-3</v>
      </c>
      <c r="AD10"/>
    </row>
    <row r="11" spans="1:36" x14ac:dyDescent="0.25">
      <c r="B11" s="45" t="s">
        <v>125</v>
      </c>
      <c r="C11" s="67">
        <v>3.2609928928808402E-2</v>
      </c>
      <c r="D11" s="67">
        <v>6.8550164603408223E-2</v>
      </c>
      <c r="E11" s="67">
        <v>0.11097739179865437</v>
      </c>
      <c r="F11" s="67">
        <v>0.13825494216196388</v>
      </c>
      <c r="G11" s="67">
        <v>0.15640992190621075</v>
      </c>
      <c r="H11" s="67">
        <v>0.17488479194293824</v>
      </c>
      <c r="I11" s="67">
        <v>0.19621604947028229</v>
      </c>
      <c r="J11" s="68" t="s">
        <v>122</v>
      </c>
      <c r="K11" s="69">
        <f t="shared" ref="K11:Q11" si="7">C10/(1-C$9)</f>
        <v>9.5019910311017058E-3</v>
      </c>
      <c r="L11" s="69">
        <f t="shared" si="7"/>
        <v>9.2218262392799368E-3</v>
      </c>
      <c r="M11" s="69">
        <f t="shared" si="7"/>
        <v>8.9068707850506381E-3</v>
      </c>
      <c r="N11" s="69">
        <f t="shared" si="7"/>
        <v>8.70399488092761E-3</v>
      </c>
      <c r="O11" s="69">
        <f t="shared" si="7"/>
        <v>8.3205717383583629E-3</v>
      </c>
      <c r="P11" s="69">
        <f t="shared" si="7"/>
        <v>7.9668344891225314E-3</v>
      </c>
      <c r="Q11" s="69">
        <f t="shared" si="7"/>
        <v>7.6607026871936459E-3</v>
      </c>
      <c r="AD11"/>
    </row>
    <row r="12" spans="1:36" x14ac:dyDescent="0.25">
      <c r="B12" s="45" t="s">
        <v>47</v>
      </c>
      <c r="C12" s="67">
        <v>8.4421727988729489E-2</v>
      </c>
      <c r="D12" s="67">
        <v>0.1452689925245364</v>
      </c>
      <c r="E12" s="67">
        <v>0.15047908717358277</v>
      </c>
      <c r="F12" s="67">
        <v>0.15724622673134125</v>
      </c>
      <c r="G12" s="67">
        <v>0.15348585253483563</v>
      </c>
      <c r="H12" s="67">
        <v>0.14820453975084835</v>
      </c>
      <c r="I12" s="67">
        <v>0.14470007924765385</v>
      </c>
      <c r="AD12"/>
    </row>
    <row r="13" spans="1:36" x14ac:dyDescent="0.25">
      <c r="B13" s="56" t="s">
        <v>57</v>
      </c>
      <c r="C13" s="122">
        <f>1-C9</f>
        <v>0.99466745911228449</v>
      </c>
      <c r="D13" s="122">
        <f t="shared" ref="D13:I13" si="8">1-D9</f>
        <v>0.99391999147286914</v>
      </c>
      <c r="E13" s="122">
        <f t="shared" si="8"/>
        <v>0.99286186081234973</v>
      </c>
      <c r="F13" s="122">
        <f t="shared" si="8"/>
        <v>0.99184144775391359</v>
      </c>
      <c r="G13" s="122">
        <f t="shared" si="8"/>
        <v>0.99111537661793292</v>
      </c>
      <c r="H13" s="122">
        <f t="shared" si="8"/>
        <v>0.99064883433276418</v>
      </c>
      <c r="I13" s="121">
        <f t="shared" si="8"/>
        <v>0.99038133536776396</v>
      </c>
      <c r="AD13"/>
    </row>
    <row r="14" spans="1:36" x14ac:dyDescent="0.25">
      <c r="J14" s="66"/>
      <c r="K14" s="44">
        <f>SUM(K2:K11)</f>
        <v>1.0000000217846239</v>
      </c>
      <c r="L14" s="44">
        <f>SUM(L2:L11)</f>
        <v>0.99999995359579852</v>
      </c>
      <c r="M14" s="44">
        <f>SUM(M2:M11)</f>
        <v>0.99999995678662601</v>
      </c>
      <c r="N14" s="44">
        <f>SUM(N2:N11)</f>
        <v>0.99999995273220599</v>
      </c>
      <c r="O14" s="44"/>
      <c r="P14" s="44"/>
      <c r="Q14" s="44"/>
      <c r="R14" s="44">
        <f>SUM(O2:O11)</f>
        <v>1.0000000936241629</v>
      </c>
      <c r="S14" s="44">
        <f>SUM(P2:P11)</f>
        <v>1.0000001177923554</v>
      </c>
      <c r="T14" s="44">
        <f>SUM(Q2:Q11)</f>
        <v>0.99999997335873847</v>
      </c>
      <c r="AD14"/>
    </row>
    <row r="15" spans="1:36" x14ac:dyDescent="0.25">
      <c r="A15" t="s">
        <v>194</v>
      </c>
      <c r="B15" t="s">
        <v>202</v>
      </c>
      <c r="C15" t="s">
        <v>203</v>
      </c>
      <c r="D15" t="s">
        <v>204</v>
      </c>
      <c r="E15" t="s">
        <v>205</v>
      </c>
      <c r="H15" s="60">
        <v>2020</v>
      </c>
      <c r="I15" s="60">
        <v>2025</v>
      </c>
      <c r="J15" s="60">
        <v>2030</v>
      </c>
      <c r="K15" s="60">
        <v>2035</v>
      </c>
      <c r="L15" s="60">
        <v>2040</v>
      </c>
      <c r="M15" s="60">
        <v>2045</v>
      </c>
      <c r="N15" s="60">
        <v>2050</v>
      </c>
      <c r="O15" s="60">
        <v>2021</v>
      </c>
      <c r="P15" s="60">
        <v>2022</v>
      </c>
      <c r="Q15" s="60" t="s">
        <v>409</v>
      </c>
      <c r="R15" t="s">
        <v>206</v>
      </c>
      <c r="S15" t="s">
        <v>207</v>
      </c>
      <c r="T15" t="s">
        <v>208</v>
      </c>
    </row>
    <row r="16" spans="1:36" x14ac:dyDescent="0.25">
      <c r="B16" t="s">
        <v>209</v>
      </c>
      <c r="C16" t="s">
        <v>210</v>
      </c>
      <c r="D16">
        <v>5.4737759850500903E-2</v>
      </c>
      <c r="E16" t="s">
        <v>211</v>
      </c>
      <c r="F16" s="64" t="s">
        <v>381</v>
      </c>
      <c r="G16" s="66" t="s">
        <v>401</v>
      </c>
      <c r="H16" s="118">
        <f>$D$16/$G$17*K$4</f>
        <v>1.4019519567444303E-2</v>
      </c>
      <c r="I16" s="118">
        <f t="shared" ref="I16:K16" si="9">$D$16/$G$17*L$4</f>
        <v>1.3701618088095521E-2</v>
      </c>
      <c r="J16" s="118">
        <f t="shared" si="9"/>
        <v>1.3290151348060117E-2</v>
      </c>
      <c r="K16" s="118">
        <f t="shared" si="9"/>
        <v>1.278285939983881E-2</v>
      </c>
      <c r="L16" s="118">
        <f>$D$16/$G$17*O$4</f>
        <v>1.2195505848746378E-2</v>
      </c>
      <c r="M16" s="118">
        <f>$D$16/$G$17*P$4</f>
        <v>1.1536444451490352E-2</v>
      </c>
      <c r="N16" s="118">
        <f>$D$16/$G$17*Q$4</f>
        <v>1.086137074292004E-2</v>
      </c>
      <c r="O16" s="44"/>
      <c r="P16" s="44"/>
      <c r="Q16" s="44"/>
      <c r="R16" t="s">
        <v>222</v>
      </c>
    </row>
    <row r="17" spans="2:18" x14ac:dyDescent="0.25">
      <c r="B17" t="s">
        <v>209</v>
      </c>
      <c r="C17" t="s">
        <v>210</v>
      </c>
      <c r="D17">
        <v>0.21895209173948299</v>
      </c>
      <c r="E17" t="s">
        <v>211</v>
      </c>
      <c r="F17" s="64" t="s">
        <v>381</v>
      </c>
      <c r="G17" s="66">
        <f>D16+D17</f>
        <v>0.27368985158998388</v>
      </c>
      <c r="H17" s="118">
        <f>$D$17/$G$17*K$4</f>
        <v>5.6078347796077226E-2</v>
      </c>
      <c r="I17" s="118">
        <f t="shared" ref="I17:K17" si="10">$D$17/$G$17*L$4</f>
        <v>5.4806735767002665E-2</v>
      </c>
      <c r="J17" s="118">
        <f t="shared" si="10"/>
        <v>5.3160860896382549E-2</v>
      </c>
      <c r="K17" s="118">
        <f t="shared" si="10"/>
        <v>5.1131683350772117E-2</v>
      </c>
      <c r="L17" s="118">
        <f>$D$17/$G$17*O$4</f>
        <v>4.8782257854486956E-2</v>
      </c>
      <c r="M17" s="118">
        <f>$D$17/$G$17*P$4</f>
        <v>4.614599959495877E-2</v>
      </c>
      <c r="N17" s="118">
        <f>$D$17/$G$17*Q$4</f>
        <v>4.3445691782335573E-2</v>
      </c>
      <c r="O17" s="44"/>
      <c r="P17" s="44"/>
      <c r="Q17" s="44"/>
      <c r="R17" t="s">
        <v>223</v>
      </c>
    </row>
    <row r="18" spans="2:18" x14ac:dyDescent="0.25">
      <c r="B18" t="s">
        <v>209</v>
      </c>
      <c r="C18" t="s">
        <v>210</v>
      </c>
      <c r="D18">
        <v>0.38771595290234001</v>
      </c>
      <c r="E18" t="s">
        <v>211</v>
      </c>
      <c r="F18" s="64" t="s">
        <v>382</v>
      </c>
      <c r="G18" s="66" t="s">
        <v>402</v>
      </c>
      <c r="H18" s="118">
        <f>$D$18/$G$19*K$5</f>
        <v>0.35866567001802757</v>
      </c>
      <c r="I18" s="118">
        <f t="shared" ref="I18:K18" si="11">$D$18/$G$19*L$5</f>
        <v>0.31853850591363325</v>
      </c>
      <c r="J18" s="118">
        <f t="shared" si="11"/>
        <v>0.31126744478925827</v>
      </c>
      <c r="K18" s="118">
        <f t="shared" si="11"/>
        <v>0.30412594783003594</v>
      </c>
      <c r="L18" s="118">
        <f>$D$18/$G$19*O$5</f>
        <v>0.31295504856200151</v>
      </c>
      <c r="M18" s="118">
        <f>$D$18/$G$19*P$5</f>
        <v>0.3197989802413555</v>
      </c>
      <c r="N18" s="118">
        <f>$D$18/$G$19*Q$5</f>
        <v>0.31992561150250298</v>
      </c>
      <c r="O18" s="44"/>
      <c r="P18" s="44"/>
      <c r="Q18" s="44"/>
      <c r="R18" t="s">
        <v>224</v>
      </c>
    </row>
    <row r="19" spans="2:18" x14ac:dyDescent="0.25">
      <c r="B19" t="s">
        <v>209</v>
      </c>
      <c r="C19" t="s">
        <v>210</v>
      </c>
      <c r="D19">
        <v>2.8327030420464399E-2</v>
      </c>
      <c r="E19" t="s">
        <v>211</v>
      </c>
      <c r="F19" s="64" t="s">
        <v>382</v>
      </c>
      <c r="G19" s="66">
        <f>D18+D19+D25</f>
        <v>0.43790970029752652</v>
      </c>
      <c r="H19" s="118">
        <f>$D$19/$G$19*K$5</f>
        <v>2.6204579072184968E-2</v>
      </c>
      <c r="I19" s="118">
        <f t="shared" ref="I19:K19" si="12">$D$19/$G$19*L$5</f>
        <v>2.3272836414284948E-2</v>
      </c>
      <c r="J19" s="118">
        <f t="shared" si="12"/>
        <v>2.2741603257337428E-2</v>
      </c>
      <c r="K19" s="118">
        <f t="shared" si="12"/>
        <v>2.2219836226351989E-2</v>
      </c>
      <c r="L19" s="118">
        <f>$D$19/$G$19*O$5</f>
        <v>2.2864901777943387E-2</v>
      </c>
      <c r="M19" s="118">
        <f>$D$19/$G$19*P$5</f>
        <v>2.3364928303613516E-2</v>
      </c>
      <c r="N19" s="118">
        <f>$D$19/$G$19*Q$5</f>
        <v>2.3374180147804745E-2</v>
      </c>
      <c r="O19" s="44"/>
      <c r="P19" s="44"/>
      <c r="Q19" s="44"/>
      <c r="R19" t="s">
        <v>225</v>
      </c>
    </row>
    <row r="20" spans="2:18" x14ac:dyDescent="0.25">
      <c r="B20" t="s">
        <v>209</v>
      </c>
      <c r="C20" t="s">
        <v>210</v>
      </c>
      <c r="D20">
        <v>0.10185464604788</v>
      </c>
      <c r="E20" t="s">
        <v>211</v>
      </c>
      <c r="F20" s="64" t="s">
        <v>383</v>
      </c>
      <c r="G20" s="66" t="s">
        <v>403</v>
      </c>
      <c r="H20" s="118">
        <f>$D$20/$G$21*K$7</f>
        <v>2.6592223188755802E-3</v>
      </c>
      <c r="I20" s="118">
        <f t="shared" ref="I20:K20" si="13">$D$20/$G$21*L$7</f>
        <v>1.6504981696241852E-3</v>
      </c>
      <c r="J20" s="118">
        <f t="shared" si="13"/>
        <v>1.3838320545130763E-3</v>
      </c>
      <c r="K20" s="118">
        <f t="shared" si="13"/>
        <v>1.248372543356608E-3</v>
      </c>
      <c r="L20" s="118">
        <f>$D$20/$G$21*O$7</f>
        <v>1.0820456621670753E-3</v>
      </c>
      <c r="M20" s="118">
        <f>$D$20/$G$21*P$7</f>
        <v>8.0658130334556254E-4</v>
      </c>
      <c r="N20" s="118">
        <f>$D$20/$G$21*Q$7</f>
        <v>7.7664661925907672E-4</v>
      </c>
      <c r="O20" s="44"/>
      <c r="P20" s="44"/>
      <c r="Q20" s="44"/>
      <c r="R20" t="s">
        <v>226</v>
      </c>
    </row>
    <row r="21" spans="2:18" x14ac:dyDescent="0.25">
      <c r="B21" t="s">
        <v>209</v>
      </c>
      <c r="C21" t="s">
        <v>210</v>
      </c>
      <c r="D21">
        <v>1.7748029180748599E-2</v>
      </c>
      <c r="E21" t="s">
        <v>211</v>
      </c>
      <c r="F21" s="64" t="s">
        <v>384</v>
      </c>
      <c r="G21" s="66">
        <f>D20+D26</f>
        <v>0.1488064927456059</v>
      </c>
      <c r="H21" s="118">
        <f>$D$21/$G$23*K$9</f>
        <v>7.7692485635185174E-2</v>
      </c>
      <c r="I21" s="118">
        <f t="shared" ref="I21:K21" si="14">$D$21/$G$23*L$9</f>
        <v>0.1337901644576831</v>
      </c>
      <c r="J21" s="118">
        <f t="shared" si="14"/>
        <v>0.1387362682924381</v>
      </c>
      <c r="K21" s="118">
        <f t="shared" si="14"/>
        <v>0.14512447744768081</v>
      </c>
      <c r="L21" s="118">
        <f>$D$21/$G$23*O$9</f>
        <v>0.14175775468332805</v>
      </c>
      <c r="M21" s="118">
        <f>$D$21/$G$23*P$9</f>
        <v>0.13694445851122836</v>
      </c>
      <c r="N21" s="118">
        <f>$D$21/$G$23*Q$9</f>
        <v>0.13374236875126877</v>
      </c>
      <c r="O21" s="44"/>
      <c r="P21" s="44"/>
      <c r="Q21" s="44"/>
      <c r="R21" t="s">
        <v>227</v>
      </c>
    </row>
    <row r="22" spans="2:18" x14ac:dyDescent="0.25">
      <c r="B22" t="s">
        <v>209</v>
      </c>
      <c r="C22" t="s">
        <v>210</v>
      </c>
      <c r="D22">
        <v>1.4878213437016E-3</v>
      </c>
      <c r="E22" t="s">
        <v>211</v>
      </c>
      <c r="F22" s="64" t="s">
        <v>384</v>
      </c>
      <c r="G22" s="66" t="s">
        <v>404</v>
      </c>
      <c r="H22" s="118">
        <f>$D$22/$G$23*K$9</f>
        <v>6.5129788325253846E-3</v>
      </c>
      <c r="I22" s="118">
        <f t="shared" ref="I22:K22" si="15">$D$22/$G$23*L$9</f>
        <v>1.1215660073029703E-2</v>
      </c>
      <c r="J22" s="118">
        <f t="shared" si="15"/>
        <v>1.1630293088254575E-2</v>
      </c>
      <c r="K22" s="118">
        <f t="shared" si="15"/>
        <v>1.2165818122183958E-2</v>
      </c>
      <c r="L22" s="118">
        <f>$D$22/$G$23*O$9</f>
        <v>1.1883584983162334E-2</v>
      </c>
      <c r="M22" s="118">
        <f>$D$22/$G$23*P$9</f>
        <v>1.1480085264659779E-2</v>
      </c>
      <c r="N22" s="118">
        <f>$D$22/$G$23*Q$9</f>
        <v>1.1211653348034136E-2</v>
      </c>
      <c r="O22" s="44"/>
      <c r="P22" s="44"/>
      <c r="Q22" s="44"/>
      <c r="R22" t="s">
        <v>228</v>
      </c>
    </row>
    <row r="23" spans="2:18" x14ac:dyDescent="0.25">
      <c r="B23" t="s">
        <v>209</v>
      </c>
      <c r="C23" t="s">
        <v>210</v>
      </c>
      <c r="D23" s="63">
        <v>1.5279386010727799E-4</v>
      </c>
      <c r="E23" t="s">
        <v>211</v>
      </c>
      <c r="F23" s="64" t="s">
        <v>384</v>
      </c>
      <c r="G23" s="66">
        <f>SUM(D21:D23)</f>
        <v>1.9388644384557476E-2</v>
      </c>
      <c r="H23" s="118">
        <f>$D$23/$G$23*K$9</f>
        <v>6.6885932294982189E-4</v>
      </c>
      <c r="I23" s="118">
        <f t="shared" ref="I23:K23" si="16">$D$23/$G$23*L$9</f>
        <v>1.1518076437495865E-3</v>
      </c>
      <c r="J23" s="118">
        <f t="shared" si="16"/>
        <v>1.1943889517757969E-3</v>
      </c>
      <c r="K23" s="118">
        <f t="shared" si="16"/>
        <v>1.2493854320081456E-3</v>
      </c>
      <c r="L23" s="118">
        <f>$D$23/$G$23*O$9</f>
        <v>1.2204011114485146E-3</v>
      </c>
      <c r="M23" s="118">
        <f>$D$23/$G$23*P$9</f>
        <v>1.178963152648422E-3</v>
      </c>
      <c r="N23" s="118">
        <f>$D$23/$G$23*Q$9</f>
        <v>1.1513961676129843E-3</v>
      </c>
      <c r="O23" s="44"/>
      <c r="P23" s="44"/>
      <c r="Q23" s="44"/>
      <c r="R23" t="s">
        <v>229</v>
      </c>
    </row>
    <row r="24" spans="2:18" x14ac:dyDescent="0.25">
      <c r="B24" t="s">
        <v>209</v>
      </c>
      <c r="C24" t="s">
        <v>210</v>
      </c>
      <c r="D24">
        <v>0.12020531098232599</v>
      </c>
      <c r="E24" t="s">
        <v>211</v>
      </c>
      <c r="F24" s="64" t="s">
        <v>385</v>
      </c>
      <c r="H24" s="118">
        <f>K2</f>
        <v>0.19157646721596977</v>
      </c>
      <c r="I24" s="118">
        <f t="shared" ref="I24:K24" si="17">L2</f>
        <v>0.16390420866259187</v>
      </c>
      <c r="J24" s="118">
        <f t="shared" si="17"/>
        <v>0.15659042731483414</v>
      </c>
      <c r="K24" s="118">
        <f t="shared" si="17"/>
        <v>0.14176844842623482</v>
      </c>
      <c r="L24" s="118">
        <f>O2</f>
        <v>0.12840590038365157</v>
      </c>
      <c r="M24" s="118">
        <f>P2</f>
        <v>0.116414022635595</v>
      </c>
      <c r="N24" s="118">
        <f>Q2</f>
        <v>0.10975933011723925</v>
      </c>
      <c r="O24" s="44"/>
      <c r="P24" s="44"/>
      <c r="Q24" s="44"/>
      <c r="R24" t="s">
        <v>230</v>
      </c>
    </row>
    <row r="25" spans="2:18" x14ac:dyDescent="0.25">
      <c r="B25" t="s">
        <v>209</v>
      </c>
      <c r="C25" t="s">
        <v>210</v>
      </c>
      <c r="D25">
        <v>2.1866716974722099E-2</v>
      </c>
      <c r="E25" t="s">
        <v>211</v>
      </c>
      <c r="F25" s="64" t="s">
        <v>382</v>
      </c>
      <c r="H25" s="118">
        <f>$D$25/$G$19*K$5</f>
        <v>2.0228315693805808E-2</v>
      </c>
      <c r="I25" s="118">
        <f t="shared" ref="I25:K25" si="18">$D$25/$G$19*L$5</f>
        <v>1.7965191533191156E-2</v>
      </c>
      <c r="J25" s="118">
        <f t="shared" si="18"/>
        <v>1.7555112364350093E-2</v>
      </c>
      <c r="K25" s="118">
        <f t="shared" si="18"/>
        <v>1.715234045977879E-2</v>
      </c>
      <c r="L25" s="118">
        <f>$D$25/$G$19*O$5</f>
        <v>1.7650291202847217E-2</v>
      </c>
      <c r="M25" s="118">
        <f>$D$25/$G$19*P$5</f>
        <v>1.8036280780801116E-2</v>
      </c>
      <c r="N25" s="118">
        <f>$D$25/$G$19*Q$5</f>
        <v>1.8043422632785629E-2</v>
      </c>
      <c r="O25" s="44"/>
      <c r="P25" s="44"/>
      <c r="Q25" s="44"/>
      <c r="R25" t="s">
        <v>231</v>
      </c>
    </row>
    <row r="26" spans="2:18" x14ac:dyDescent="0.25">
      <c r="B26" t="s">
        <v>209</v>
      </c>
      <c r="C26" t="s">
        <v>210</v>
      </c>
      <c r="D26">
        <v>4.6951846697725903E-2</v>
      </c>
      <c r="E26" t="s">
        <v>211</v>
      </c>
      <c r="F26" s="64" t="s">
        <v>383</v>
      </c>
      <c r="H26" s="118">
        <f>$D$26/$G$21*K$7</f>
        <v>1.2258193759008813E-3</v>
      </c>
      <c r="I26" s="118">
        <f t="shared" ref="I26:K26" si="19">$D$26/$G$21*L$7</f>
        <v>7.6082869110009454E-4</v>
      </c>
      <c r="J26" s="118">
        <f t="shared" si="19"/>
        <v>6.3790384631403263E-4</v>
      </c>
      <c r="K26" s="118">
        <f t="shared" si="19"/>
        <v>5.7546119447292137E-4</v>
      </c>
      <c r="L26" s="118">
        <f>$D$26/$G$21*O$7</f>
        <v>4.9878963818818624E-4</v>
      </c>
      <c r="M26" s="118">
        <f>$D$26/$G$21*P$7</f>
        <v>3.7180907472920369E-4</v>
      </c>
      <c r="N26" s="118">
        <f>$D$26/$G$21*Q$7</f>
        <v>3.5801010970690277E-4</v>
      </c>
      <c r="O26" s="44"/>
      <c r="P26" s="44"/>
      <c r="Q26" s="44"/>
      <c r="R26" t="s">
        <v>232</v>
      </c>
    </row>
    <row r="27" spans="2:18" x14ac:dyDescent="0.25">
      <c r="B27" t="s">
        <v>209</v>
      </c>
      <c r="C27" t="s">
        <v>210</v>
      </c>
      <c r="D27">
        <v>2.25345509985714E-2</v>
      </c>
      <c r="E27" t="s">
        <v>211</v>
      </c>
      <c r="F27" s="64" t="s">
        <v>386</v>
      </c>
      <c r="H27" s="44"/>
      <c r="I27" s="118"/>
      <c r="J27" s="118"/>
      <c r="K27" s="118"/>
      <c r="L27" s="118"/>
      <c r="M27" s="118"/>
      <c r="N27" s="118"/>
      <c r="O27" s="44"/>
      <c r="P27" s="44"/>
      <c r="Q27" s="44"/>
      <c r="R27" t="s">
        <v>213</v>
      </c>
    </row>
    <row r="28" spans="2:18" x14ac:dyDescent="0.25">
      <c r="F28" s="64" t="s">
        <v>387</v>
      </c>
      <c r="G28" s="64" t="s">
        <v>392</v>
      </c>
      <c r="H28" s="118">
        <f>K3</f>
        <v>3.8689106401282179E-3</v>
      </c>
      <c r="I28" s="118">
        <f t="shared" ref="I28:K28" si="20">L3</f>
        <v>4.3054917088054569E-3</v>
      </c>
      <c r="J28" s="118">
        <f t="shared" si="20"/>
        <v>5.6876184685504061E-3</v>
      </c>
      <c r="K28" s="118">
        <f t="shared" si="20"/>
        <v>6.9149421238370408E-3</v>
      </c>
      <c r="L28" s="118">
        <f>O3</f>
        <v>8.1842905746326387E-3</v>
      </c>
      <c r="M28" s="118">
        <f>P3</f>
        <v>8.8228771630937189E-3</v>
      </c>
      <c r="N28" s="118">
        <f>Q3</f>
        <v>9.2091888954112452E-3</v>
      </c>
      <c r="O28" s="44"/>
      <c r="P28" s="44"/>
      <c r="Q28" s="44"/>
    </row>
    <row r="29" spans="2:18" x14ac:dyDescent="0.25">
      <c r="G29" s="64" t="s">
        <v>388</v>
      </c>
      <c r="H29" s="118">
        <f>K6</f>
        <v>0.19427731925556163</v>
      </c>
      <c r="I29" s="118">
        <f t="shared" ref="I29:K29" si="21">L6</f>
        <v>0.17284149261801174</v>
      </c>
      <c r="J29" s="118">
        <f t="shared" si="21"/>
        <v>0.1418541344998849</v>
      </c>
      <c r="K29" s="118">
        <f t="shared" si="21"/>
        <v>0.13209497311974508</v>
      </c>
      <c r="L29" s="118">
        <f>O6</f>
        <v>0.12320477838209709</v>
      </c>
      <c r="M29" s="118">
        <f>P6</f>
        <v>0.11767746498198854</v>
      </c>
      <c r="N29" s="118">
        <f>Q6</f>
        <v>0.10981782285882795</v>
      </c>
      <c r="O29" s="44"/>
      <c r="P29" s="44"/>
      <c r="Q29" s="44"/>
    </row>
    <row r="30" spans="2:18" x14ac:dyDescent="0.25">
      <c r="G30" s="64" t="s">
        <v>397</v>
      </c>
      <c r="H30" s="118">
        <f>K8</f>
        <v>3.2784754975207428E-2</v>
      </c>
      <c r="I30" s="118">
        <f t="shared" ref="I30:K30" si="22">L8</f>
        <v>6.8969499750000177E-2</v>
      </c>
      <c r="J30" s="118">
        <f t="shared" si="22"/>
        <v>0.11177525915624735</v>
      </c>
      <c r="K30" s="118">
        <f t="shared" si="22"/>
        <v>0.13939218054967431</v>
      </c>
      <c r="L30" s="118">
        <f>O8</f>
        <v>0.15781202228941457</v>
      </c>
      <c r="M30" s="118">
        <f>P8</f>
        <v>0.17653560563741955</v>
      </c>
      <c r="N30" s="118">
        <f>Q8</f>
        <v>0.19812171581103177</v>
      </c>
      <c r="O30" s="44"/>
      <c r="P30" s="44"/>
      <c r="Q30" s="44"/>
    </row>
    <row r="31" spans="2:18" x14ac:dyDescent="0.25">
      <c r="G31" s="64" t="s">
        <v>389</v>
      </c>
      <c r="H31" s="118">
        <f>K11</f>
        <v>9.5019910311017058E-3</v>
      </c>
      <c r="I31" s="118">
        <f t="shared" ref="I31:K31" si="23">L11</f>
        <v>9.2218262392799368E-3</v>
      </c>
      <c r="J31" s="118">
        <f t="shared" si="23"/>
        <v>8.9068707850506381E-3</v>
      </c>
      <c r="K31" s="118">
        <f t="shared" si="23"/>
        <v>8.70399488092761E-3</v>
      </c>
      <c r="L31" s="118">
        <f>O11</f>
        <v>8.3205717383583629E-3</v>
      </c>
      <c r="M31" s="118">
        <f>P11</f>
        <v>7.9668344891225314E-3</v>
      </c>
      <c r="N31" s="118">
        <f>Q11</f>
        <v>7.6607026871936459E-3</v>
      </c>
      <c r="O31" s="44"/>
      <c r="P31" s="44"/>
      <c r="Q31" s="44"/>
    </row>
    <row r="32" spans="2:18" x14ac:dyDescent="0.25">
      <c r="G32" s="64" t="s">
        <v>394</v>
      </c>
      <c r="H32" s="118">
        <f>K10</f>
        <v>4.0347810336783625E-3</v>
      </c>
      <c r="I32" s="118">
        <f t="shared" ref="I32:K32" si="24">L10</f>
        <v>3.9035878657150361E-3</v>
      </c>
      <c r="J32" s="118">
        <f t="shared" si="24"/>
        <v>3.5877876733745855E-3</v>
      </c>
      <c r="K32" s="118">
        <f t="shared" si="24"/>
        <v>3.3492316253071362E-3</v>
      </c>
      <c r="L32" s="118">
        <f>O10</f>
        <v>3.1819489316890423E-3</v>
      </c>
      <c r="M32" s="118">
        <f>P10</f>
        <v>2.9187822063054614E-3</v>
      </c>
      <c r="N32" s="118">
        <f>Q10</f>
        <v>2.5408611848038304E-3</v>
      </c>
      <c r="O32" s="44"/>
      <c r="P32" s="44"/>
      <c r="Q32" s="44"/>
    </row>
    <row r="33" spans="1:30" x14ac:dyDescent="0.25">
      <c r="G33" s="66" t="s">
        <v>144</v>
      </c>
      <c r="H33" s="44">
        <f>SUM(H16:H32)</f>
        <v>1.0000000217846237</v>
      </c>
      <c r="I33" s="44">
        <f t="shared" ref="I33:N33" si="25">SUM(I16:I32)</f>
        <v>0.9999999535957983</v>
      </c>
      <c r="J33" s="44">
        <f t="shared" si="25"/>
        <v>0.9999999567866259</v>
      </c>
      <c r="K33" s="44">
        <f t="shared" si="25"/>
        <v>0.9999999527322061</v>
      </c>
      <c r="L33" s="44">
        <f t="shared" si="25"/>
        <v>1.0000000936241629</v>
      </c>
      <c r="M33" s="44">
        <f t="shared" si="25"/>
        <v>1.0000001177923552</v>
      </c>
      <c r="N33" s="44">
        <f t="shared" si="25"/>
        <v>0.99999997335873836</v>
      </c>
      <c r="O33" s="44"/>
      <c r="P33" s="44"/>
      <c r="Q33" s="44"/>
    </row>
    <row r="34" spans="1:30" x14ac:dyDescent="0.25">
      <c r="B34" t="s">
        <v>233</v>
      </c>
      <c r="C34" t="s">
        <v>234</v>
      </c>
      <c r="D34" s="63">
        <v>6.5820984882502598E-9</v>
      </c>
      <c r="E34" t="s">
        <v>235</v>
      </c>
      <c r="R34" t="s">
        <v>236</v>
      </c>
      <c r="S34" t="s">
        <v>237</v>
      </c>
      <c r="T34" t="s">
        <v>238</v>
      </c>
    </row>
    <row r="35" spans="1:30" x14ac:dyDescent="0.25">
      <c r="B35" t="s">
        <v>239</v>
      </c>
      <c r="C35" t="s">
        <v>234</v>
      </c>
      <c r="D35" s="63">
        <v>3.1699999999999999E-10</v>
      </c>
      <c r="E35" t="s">
        <v>235</v>
      </c>
      <c r="R35" t="s">
        <v>240</v>
      </c>
      <c r="S35" t="s">
        <v>237</v>
      </c>
      <c r="T35" t="s">
        <v>241</v>
      </c>
    </row>
    <row r="36" spans="1:30" s="75" customFormat="1" x14ac:dyDescent="0.25">
      <c r="F36" s="76"/>
      <c r="G36" s="76"/>
      <c r="AD36" s="77"/>
    </row>
    <row r="37" spans="1:30" x14ac:dyDescent="0.25">
      <c r="A37" t="s">
        <v>195</v>
      </c>
      <c r="B37" t="s">
        <v>202</v>
      </c>
      <c r="C37" t="s">
        <v>203</v>
      </c>
      <c r="D37" t="s">
        <v>204</v>
      </c>
      <c r="E37" t="s">
        <v>205</v>
      </c>
      <c r="H37" s="60">
        <v>2020</v>
      </c>
      <c r="I37" s="60">
        <v>2025</v>
      </c>
      <c r="J37" s="60">
        <v>2030</v>
      </c>
      <c r="K37" s="60">
        <v>2035</v>
      </c>
      <c r="L37" s="60">
        <v>2040</v>
      </c>
      <c r="M37" s="60">
        <v>2045</v>
      </c>
      <c r="N37" s="60">
        <v>2050</v>
      </c>
      <c r="O37" s="60"/>
      <c r="P37" s="60"/>
      <c r="Q37" s="60"/>
      <c r="R37" t="s">
        <v>206</v>
      </c>
      <c r="S37" t="s">
        <v>207</v>
      </c>
      <c r="T37" t="s">
        <v>208</v>
      </c>
    </row>
    <row r="38" spans="1:30" x14ac:dyDescent="0.25">
      <c r="B38" t="s">
        <v>209</v>
      </c>
      <c r="C38" t="s">
        <v>210</v>
      </c>
      <c r="D38">
        <v>0.133652647094019</v>
      </c>
      <c r="E38" t="s">
        <v>211</v>
      </c>
      <c r="F38" s="64" t="s">
        <v>385</v>
      </c>
      <c r="G38" s="66" t="s">
        <v>405</v>
      </c>
      <c r="H38" s="119">
        <f>$D$38/$G$39*K2</f>
        <v>0.1915282198420587</v>
      </c>
      <c r="I38" s="119">
        <f t="shared" ref="I38:K38" si="26">$D$38/$G$39*L2</f>
        <v>0.16386293037953412</v>
      </c>
      <c r="J38" s="119">
        <f t="shared" si="26"/>
        <v>0.15655099096334824</v>
      </c>
      <c r="K38" s="119">
        <f t="shared" si="26"/>
        <v>0.1417327449004343</v>
      </c>
      <c r="L38" s="119">
        <f>$D$38/$G$39*O2</f>
        <v>0.12837356213470988</v>
      </c>
      <c r="M38" s="119">
        <f>$D$38/$G$39*P2</f>
        <v>0.11638470446849329</v>
      </c>
      <c r="N38" s="119">
        <f>$D$38/$G$39*Q2</f>
        <v>0.1097316878941763</v>
      </c>
      <c r="O38" s="73"/>
      <c r="P38" s="73"/>
      <c r="Q38" s="73"/>
      <c r="R38" t="s">
        <v>212</v>
      </c>
    </row>
    <row r="39" spans="1:30" x14ac:dyDescent="0.25">
      <c r="B39" t="s">
        <v>209</v>
      </c>
      <c r="C39" t="s">
        <v>210</v>
      </c>
      <c r="D39" s="63">
        <v>2.05439480440231E-4</v>
      </c>
      <c r="E39" t="s">
        <v>211</v>
      </c>
      <c r="F39" s="64" t="s">
        <v>381</v>
      </c>
      <c r="G39" s="72">
        <f>D38+D47</f>
        <v>0.13368631518347271</v>
      </c>
      <c r="H39" s="120">
        <f>$D$39/$G$41*K4</f>
        <v>1.4019519567444285E-2</v>
      </c>
      <c r="I39" s="120">
        <f t="shared" ref="I39:K39" si="27">$D$39/$G$41*L4</f>
        <v>1.3701618088095504E-2</v>
      </c>
      <c r="J39" s="120">
        <f t="shared" si="27"/>
        <v>1.32901513480601E-2</v>
      </c>
      <c r="K39" s="120">
        <f t="shared" si="27"/>
        <v>1.2782859399838795E-2</v>
      </c>
      <c r="L39" s="120">
        <f>$D$39/$G$41*O4</f>
        <v>1.2195505848746364E-2</v>
      </c>
      <c r="M39" s="120">
        <f>$D$39/$G$41*P4</f>
        <v>1.1536444451490338E-2</v>
      </c>
      <c r="N39" s="120">
        <f>$D$39/$G$41*Q4</f>
        <v>1.0861370742920026E-2</v>
      </c>
      <c r="O39" s="74"/>
      <c r="P39" s="74"/>
      <c r="Q39" s="74"/>
      <c r="R39" t="s">
        <v>242</v>
      </c>
    </row>
    <row r="40" spans="1:30" x14ac:dyDescent="0.25">
      <c r="B40" t="s">
        <v>209</v>
      </c>
      <c r="C40" t="s">
        <v>210</v>
      </c>
      <c r="D40" s="63">
        <v>8.2176187135012298E-4</v>
      </c>
      <c r="E40" t="s">
        <v>211</v>
      </c>
      <c r="F40" s="64" t="s">
        <v>381</v>
      </c>
      <c r="G40" s="66" t="s">
        <v>401</v>
      </c>
      <c r="H40" s="120">
        <f>$D$40/$G$41*K4</f>
        <v>5.6078347796077246E-2</v>
      </c>
      <c r="I40" s="120">
        <f t="shared" ref="I40:K40" si="28">$D$40/$G$41*L4</f>
        <v>5.4806735767002679E-2</v>
      </c>
      <c r="J40" s="120">
        <f t="shared" si="28"/>
        <v>5.3160860896382563E-2</v>
      </c>
      <c r="K40" s="120">
        <f t="shared" si="28"/>
        <v>5.1131683350772131E-2</v>
      </c>
      <c r="L40" s="120">
        <f>$D$40/$G$41*O4</f>
        <v>4.878225785448697E-2</v>
      </c>
      <c r="M40" s="120">
        <f>$D$40/$G$41*P4</f>
        <v>4.6145999594958784E-2</v>
      </c>
      <c r="N40" s="120">
        <f>$D$40/$G$41*Q4</f>
        <v>4.344569178233558E-2</v>
      </c>
      <c r="O40" s="63"/>
      <c r="P40" s="63"/>
      <c r="Q40" s="63"/>
      <c r="R40" t="s">
        <v>243</v>
      </c>
    </row>
    <row r="41" spans="1:30" x14ac:dyDescent="0.25">
      <c r="B41" t="s">
        <v>209</v>
      </c>
      <c r="C41" t="s">
        <v>210</v>
      </c>
      <c r="D41">
        <v>0.64986801693769503</v>
      </c>
      <c r="E41" t="s">
        <v>211</v>
      </c>
      <c r="F41" s="64" t="s">
        <v>382</v>
      </c>
      <c r="G41" s="72">
        <f>D39+D40</f>
        <v>1.0272013517903539E-3</v>
      </c>
      <c r="H41" s="120">
        <f>$D$41/$G$43*K5</f>
        <v>0.37510600101880759</v>
      </c>
      <c r="I41" s="120">
        <f t="shared" ref="I41:K41" si="29">$D$41/$G$43*L5</f>
        <v>0.33313950877362491</v>
      </c>
      <c r="J41" s="120">
        <f t="shared" si="29"/>
        <v>0.32553516051974679</v>
      </c>
      <c r="K41" s="120">
        <f t="shared" si="29"/>
        <v>0.31806631532603979</v>
      </c>
      <c r="L41" s="120">
        <f>$D$41/$G$43*O5</f>
        <v>0.32730011979913964</v>
      </c>
      <c r="M41" s="120">
        <f>$D$41/$G$43*P5</f>
        <v>0.33445776006997846</v>
      </c>
      <c r="N41" s="120">
        <f>$D$41/$G$43*Q5</f>
        <v>0.33459019578921134</v>
      </c>
      <c r="R41" t="s">
        <v>244</v>
      </c>
    </row>
    <row r="42" spans="1:30" x14ac:dyDescent="0.25">
      <c r="B42" t="s">
        <v>209</v>
      </c>
      <c r="C42" t="s">
        <v>210</v>
      </c>
      <c r="D42">
        <v>3.8933208013664303E-2</v>
      </c>
      <c r="E42" t="s">
        <v>211</v>
      </c>
      <c r="F42" s="64" t="s">
        <v>382</v>
      </c>
      <c r="G42" s="66" t="s">
        <v>382</v>
      </c>
      <c r="H42" s="120">
        <f>$D$42/$G$43*K5</f>
        <v>2.2472378366389358E-2</v>
      </c>
      <c r="I42" s="120">
        <f t="shared" ref="I42:K42" si="30">$D$42/$G$43*L5</f>
        <v>1.9958190670424973E-2</v>
      </c>
      <c r="J42" s="120">
        <f t="shared" si="30"/>
        <v>1.9502618670172243E-2</v>
      </c>
      <c r="K42" s="120">
        <f t="shared" si="30"/>
        <v>1.9055164578003353E-2</v>
      </c>
      <c r="L42" s="120">
        <f>$D$42/$G$43*O5</f>
        <v>1.9608356335312389E-2</v>
      </c>
      <c r="M42" s="120">
        <f>$D$42/$G$43*P5</f>
        <v>2.0037166324861796E-2</v>
      </c>
      <c r="N42" s="120">
        <f>$D$42/$G$43*Q5</f>
        <v>2.0045100470366648E-2</v>
      </c>
      <c r="R42" t="s">
        <v>245</v>
      </c>
    </row>
    <row r="43" spans="1:30" x14ac:dyDescent="0.25">
      <c r="B43" t="s">
        <v>209</v>
      </c>
      <c r="C43" t="s">
        <v>210</v>
      </c>
      <c r="D43">
        <v>4.14384776773251E-2</v>
      </c>
      <c r="E43" t="s">
        <v>211</v>
      </c>
      <c r="F43" s="64" t="s">
        <v>388</v>
      </c>
      <c r="G43" s="66">
        <f>D41+D42+D48+D49</f>
        <v>0.70182988340753483</v>
      </c>
      <c r="H43" s="120">
        <f>$D$43/$G$45*K6</f>
        <v>6.218457984312277E-2</v>
      </c>
      <c r="I43" s="120">
        <f t="shared" ref="I43:K43" si="31">$D$43/$G$45*L6</f>
        <v>5.5323367849083482E-2</v>
      </c>
      <c r="J43" s="120">
        <f t="shared" si="31"/>
        <v>4.540488713086175E-2</v>
      </c>
      <c r="K43" s="120">
        <f t="shared" si="31"/>
        <v>4.2281159912622129E-2</v>
      </c>
      <c r="L43" s="120">
        <f>$D$43/$G$45*O6</f>
        <v>3.9435572859009567E-2</v>
      </c>
      <c r="M43" s="120">
        <f>$D$43/$G$45*P6</f>
        <v>3.7666381978859138E-2</v>
      </c>
      <c r="N43" s="120">
        <f>$D$43/$G$45*Q6</f>
        <v>3.5150655773562231E-2</v>
      </c>
      <c r="R43" t="s">
        <v>246</v>
      </c>
    </row>
    <row r="44" spans="1:30" x14ac:dyDescent="0.25">
      <c r="B44" t="s">
        <v>209</v>
      </c>
      <c r="C44" t="s">
        <v>210</v>
      </c>
      <c r="D44">
        <v>8.80237841485461E-2</v>
      </c>
      <c r="E44" t="s">
        <v>211</v>
      </c>
      <c r="F44" s="64" t="s">
        <v>388</v>
      </c>
      <c r="G44" s="66" t="s">
        <v>388</v>
      </c>
      <c r="H44" s="120">
        <f>$D$44/$G$45*K6</f>
        <v>0.13209273941243885</v>
      </c>
      <c r="I44" s="120">
        <f t="shared" ref="I44:K44" si="32">$D$44/$G$45*L6</f>
        <v>0.11751812476892826</v>
      </c>
      <c r="J44" s="120">
        <f t="shared" si="32"/>
        <v>9.6449247369023161E-2</v>
      </c>
      <c r="K44" s="120">
        <f t="shared" si="32"/>
        <v>8.981381320712295E-2</v>
      </c>
      <c r="L44" s="120">
        <f>$D$44/$G$45*O6</f>
        <v>8.3769205523087517E-2</v>
      </c>
      <c r="M44" s="120">
        <f>$D$44/$G$45*P6</f>
        <v>8.0011083003129396E-2</v>
      </c>
      <c r="N44" s="120">
        <f>$D$44/$G$45*Q6</f>
        <v>7.4667167085265718E-2</v>
      </c>
      <c r="R44" t="s">
        <v>247</v>
      </c>
    </row>
    <row r="45" spans="1:30" x14ac:dyDescent="0.25">
      <c r="B45" t="s">
        <v>209</v>
      </c>
      <c r="C45" t="s">
        <v>210</v>
      </c>
      <c r="D45">
        <v>1.6179413931798E-2</v>
      </c>
      <c r="E45" t="s">
        <v>211</v>
      </c>
      <c r="F45" s="64" t="s">
        <v>383</v>
      </c>
      <c r="G45" s="66">
        <f>D43+D44</f>
        <v>0.1294622618258712</v>
      </c>
      <c r="H45" s="120">
        <f>K7</f>
        <v>3.8850416947764617E-3</v>
      </c>
      <c r="I45" s="120">
        <f t="shared" ref="I45:K45" si="33">L7</f>
        <v>2.4113268607242797E-3</v>
      </c>
      <c r="J45" s="120">
        <f t="shared" si="33"/>
        <v>2.0217359008271089E-3</v>
      </c>
      <c r="K45" s="120">
        <f t="shared" si="33"/>
        <v>1.8238337378295292E-3</v>
      </c>
      <c r="L45" s="120">
        <f>O7</f>
        <v>1.5808353003552615E-3</v>
      </c>
      <c r="M45" s="120">
        <f>P7</f>
        <v>1.1783903780747662E-3</v>
      </c>
      <c r="N45" s="120">
        <f>Q7</f>
        <v>1.1346567289659795E-3</v>
      </c>
      <c r="O45" s="44"/>
      <c r="P45" s="44"/>
      <c r="Q45" s="44"/>
      <c r="R45" t="s">
        <v>248</v>
      </c>
    </row>
    <row r="46" spans="1:30" x14ac:dyDescent="0.25">
      <c r="B46" t="s">
        <v>209</v>
      </c>
      <c r="C46" t="s">
        <v>210</v>
      </c>
      <c r="D46">
        <v>1.8397890602992E-3</v>
      </c>
      <c r="E46" t="s">
        <v>211</v>
      </c>
      <c r="F46" s="64" t="s">
        <v>389</v>
      </c>
      <c r="G46" s="66" t="s">
        <v>389</v>
      </c>
      <c r="H46" s="120">
        <f>$D$46/$G$47*K11</f>
        <v>1.1189244600854735E-3</v>
      </c>
      <c r="I46" s="120">
        <f t="shared" ref="I46:K46" si="34">$D$46/$G$47*L11</f>
        <v>1.0859331388562653E-3</v>
      </c>
      <c r="J46" s="120">
        <f t="shared" si="34"/>
        <v>1.048844979077858E-3</v>
      </c>
      <c r="K46" s="120">
        <f t="shared" si="34"/>
        <v>1.0249549532146266E-3</v>
      </c>
      <c r="L46" s="120">
        <f>$D$46/$G$47*O11</f>
        <v>9.7980425465268254E-4</v>
      </c>
      <c r="M46" s="120">
        <f>$D$46/$G$47*P11</f>
        <v>9.3814927315272287E-4</v>
      </c>
      <c r="N46" s="120">
        <f>$D$46/$G$47*Q11</f>
        <v>9.0210015880741543E-4</v>
      </c>
      <c r="R46" t="s">
        <v>249</v>
      </c>
    </row>
    <row r="47" spans="1:30" x14ac:dyDescent="0.25">
      <c r="B47" t="s">
        <v>209</v>
      </c>
      <c r="C47" t="s">
        <v>210</v>
      </c>
      <c r="D47" s="63">
        <v>3.3668089453715401E-5</v>
      </c>
      <c r="E47" t="s">
        <v>211</v>
      </c>
      <c r="F47" s="64" t="s">
        <v>385</v>
      </c>
      <c r="G47" s="66">
        <f>D46+D50</f>
        <v>1.5623627665398099E-2</v>
      </c>
      <c r="H47" s="120">
        <f>$D$47/$G$39*K2</f>
        <v>4.8247373911099051E-5</v>
      </c>
      <c r="I47" s="120">
        <f t="shared" ref="I47:K47" si="35">$D$47/$G$39*L2</f>
        <v>4.1278283057762037E-5</v>
      </c>
      <c r="J47" s="120">
        <f t="shared" si="35"/>
        <v>3.9436351485908345E-5</v>
      </c>
      <c r="K47" s="120">
        <f t="shared" si="35"/>
        <v>3.5703525800515107E-5</v>
      </c>
      <c r="L47" s="120">
        <f>$D$47/$G$39*O2</f>
        <v>3.2338248941699558E-5</v>
      </c>
      <c r="M47" s="120">
        <f>$D$47/$G$39*P2</f>
        <v>2.9318167101718516E-5</v>
      </c>
      <c r="N47" s="120">
        <f>$D$47/$G$39*Q2</f>
        <v>2.7642223062962701E-5</v>
      </c>
      <c r="O47" s="63"/>
      <c r="P47" s="63"/>
      <c r="Q47" s="63"/>
      <c r="R47" t="s">
        <v>250</v>
      </c>
    </row>
    <row r="48" spans="1:30" x14ac:dyDescent="0.25">
      <c r="B48" t="s">
        <v>209</v>
      </c>
      <c r="C48" t="s">
        <v>210</v>
      </c>
      <c r="D48">
        <v>8.5825803239657304E-3</v>
      </c>
      <c r="E48" t="s">
        <v>211</v>
      </c>
      <c r="F48" s="64" t="s">
        <v>382</v>
      </c>
      <c r="H48" s="120">
        <f>$D$48/$G$43*K5</f>
        <v>4.953894175183173E-3</v>
      </c>
      <c r="I48" s="120">
        <f t="shared" ref="I48:K48" si="36">$D$48/$G$43*L5</f>
        <v>4.3996573436698959E-3</v>
      </c>
      <c r="J48" s="120">
        <f t="shared" si="36"/>
        <v>4.2992293675281268E-3</v>
      </c>
      <c r="K48" s="120">
        <f t="shared" si="36"/>
        <v>4.2005909330590525E-3</v>
      </c>
      <c r="L48" s="120">
        <f>$D$48/$G$43*O5</f>
        <v>4.3225385693800621E-3</v>
      </c>
      <c r="M48" s="120">
        <f>$D$48/$G$43*P5</f>
        <v>4.4170670289340507E-3</v>
      </c>
      <c r="N48" s="120">
        <f>$D$48/$G$43*Q5</f>
        <v>4.4188160613044007E-3</v>
      </c>
      <c r="R48" t="s">
        <v>251</v>
      </c>
    </row>
    <row r="49" spans="1:30" x14ac:dyDescent="0.25">
      <c r="B49" t="s">
        <v>209</v>
      </c>
      <c r="C49" t="s">
        <v>210</v>
      </c>
      <c r="D49">
        <v>4.4460781322097596E-3</v>
      </c>
      <c r="E49" t="s">
        <v>211</v>
      </c>
      <c r="F49" s="64" t="s">
        <v>382</v>
      </c>
      <c r="H49" s="120">
        <f>$D$49/$G$43*K5</f>
        <v>2.566291223638207E-3</v>
      </c>
      <c r="I49" s="120">
        <f t="shared" ref="I49:K49" si="37">$D$49/$G$43*L5</f>
        <v>2.279177073389533E-3</v>
      </c>
      <c r="J49" s="120">
        <f t="shared" si="37"/>
        <v>2.2271518534985896E-3</v>
      </c>
      <c r="K49" s="120">
        <f t="shared" si="37"/>
        <v>2.1760536790645267E-3</v>
      </c>
      <c r="L49" s="120">
        <f>$D$49/$G$43*O5</f>
        <v>2.2392268389599861E-3</v>
      </c>
      <c r="M49" s="120">
        <f>$D$49/$G$43*P5</f>
        <v>2.288195901995829E-3</v>
      </c>
      <c r="N49" s="120">
        <f>$D$49/$G$43*Q5</f>
        <v>2.2891019622109164E-3</v>
      </c>
      <c r="R49" t="s">
        <v>252</v>
      </c>
    </row>
    <row r="50" spans="1:30" x14ac:dyDescent="0.25">
      <c r="B50" t="s">
        <v>209</v>
      </c>
      <c r="C50" t="s">
        <v>210</v>
      </c>
      <c r="D50">
        <v>1.3783838605098899E-2</v>
      </c>
      <c r="E50" t="s">
        <v>211</v>
      </c>
      <c r="F50" s="64" t="s">
        <v>389</v>
      </c>
      <c r="H50" s="120">
        <f>$D$50/$G$47*K11</f>
        <v>8.3830665710162323E-3</v>
      </c>
      <c r="I50" s="120">
        <f t="shared" ref="I50:K50" si="38">$D$50/$G$47*L11</f>
        <v>8.1358931004236728E-3</v>
      </c>
      <c r="J50" s="120">
        <f t="shared" si="38"/>
        <v>7.858025805972781E-3</v>
      </c>
      <c r="K50" s="120">
        <f t="shared" si="38"/>
        <v>7.679039927712984E-3</v>
      </c>
      <c r="L50" s="120">
        <f>$D$50/$G$47*O11</f>
        <v>7.3407674837056812E-3</v>
      </c>
      <c r="M50" s="120">
        <f>$D$50/$G$47*P11</f>
        <v>7.0286852159698087E-3</v>
      </c>
      <c r="N50" s="120">
        <f>$D$50/$G$47*Q11</f>
        <v>6.7586025283862313E-3</v>
      </c>
      <c r="R50" t="s">
        <v>253</v>
      </c>
    </row>
    <row r="51" spans="1:30" x14ac:dyDescent="0.25">
      <c r="B51" t="s">
        <v>209</v>
      </c>
      <c r="C51" t="s">
        <v>210</v>
      </c>
      <c r="D51">
        <v>2.30590524546327E-2</v>
      </c>
      <c r="E51" t="s">
        <v>211</v>
      </c>
      <c r="F51" s="64" t="s">
        <v>386</v>
      </c>
      <c r="H51" s="120"/>
      <c r="I51" s="120"/>
      <c r="J51" s="120"/>
      <c r="K51" s="120"/>
      <c r="L51" s="120"/>
      <c r="M51" s="120"/>
      <c r="N51" s="120"/>
      <c r="R51" t="s">
        <v>215</v>
      </c>
    </row>
    <row r="52" spans="1:30" x14ac:dyDescent="0.25">
      <c r="F52" s="64" t="s">
        <v>391</v>
      </c>
      <c r="G52" s="64" t="s">
        <v>392</v>
      </c>
      <c r="H52" s="120">
        <f>K3</f>
        <v>3.8689106401282179E-3</v>
      </c>
      <c r="I52" s="120">
        <f t="shared" ref="I52:K52" si="39">L3</f>
        <v>4.3054917088054569E-3</v>
      </c>
      <c r="J52" s="120">
        <f t="shared" si="39"/>
        <v>5.6876184685504061E-3</v>
      </c>
      <c r="K52" s="120">
        <f t="shared" si="39"/>
        <v>6.9149421238370408E-3</v>
      </c>
      <c r="L52" s="120">
        <f>O3</f>
        <v>8.1842905746326387E-3</v>
      </c>
      <c r="M52" s="120">
        <f>P3</f>
        <v>8.8228771630937189E-3</v>
      </c>
      <c r="N52" s="120">
        <f>Q3</f>
        <v>9.2091888954112452E-3</v>
      </c>
      <c r="O52" s="44"/>
      <c r="P52" s="44"/>
      <c r="Q52" s="44"/>
    </row>
    <row r="53" spans="1:30" x14ac:dyDescent="0.25">
      <c r="G53" s="64" t="s">
        <v>397</v>
      </c>
      <c r="H53" s="120">
        <f>K8</f>
        <v>3.2784754975207428E-2</v>
      </c>
      <c r="I53" s="120">
        <f t="shared" ref="I53:K53" si="40">L8</f>
        <v>6.8969499750000177E-2</v>
      </c>
      <c r="J53" s="120">
        <f t="shared" si="40"/>
        <v>0.11177525915624735</v>
      </c>
      <c r="K53" s="120">
        <f t="shared" si="40"/>
        <v>0.13939218054967431</v>
      </c>
      <c r="L53" s="120">
        <f t="shared" ref="L53:N55" si="41">O8</f>
        <v>0.15781202228941457</v>
      </c>
      <c r="M53" s="120">
        <f t="shared" si="41"/>
        <v>0.17653560563741955</v>
      </c>
      <c r="N53" s="120">
        <f t="shared" si="41"/>
        <v>0.19812171581103177</v>
      </c>
      <c r="O53" s="44"/>
      <c r="P53" s="44"/>
      <c r="Q53" s="44"/>
    </row>
    <row r="54" spans="1:30" x14ac:dyDescent="0.25">
      <c r="G54" s="64" t="s">
        <v>384</v>
      </c>
      <c r="H54" s="120">
        <f>K9</f>
        <v>8.4874323790660386E-2</v>
      </c>
      <c r="I54" s="120">
        <f t="shared" ref="I54:K54" si="42">L9</f>
        <v>0.1461576321744624</v>
      </c>
      <c r="J54" s="120">
        <f t="shared" si="42"/>
        <v>0.15156095033246847</v>
      </c>
      <c r="K54" s="120">
        <f t="shared" si="42"/>
        <v>0.15853968100187291</v>
      </c>
      <c r="L54" s="120">
        <f t="shared" si="41"/>
        <v>0.15486174077793891</v>
      </c>
      <c r="M54" s="120">
        <f t="shared" si="41"/>
        <v>0.14960350692853655</v>
      </c>
      <c r="N54" s="120">
        <f t="shared" si="41"/>
        <v>0.14610541826691589</v>
      </c>
      <c r="O54" s="44"/>
      <c r="P54" s="44"/>
      <c r="Q54" s="44"/>
    </row>
    <row r="55" spans="1:30" x14ac:dyDescent="0.25">
      <c r="G55" s="64" t="s">
        <v>394</v>
      </c>
      <c r="H55" s="120">
        <f>K10</f>
        <v>4.0347810336783625E-3</v>
      </c>
      <c r="I55" s="120">
        <f t="shared" ref="I55:K55" si="43">L10</f>
        <v>3.9035878657150361E-3</v>
      </c>
      <c r="J55" s="120">
        <f t="shared" si="43"/>
        <v>3.5877876733745855E-3</v>
      </c>
      <c r="K55" s="120">
        <f t="shared" si="43"/>
        <v>3.3492316253071362E-3</v>
      </c>
      <c r="L55" s="120">
        <f t="shared" si="41"/>
        <v>3.1819489316890423E-3</v>
      </c>
      <c r="M55" s="120">
        <f t="shared" si="41"/>
        <v>2.9187822063054614E-3</v>
      </c>
      <c r="N55" s="120">
        <f t="shared" si="41"/>
        <v>2.5408611848038304E-3</v>
      </c>
      <c r="O55" s="44"/>
      <c r="P55" s="44"/>
      <c r="Q55" s="44"/>
    </row>
    <row r="56" spans="1:30" x14ac:dyDescent="0.25">
      <c r="G56" s="66" t="s">
        <v>144</v>
      </c>
      <c r="H56" s="74">
        <f>SUM(H38:H55)</f>
        <v>1.0000000217846237</v>
      </c>
      <c r="I56" s="74">
        <f t="shared" ref="I56:N56" si="44">SUM(I38:I55)</f>
        <v>0.99999995359579841</v>
      </c>
      <c r="J56" s="74">
        <f t="shared" si="44"/>
        <v>0.99999995678662601</v>
      </c>
      <c r="K56" s="74">
        <f t="shared" si="44"/>
        <v>0.99999995273220599</v>
      </c>
      <c r="L56" s="74">
        <f t="shared" si="44"/>
        <v>1.0000000936241629</v>
      </c>
      <c r="M56" s="74">
        <f t="shared" si="44"/>
        <v>1.0000001177923552</v>
      </c>
      <c r="N56" s="74">
        <f t="shared" si="44"/>
        <v>0.99999997335873847</v>
      </c>
      <c r="O56" s="74"/>
      <c r="P56" s="74"/>
      <c r="Q56" s="74"/>
    </row>
    <row r="57" spans="1:30" x14ac:dyDescent="0.25">
      <c r="B57" t="s">
        <v>233</v>
      </c>
      <c r="C57" t="s">
        <v>234</v>
      </c>
      <c r="D57" s="63">
        <v>6.5820984882502598E-9</v>
      </c>
      <c r="E57" t="s">
        <v>235</v>
      </c>
      <c r="R57" t="s">
        <v>236</v>
      </c>
      <c r="S57" t="s">
        <v>237</v>
      </c>
      <c r="T57" t="s">
        <v>238</v>
      </c>
    </row>
    <row r="58" spans="1:30" x14ac:dyDescent="0.25">
      <c r="B58" t="s">
        <v>239</v>
      </c>
      <c r="C58" t="s">
        <v>234</v>
      </c>
      <c r="D58" s="63">
        <v>3.1699999999999999E-10</v>
      </c>
      <c r="E58" t="s">
        <v>235</v>
      </c>
      <c r="R58" t="s">
        <v>240</v>
      </c>
      <c r="S58" t="s">
        <v>237</v>
      </c>
      <c r="T58" t="s">
        <v>241</v>
      </c>
    </row>
    <row r="59" spans="1:30" x14ac:dyDescent="0.25">
      <c r="B59" t="s">
        <v>209</v>
      </c>
      <c r="C59" t="s">
        <v>210</v>
      </c>
      <c r="D59">
        <v>2.1912966341353299E-3</v>
      </c>
      <c r="E59" t="s">
        <v>211</v>
      </c>
      <c r="F59" s="65"/>
      <c r="G59" s="65"/>
      <c r="R59" t="s">
        <v>254</v>
      </c>
    </row>
    <row r="60" spans="1:30" s="75" customFormat="1" x14ac:dyDescent="0.25">
      <c r="F60" s="76"/>
      <c r="G60" s="76"/>
      <c r="AD60" s="77"/>
    </row>
    <row r="61" spans="1:30" x14ac:dyDescent="0.25">
      <c r="A61" t="s">
        <v>196</v>
      </c>
      <c r="B61" t="s">
        <v>202</v>
      </c>
      <c r="C61" t="s">
        <v>203</v>
      </c>
      <c r="D61" t="s">
        <v>204</v>
      </c>
      <c r="E61" t="s">
        <v>205</v>
      </c>
      <c r="H61" s="60">
        <v>2020</v>
      </c>
      <c r="I61" s="60">
        <v>2025</v>
      </c>
      <c r="J61" s="60">
        <v>2030</v>
      </c>
      <c r="K61" s="60">
        <v>2035</v>
      </c>
      <c r="L61" s="60">
        <v>2040</v>
      </c>
      <c r="M61" s="60">
        <v>2045</v>
      </c>
      <c r="N61" s="60">
        <v>2050</v>
      </c>
      <c r="O61" s="60"/>
      <c r="P61" s="60"/>
      <c r="Q61" s="60"/>
      <c r="R61" t="s">
        <v>206</v>
      </c>
      <c r="S61" t="s">
        <v>207</v>
      </c>
      <c r="T61" t="s">
        <v>208</v>
      </c>
    </row>
    <row r="62" spans="1:30" x14ac:dyDescent="0.25">
      <c r="B62" t="s">
        <v>209</v>
      </c>
      <c r="C62" t="s">
        <v>210</v>
      </c>
      <c r="D62">
        <v>1.23116558006121E-2</v>
      </c>
      <c r="E62" t="s">
        <v>211</v>
      </c>
      <c r="F62" s="64" t="s">
        <v>392</v>
      </c>
      <c r="H62" s="118">
        <f>K3</f>
        <v>3.8689106401282179E-3</v>
      </c>
      <c r="I62" s="118">
        <f t="shared" ref="I62:N62" si="45">L3</f>
        <v>4.3054917088054569E-3</v>
      </c>
      <c r="J62" s="118">
        <f t="shared" si="45"/>
        <v>5.6876184685504061E-3</v>
      </c>
      <c r="K62" s="118">
        <f t="shared" si="45"/>
        <v>6.9149421238370408E-3</v>
      </c>
      <c r="L62" s="118">
        <f t="shared" si="45"/>
        <v>8.1842905746326387E-3</v>
      </c>
      <c r="M62" s="118">
        <f t="shared" si="45"/>
        <v>8.8228771630937189E-3</v>
      </c>
      <c r="N62" s="118">
        <f t="shared" si="45"/>
        <v>9.2091888954112452E-3</v>
      </c>
      <c r="R62" t="s">
        <v>255</v>
      </c>
    </row>
    <row r="63" spans="1:30" x14ac:dyDescent="0.25">
      <c r="B63" t="s">
        <v>209</v>
      </c>
      <c r="C63" t="s">
        <v>210</v>
      </c>
      <c r="D63">
        <v>2.15890987117205E-3</v>
      </c>
      <c r="E63" t="s">
        <v>211</v>
      </c>
      <c r="F63" s="64" t="s">
        <v>381</v>
      </c>
      <c r="G63" s="66" t="s">
        <v>401</v>
      </c>
      <c r="H63" s="118">
        <f>$D$63/$G$64*K4</f>
        <v>1.4019519567444289E-2</v>
      </c>
      <c r="I63" s="118">
        <f t="shared" ref="I63:M63" si="46">$D$63/$G$64*L4</f>
        <v>1.3701618088095509E-2</v>
      </c>
      <c r="J63" s="118">
        <f t="shared" si="46"/>
        <v>1.3290151348060103E-2</v>
      </c>
      <c r="K63" s="118">
        <f t="shared" si="46"/>
        <v>1.2782859399838798E-2</v>
      </c>
      <c r="L63" s="118">
        <f t="shared" si="46"/>
        <v>1.2195505848746367E-2</v>
      </c>
      <c r="M63" s="118">
        <f t="shared" si="46"/>
        <v>1.1536444451490342E-2</v>
      </c>
      <c r="N63" s="118">
        <f>$D$63/$G$64*Q4</f>
        <v>1.0861370742920028E-2</v>
      </c>
      <c r="R63" t="s">
        <v>256</v>
      </c>
    </row>
    <row r="64" spans="1:30" x14ac:dyDescent="0.25">
      <c r="B64" t="s">
        <v>209</v>
      </c>
      <c r="C64" t="s">
        <v>210</v>
      </c>
      <c r="D64">
        <v>8.6356809898900707E-3</v>
      </c>
      <c r="E64" t="s">
        <v>211</v>
      </c>
      <c r="F64" s="64" t="s">
        <v>381</v>
      </c>
      <c r="G64" s="66">
        <f>D63+D64</f>
        <v>1.0794590861062121E-2</v>
      </c>
      <c r="H64" s="118">
        <f>$D$64/$G$64*K4</f>
        <v>5.6078347796077233E-2</v>
      </c>
      <c r="I64" s="118">
        <f t="shared" ref="I64:N64" si="47">$D$64/$G$64*L4</f>
        <v>5.4806735767002672E-2</v>
      </c>
      <c r="J64" s="118">
        <f t="shared" si="47"/>
        <v>5.3160860896382556E-2</v>
      </c>
      <c r="K64" s="118">
        <f t="shared" si="47"/>
        <v>5.1131683350772124E-2</v>
      </c>
      <c r="L64" s="118">
        <f t="shared" si="47"/>
        <v>4.8782257854486963E-2</v>
      </c>
      <c r="M64" s="118">
        <f t="shared" si="47"/>
        <v>4.6145999594958777E-2</v>
      </c>
      <c r="N64" s="118">
        <f t="shared" si="47"/>
        <v>4.3445691782335573E-2</v>
      </c>
      <c r="R64" t="s">
        <v>257</v>
      </c>
    </row>
    <row r="65" spans="2:30" x14ac:dyDescent="0.25">
      <c r="B65" t="s">
        <v>209</v>
      </c>
      <c r="C65" t="s">
        <v>210</v>
      </c>
      <c r="D65">
        <v>0.58656966397990196</v>
      </c>
      <c r="E65" t="s">
        <v>211</v>
      </c>
      <c r="F65" s="64" t="s">
        <v>383</v>
      </c>
      <c r="G65" s="66" t="s">
        <v>403</v>
      </c>
      <c r="H65" s="118">
        <f>$D$65/$G$66*K7</f>
        <v>3.0295201985387739E-3</v>
      </c>
      <c r="I65" s="118">
        <f t="shared" ref="I65:N65" si="48">$D$65/$G$66*L7</f>
        <v>1.8803307670198952E-3</v>
      </c>
      <c r="J65" s="118">
        <f t="shared" si="48"/>
        <v>1.5765312778758028E-3</v>
      </c>
      <c r="K65" s="118">
        <f t="shared" si="48"/>
        <v>1.4222089701019149E-3</v>
      </c>
      <c r="L65" s="118">
        <f t="shared" si="48"/>
        <v>1.2327209974164601E-3</v>
      </c>
      <c r="M65" s="118">
        <f t="shared" si="48"/>
        <v>9.1889810524843174E-4</v>
      </c>
      <c r="N65" s="118">
        <f t="shared" si="48"/>
        <v>8.8479500321248308E-4</v>
      </c>
      <c r="R65" t="s">
        <v>258</v>
      </c>
    </row>
    <row r="66" spans="2:30" x14ac:dyDescent="0.25">
      <c r="B66" t="s">
        <v>209</v>
      </c>
      <c r="C66" t="s">
        <v>210</v>
      </c>
      <c r="D66">
        <v>6.1622020971550499E-2</v>
      </c>
      <c r="E66" t="s">
        <v>211</v>
      </c>
      <c r="F66" s="64" t="s">
        <v>384</v>
      </c>
      <c r="G66" s="66">
        <f>D65+D72</f>
        <v>0.75221403130175291</v>
      </c>
      <c r="H66" s="118">
        <f>$D$66/$G$68*K9</f>
        <v>7.769248563518516E-2</v>
      </c>
      <c r="I66" s="118">
        <f t="shared" ref="I66:N66" si="49">$D$66/$G$68*L9</f>
        <v>0.13379016445768308</v>
      </c>
      <c r="J66" s="118">
        <f t="shared" si="49"/>
        <v>0.13873626829243807</v>
      </c>
      <c r="K66" s="118">
        <f t="shared" si="49"/>
        <v>0.14512447744768076</v>
      </c>
      <c r="L66" s="118">
        <f t="shared" si="49"/>
        <v>0.14175775468332802</v>
      </c>
      <c r="M66" s="118">
        <f t="shared" si="49"/>
        <v>0.1369444585112283</v>
      </c>
      <c r="N66" s="118">
        <f t="shared" si="49"/>
        <v>0.13374236875126874</v>
      </c>
      <c r="R66" t="s">
        <v>259</v>
      </c>
    </row>
    <row r="67" spans="2:30" x14ac:dyDescent="0.25">
      <c r="B67" t="s">
        <v>209</v>
      </c>
      <c r="C67" t="s">
        <v>210</v>
      </c>
      <c r="D67">
        <v>5.1657881058111699E-3</v>
      </c>
      <c r="E67" t="s">
        <v>211</v>
      </c>
      <c r="F67" s="64" t="s">
        <v>384</v>
      </c>
      <c r="G67" s="66" t="s">
        <v>404</v>
      </c>
      <c r="H67" s="118">
        <f>$D$67/$G$68*K9</f>
        <v>6.5129788325253993E-3</v>
      </c>
      <c r="I67" s="118">
        <f t="shared" ref="I67:N67" si="50">$D$67/$G$68*L9</f>
        <v>1.1215660073029727E-2</v>
      </c>
      <c r="J67" s="118">
        <f t="shared" si="50"/>
        <v>1.16302930882546E-2</v>
      </c>
      <c r="K67" s="118">
        <f t="shared" si="50"/>
        <v>1.2165818122183984E-2</v>
      </c>
      <c r="L67" s="118">
        <f t="shared" si="50"/>
        <v>1.1883584983162358E-2</v>
      </c>
      <c r="M67" s="118">
        <f t="shared" si="50"/>
        <v>1.1480085264659805E-2</v>
      </c>
      <c r="N67" s="118">
        <f t="shared" si="50"/>
        <v>1.1211653348034161E-2</v>
      </c>
      <c r="R67" t="s">
        <v>260</v>
      </c>
    </row>
    <row r="68" spans="2:30" x14ac:dyDescent="0.25">
      <c r="B68" t="s">
        <v>209</v>
      </c>
      <c r="C68" t="s">
        <v>210</v>
      </c>
      <c r="D68" s="63">
        <v>5.3050771755930304E-4</v>
      </c>
      <c r="E68" t="s">
        <v>211</v>
      </c>
      <c r="F68" s="64" t="s">
        <v>384</v>
      </c>
      <c r="G68" s="66">
        <f>SUM(D66:D68)</f>
        <v>6.7318316794920979E-2</v>
      </c>
      <c r="H68" s="118">
        <f>$D$68/$G$68*K9</f>
        <v>6.6885932294982232E-4</v>
      </c>
      <c r="I68" s="118">
        <f t="shared" ref="I68:N68" si="51">$D$68/$G$68*L9</f>
        <v>1.1518076437495874E-3</v>
      </c>
      <c r="J68" s="118">
        <f t="shared" si="51"/>
        <v>1.1943889517757977E-3</v>
      </c>
      <c r="K68" s="118">
        <f t="shared" si="51"/>
        <v>1.2493854320081463E-3</v>
      </c>
      <c r="L68" s="118">
        <f t="shared" si="51"/>
        <v>1.2204011114485154E-3</v>
      </c>
      <c r="M68" s="118">
        <f t="shared" si="51"/>
        <v>1.1789631526484229E-3</v>
      </c>
      <c r="N68" s="118">
        <f t="shared" si="51"/>
        <v>1.151396167612985E-3</v>
      </c>
      <c r="R68" t="s">
        <v>261</v>
      </c>
    </row>
    <row r="69" spans="2:30" x14ac:dyDescent="0.25">
      <c r="B69" t="s">
        <v>209</v>
      </c>
      <c r="C69" t="s">
        <v>210</v>
      </c>
      <c r="D69">
        <v>3.89314763071698E-3</v>
      </c>
      <c r="E69" t="s">
        <v>211</v>
      </c>
      <c r="F69" s="64" t="s">
        <v>389</v>
      </c>
      <c r="H69" s="118">
        <f>K11</f>
        <v>9.5019910311017058E-3</v>
      </c>
      <c r="I69" s="118">
        <f t="shared" ref="I69:N69" si="52">L11</f>
        <v>9.2218262392799368E-3</v>
      </c>
      <c r="J69" s="118">
        <f t="shared" si="52"/>
        <v>8.9068707850506381E-3</v>
      </c>
      <c r="K69" s="118">
        <f t="shared" si="52"/>
        <v>8.70399488092761E-3</v>
      </c>
      <c r="L69" s="118">
        <f t="shared" si="52"/>
        <v>8.3205717383583629E-3</v>
      </c>
      <c r="M69" s="118">
        <f t="shared" si="52"/>
        <v>7.9668344891225314E-3</v>
      </c>
      <c r="N69" s="118">
        <f t="shared" si="52"/>
        <v>7.6607026871936459E-3</v>
      </c>
      <c r="R69" t="s">
        <v>262</v>
      </c>
    </row>
    <row r="70" spans="2:30" x14ac:dyDescent="0.25">
      <c r="B70" t="s">
        <v>209</v>
      </c>
      <c r="C70" t="s">
        <v>210</v>
      </c>
      <c r="D70">
        <v>0.14836716170066899</v>
      </c>
      <c r="E70" t="s">
        <v>211</v>
      </c>
      <c r="F70" s="64" t="s">
        <v>385</v>
      </c>
      <c r="H70" s="118">
        <f>K2</f>
        <v>0.19157646721596977</v>
      </c>
      <c r="I70" s="118">
        <f t="shared" ref="I70:N70" si="53">L2</f>
        <v>0.16390420866259187</v>
      </c>
      <c r="J70" s="118">
        <f t="shared" si="53"/>
        <v>0.15659042731483414</v>
      </c>
      <c r="K70" s="118">
        <f t="shared" si="53"/>
        <v>0.14176844842623482</v>
      </c>
      <c r="L70" s="118">
        <f t="shared" si="53"/>
        <v>0.12840590038365157</v>
      </c>
      <c r="M70" s="118">
        <f t="shared" si="53"/>
        <v>0.116414022635595</v>
      </c>
      <c r="N70" s="118">
        <f t="shared" si="53"/>
        <v>0.10975933011723925</v>
      </c>
      <c r="R70" t="s">
        <v>230</v>
      </c>
    </row>
    <row r="71" spans="2:30" x14ac:dyDescent="0.25">
      <c r="B71" t="s">
        <v>209</v>
      </c>
      <c r="C71" t="s">
        <v>210</v>
      </c>
      <c r="D71">
        <v>5.1010959102658002E-3</v>
      </c>
      <c r="E71" t="s">
        <v>211</v>
      </c>
      <c r="F71" s="64" t="s">
        <v>382</v>
      </c>
      <c r="H71" s="118">
        <f>K5</f>
        <v>0.40509856478401834</v>
      </c>
      <c r="I71" s="118">
        <f t="shared" ref="I71:N71" si="54">L5</f>
        <v>0.35977653386110936</v>
      </c>
      <c r="J71" s="118">
        <f t="shared" si="54"/>
        <v>0.35156416041094579</v>
      </c>
      <c r="K71" s="118">
        <f t="shared" si="54"/>
        <v>0.34349812451616674</v>
      </c>
      <c r="L71" s="118">
        <f t="shared" si="54"/>
        <v>0.35347024154279211</v>
      </c>
      <c r="M71" s="118">
        <f t="shared" si="54"/>
        <v>0.36120018932577014</v>
      </c>
      <c r="N71" s="118">
        <f t="shared" si="54"/>
        <v>0.36134321428309335</v>
      </c>
      <c r="R71" t="s">
        <v>263</v>
      </c>
    </row>
    <row r="72" spans="2:30" x14ac:dyDescent="0.25">
      <c r="B72" t="s">
        <v>209</v>
      </c>
      <c r="C72" t="s">
        <v>210</v>
      </c>
      <c r="D72">
        <v>0.165644367321851</v>
      </c>
      <c r="E72" t="s">
        <v>211</v>
      </c>
      <c r="F72" s="64" t="s">
        <v>383</v>
      </c>
      <c r="H72" s="118">
        <f>$D$72/$G$66*K7</f>
        <v>8.5552149623768802E-4</v>
      </c>
      <c r="I72" s="118">
        <f t="shared" ref="I72:N72" si="55">$D$72/$G$66*L7</f>
        <v>5.3099609370438458E-4</v>
      </c>
      <c r="J72" s="118">
        <f t="shared" si="55"/>
        <v>4.452046229513062E-4</v>
      </c>
      <c r="K72" s="118">
        <f t="shared" si="55"/>
        <v>4.0162476772761445E-4</v>
      </c>
      <c r="L72" s="118">
        <f t="shared" si="55"/>
        <v>3.481143029388016E-4</v>
      </c>
      <c r="M72" s="118">
        <f t="shared" si="55"/>
        <v>2.5949227282633461E-4</v>
      </c>
      <c r="N72" s="118">
        <f t="shared" si="55"/>
        <v>2.4986172575349656E-4</v>
      </c>
      <c r="R72" t="s">
        <v>264</v>
      </c>
    </row>
    <row r="73" spans="2:30" x14ac:dyDescent="0.25">
      <c r="B73" t="s">
        <v>209</v>
      </c>
      <c r="C73" t="s">
        <v>210</v>
      </c>
      <c r="D73">
        <v>2.3620235416133999E-2</v>
      </c>
      <c r="E73" t="s">
        <v>211</v>
      </c>
      <c r="F73" s="64" t="s">
        <v>386</v>
      </c>
      <c r="H73" s="118"/>
      <c r="I73" s="118"/>
      <c r="J73" s="118"/>
      <c r="K73" s="118"/>
      <c r="L73" s="118"/>
      <c r="M73" s="118"/>
      <c r="N73" s="118"/>
      <c r="R73" t="s">
        <v>214</v>
      </c>
    </row>
    <row r="74" spans="2:30" x14ac:dyDescent="0.25">
      <c r="F74" s="64" t="s">
        <v>393</v>
      </c>
      <c r="G74" s="64" t="s">
        <v>388</v>
      </c>
      <c r="H74" s="118">
        <f>K6</f>
        <v>0.19427731925556163</v>
      </c>
      <c r="I74" s="118">
        <f t="shared" ref="I74:N74" si="56">L6</f>
        <v>0.17284149261801174</v>
      </c>
      <c r="J74" s="118">
        <f t="shared" si="56"/>
        <v>0.1418541344998849</v>
      </c>
      <c r="K74" s="118">
        <f t="shared" si="56"/>
        <v>0.13209497311974508</v>
      </c>
      <c r="L74" s="118">
        <f t="shared" si="56"/>
        <v>0.12320477838209709</v>
      </c>
      <c r="M74" s="118">
        <f t="shared" si="56"/>
        <v>0.11767746498198854</v>
      </c>
      <c r="N74" s="118">
        <f t="shared" si="56"/>
        <v>0.10981782285882795</v>
      </c>
    </row>
    <row r="75" spans="2:30" x14ac:dyDescent="0.25">
      <c r="G75" s="64" t="s">
        <v>406</v>
      </c>
      <c r="H75" s="118">
        <f>K8</f>
        <v>3.2784754975207428E-2</v>
      </c>
      <c r="I75" s="118">
        <f t="shared" ref="I75:N75" si="57">L8</f>
        <v>6.8969499750000177E-2</v>
      </c>
      <c r="J75" s="118">
        <f t="shared" si="57"/>
        <v>0.11177525915624735</v>
      </c>
      <c r="K75" s="118">
        <f t="shared" si="57"/>
        <v>0.13939218054967431</v>
      </c>
      <c r="L75" s="118">
        <f t="shared" si="57"/>
        <v>0.15781202228941457</v>
      </c>
      <c r="M75" s="118">
        <f t="shared" si="57"/>
        <v>0.17653560563741955</v>
      </c>
      <c r="N75" s="118">
        <f t="shared" si="57"/>
        <v>0.19812171581103177</v>
      </c>
    </row>
    <row r="76" spans="2:30" x14ac:dyDescent="0.25">
      <c r="G76" s="64" t="s">
        <v>394</v>
      </c>
      <c r="H76" s="118">
        <f>K10</f>
        <v>4.0347810336783625E-3</v>
      </c>
      <c r="I76" s="118">
        <f t="shared" ref="I76:M76" si="58">L10</f>
        <v>3.9035878657150361E-3</v>
      </c>
      <c r="J76" s="118">
        <f t="shared" si="58"/>
        <v>3.5877876733745855E-3</v>
      </c>
      <c r="K76" s="118">
        <f t="shared" si="58"/>
        <v>3.3492316253071362E-3</v>
      </c>
      <c r="L76" s="118">
        <f t="shared" si="58"/>
        <v>3.1819489316890423E-3</v>
      </c>
      <c r="M76" s="118">
        <f t="shared" si="58"/>
        <v>2.9187822063054614E-3</v>
      </c>
      <c r="N76" s="118">
        <f>Q10</f>
        <v>2.5408611848038304E-3</v>
      </c>
    </row>
    <row r="77" spans="2:30" x14ac:dyDescent="0.25">
      <c r="G77" s="66" t="s">
        <v>144</v>
      </c>
      <c r="H77" s="55">
        <f>SUM(H62:H76)</f>
        <v>1.0000000217846237</v>
      </c>
      <c r="I77" s="44">
        <f t="shared" ref="I77:N77" si="59">SUM(I62:I76)</f>
        <v>0.99999995359579841</v>
      </c>
      <c r="J77" s="44">
        <f t="shared" si="59"/>
        <v>0.99999995678662601</v>
      </c>
      <c r="K77" s="44">
        <f t="shared" si="59"/>
        <v>0.99999995273220599</v>
      </c>
      <c r="L77" s="44">
        <f t="shared" si="59"/>
        <v>1.0000000936241629</v>
      </c>
      <c r="M77" s="44">
        <f t="shared" si="59"/>
        <v>1.0000001177923552</v>
      </c>
      <c r="N77" s="44">
        <f t="shared" si="59"/>
        <v>0.99999997335873847</v>
      </c>
    </row>
    <row r="78" spans="2:30" x14ac:dyDescent="0.25">
      <c r="B78" t="s">
        <v>233</v>
      </c>
      <c r="C78" t="s">
        <v>234</v>
      </c>
      <c r="D78" s="63">
        <v>6.5820984882502598E-9</v>
      </c>
      <c r="E78" t="s">
        <v>235</v>
      </c>
      <c r="R78" t="s">
        <v>236</v>
      </c>
      <c r="S78" t="s">
        <v>237</v>
      </c>
      <c r="T78" t="s">
        <v>238</v>
      </c>
    </row>
    <row r="79" spans="2:30" x14ac:dyDescent="0.25">
      <c r="B79" t="s">
        <v>239</v>
      </c>
      <c r="C79" t="s">
        <v>234</v>
      </c>
      <c r="D79" s="63">
        <v>3.1699999999999999E-10</v>
      </c>
      <c r="E79" t="s">
        <v>235</v>
      </c>
      <c r="R79" t="s">
        <v>240</v>
      </c>
      <c r="S79" t="s">
        <v>237</v>
      </c>
      <c r="T79" t="s">
        <v>241</v>
      </c>
    </row>
    <row r="80" spans="2:30" s="75" customFormat="1" x14ac:dyDescent="0.25">
      <c r="F80" s="76"/>
      <c r="G80" s="76"/>
      <c r="AD80" s="77"/>
    </row>
    <row r="81" spans="1:20" x14ac:dyDescent="0.25">
      <c r="A81" t="s">
        <v>178</v>
      </c>
      <c r="B81" t="s">
        <v>202</v>
      </c>
      <c r="C81" t="s">
        <v>203</v>
      </c>
      <c r="D81" t="s">
        <v>204</v>
      </c>
      <c r="E81" t="s">
        <v>205</v>
      </c>
      <c r="H81" s="60">
        <v>2020</v>
      </c>
      <c r="I81" s="60">
        <v>2025</v>
      </c>
      <c r="J81" s="60">
        <v>2030</v>
      </c>
      <c r="K81" s="60">
        <v>2035</v>
      </c>
      <c r="L81" s="60">
        <v>2040</v>
      </c>
      <c r="M81" s="60">
        <v>2045</v>
      </c>
      <c r="N81" s="60">
        <v>2050</v>
      </c>
      <c r="O81" s="60"/>
      <c r="P81" s="60"/>
      <c r="Q81" s="60"/>
      <c r="R81" t="s">
        <v>206</v>
      </c>
      <c r="S81" t="s">
        <v>207</v>
      </c>
      <c r="T81" t="s">
        <v>208</v>
      </c>
    </row>
    <row r="82" spans="1:20" x14ac:dyDescent="0.25">
      <c r="B82" t="s">
        <v>209</v>
      </c>
      <c r="C82" t="s">
        <v>210</v>
      </c>
      <c r="D82">
        <v>4.7371990564706902E-2</v>
      </c>
      <c r="E82" t="s">
        <v>211</v>
      </c>
      <c r="F82" s="64" t="s">
        <v>385</v>
      </c>
      <c r="G82" s="66" t="s">
        <v>405</v>
      </c>
      <c r="H82" s="118">
        <f>$D$82/$G$83*K2</f>
        <v>2.108704871586229E-2</v>
      </c>
      <c r="I82" s="118">
        <f t="shared" ref="I82:J82" si="60">$D$82/$G$83*L2</f>
        <v>1.8041130432301968E-2</v>
      </c>
      <c r="J82" s="118">
        <f t="shared" si="60"/>
        <v>1.723609385438309E-2</v>
      </c>
      <c r="K82" s="118">
        <f t="shared" ref="K82" si="61">$D$82/$G$83*N2</f>
        <v>1.5604621077838844E-2</v>
      </c>
      <c r="L82" s="118">
        <f t="shared" ref="L82" si="62">$D$82/$G$83*O2</f>
        <v>1.413378958357004E-2</v>
      </c>
      <c r="M82" s="118">
        <f t="shared" ref="M82" si="63">$D$82/$G$83*P2</f>
        <v>1.2813829392515561E-2</v>
      </c>
      <c r="N82" s="118">
        <f t="shared" ref="N82" si="64">$D$82/$G$83*Q2</f>
        <v>1.2081339502901632E-2</v>
      </c>
      <c r="R82" t="s">
        <v>265</v>
      </c>
    </row>
    <row r="83" spans="1:20" x14ac:dyDescent="0.25">
      <c r="B83" t="s">
        <v>209</v>
      </c>
      <c r="C83" t="s">
        <v>210</v>
      </c>
      <c r="D83" s="63">
        <v>1.0799138073607301E-5</v>
      </c>
      <c r="E83" t="s">
        <v>211</v>
      </c>
      <c r="F83" s="64" t="s">
        <v>381</v>
      </c>
      <c r="G83" s="66">
        <f>D82+D86+D98+D99</f>
        <v>0.43037594874753876</v>
      </c>
      <c r="H83" s="118">
        <f>$D$83/$G$85*K4</f>
        <v>1.8678267124085441E-5</v>
      </c>
      <c r="I83" s="118">
        <f t="shared" ref="I83:J83" si="65">$D$83/$G$85*L4</f>
        <v>1.8254725595301018E-5</v>
      </c>
      <c r="J83" s="118">
        <f t="shared" si="65"/>
        <v>1.7706526661230204E-5</v>
      </c>
      <c r="K83" s="118">
        <f t="shared" ref="K83" si="66">$D$83/$G$85*N4</f>
        <v>1.7030659383953554E-5</v>
      </c>
      <c r="L83" s="118">
        <f t="shared" ref="L83" si="67">$D$83/$G$85*O4</f>
        <v>1.6248125683650405E-5</v>
      </c>
      <c r="M83" s="118">
        <f t="shared" ref="M83" si="68">$D$83/$G$85*P4</f>
        <v>1.5370055306851814E-5</v>
      </c>
      <c r="N83" s="118">
        <f t="shared" ref="N83" si="69">$D$83/$G$85*Q4</f>
        <v>1.4470651657784976E-5</v>
      </c>
      <c r="R83" t="s">
        <v>266</v>
      </c>
    </row>
    <row r="84" spans="1:20" x14ac:dyDescent="0.25">
      <c r="B84" t="s">
        <v>209</v>
      </c>
      <c r="C84" t="s">
        <v>210</v>
      </c>
      <c r="D84">
        <v>8.1034490430474497E-3</v>
      </c>
      <c r="E84" t="s">
        <v>211</v>
      </c>
      <c r="F84" s="64" t="s">
        <v>381</v>
      </c>
      <c r="G84" s="66" t="s">
        <v>401</v>
      </c>
      <c r="H84" s="118">
        <f>$D$84/$G$85*K4</f>
        <v>1.401578392838306E-2</v>
      </c>
      <c r="I84" s="118">
        <f t="shared" ref="I84:J84" si="70">$D$84/$G$85*L4</f>
        <v>1.3697967157014332E-2</v>
      </c>
      <c r="J84" s="118">
        <f t="shared" si="70"/>
        <v>1.3286610056344177E-2</v>
      </c>
      <c r="K84" s="118">
        <f t="shared" ref="K84" si="71">$D$84/$G$85*N4</f>
        <v>1.2779453281058584E-2</v>
      </c>
      <c r="L84" s="118">
        <f t="shared" ref="L84" si="72">$D$84/$G$85*O4</f>
        <v>1.2192256236104445E-2</v>
      </c>
      <c r="M84" s="118">
        <f t="shared" ref="M84" si="73">$D$84/$G$85*P4</f>
        <v>1.1533370452248544E-2</v>
      </c>
      <c r="N84" s="118">
        <f t="shared" ref="N84" si="74">$D$84/$G$85*Q4</f>
        <v>1.0858476623716404E-2</v>
      </c>
      <c r="R84" t="s">
        <v>267</v>
      </c>
    </row>
    <row r="85" spans="1:20" x14ac:dyDescent="0.25">
      <c r="B85" t="s">
        <v>209</v>
      </c>
      <c r="C85" t="s">
        <v>210</v>
      </c>
      <c r="D85">
        <v>3.2413951961596701E-2</v>
      </c>
      <c r="E85" t="s">
        <v>211</v>
      </c>
      <c r="F85" s="64" t="s">
        <v>381</v>
      </c>
      <c r="G85" s="72">
        <f>D83+D84+D85</f>
        <v>4.0528200142717755E-2</v>
      </c>
      <c r="H85" s="118">
        <f>$D$85/$G$85*K4</f>
        <v>5.6063405168014391E-2</v>
      </c>
      <c r="I85" s="118">
        <f t="shared" ref="I85:J85" si="75">$D$85/$G$85*L4</f>
        <v>5.4792131972488556E-2</v>
      </c>
      <c r="J85" s="118">
        <f t="shared" si="75"/>
        <v>5.3146695661437267E-2</v>
      </c>
      <c r="K85" s="118">
        <f t="shared" ref="K85" si="76">$D$85/$G$85*N4</f>
        <v>5.1118058810168392E-2</v>
      </c>
      <c r="L85" s="118">
        <f t="shared" ref="L85" si="77">$D$85/$G$85*O4</f>
        <v>4.8769259341445242E-2</v>
      </c>
      <c r="M85" s="118">
        <f t="shared" ref="M85" si="78">$D$85/$G$85*P4</f>
        <v>4.6133703538893733E-2</v>
      </c>
      <c r="N85" s="118">
        <f t="shared" ref="N85" si="79">$D$85/$G$85*Q4</f>
        <v>4.3434115249881423E-2</v>
      </c>
      <c r="R85" t="s">
        <v>268</v>
      </c>
    </row>
    <row r="86" spans="1:20" x14ac:dyDescent="0.25">
      <c r="B86" t="s">
        <v>209</v>
      </c>
      <c r="C86" t="s">
        <v>210</v>
      </c>
      <c r="D86">
        <v>0.29008395531716002</v>
      </c>
      <c r="E86" t="s">
        <v>211</v>
      </c>
      <c r="F86" s="64" t="s">
        <v>385</v>
      </c>
      <c r="G86" s="66" t="s">
        <v>402</v>
      </c>
      <c r="H86" s="118">
        <f>$D$86/$G$83*K2</f>
        <v>0.12912724216449273</v>
      </c>
      <c r="I86" s="118">
        <f t="shared" ref="I86:J86" si="80">$D$86/$G$83*L2</f>
        <v>0.11047546053709555</v>
      </c>
      <c r="J86" s="118">
        <f t="shared" si="80"/>
        <v>0.10554579235313534</v>
      </c>
      <c r="K86" s="118">
        <f t="shared" ref="K86" si="81">$D$86/$G$83*N2</f>
        <v>9.555541469809932E-2</v>
      </c>
      <c r="L86" s="118">
        <f t="shared" ref="L86" si="82">$D$86/$G$83*O2</f>
        <v>8.6548729262752283E-2</v>
      </c>
      <c r="M86" s="118">
        <f t="shared" ref="M86" si="83">$D$86/$G$83*P2</f>
        <v>7.8465909256291641E-2</v>
      </c>
      <c r="N86" s="118">
        <f t="shared" ref="N86" si="84">$D$86/$G$83*Q2</f>
        <v>7.3980483124180929E-2</v>
      </c>
      <c r="R86" t="s">
        <v>269</v>
      </c>
    </row>
    <row r="87" spans="1:20" x14ac:dyDescent="0.25">
      <c r="B87" t="s">
        <v>209</v>
      </c>
      <c r="C87" t="s">
        <v>210</v>
      </c>
      <c r="D87">
        <v>0.124327026383013</v>
      </c>
      <c r="E87" t="s">
        <v>211</v>
      </c>
      <c r="F87" s="64" t="s">
        <v>382</v>
      </c>
      <c r="G87" s="66">
        <f>D87+D88+D100+D101</f>
        <v>0.18232184169152912</v>
      </c>
      <c r="H87" s="118">
        <f>$D$87/$G$87*K5</f>
        <v>0.27624062747696204</v>
      </c>
      <c r="I87" s="118">
        <f t="shared" ref="I87:J87" si="85">$D$87/$G$87*L5</f>
        <v>0.24533509645551871</v>
      </c>
      <c r="J87" s="118">
        <f t="shared" si="85"/>
        <v>0.2397349996095626</v>
      </c>
      <c r="K87" s="118">
        <f t="shared" ref="K87" si="86">$D$87/$G$87*N5</f>
        <v>0.23423469175729109</v>
      </c>
      <c r="L87" s="118">
        <f t="shared" ref="L87" si="87">$D$87/$G$87*O5</f>
        <v>0.24103477475975094</v>
      </c>
      <c r="M87" s="118">
        <f t="shared" ref="M87" si="88">$D$87/$G$87*P5</f>
        <v>0.24630590087956938</v>
      </c>
      <c r="N87" s="118">
        <f t="shared" ref="N87" si="89">$D$87/$G$87*Q5</f>
        <v>0.24640343098061254</v>
      </c>
      <c r="R87" t="s">
        <v>270</v>
      </c>
    </row>
    <row r="88" spans="1:20" x14ac:dyDescent="0.25">
      <c r="B88" t="s">
        <v>209</v>
      </c>
      <c r="C88" t="s">
        <v>210</v>
      </c>
      <c r="D88">
        <v>4.4383101718849301E-2</v>
      </c>
      <c r="E88" t="s">
        <v>211</v>
      </c>
      <c r="F88" s="64" t="s">
        <v>382</v>
      </c>
      <c r="G88" s="66" t="s">
        <v>407</v>
      </c>
      <c r="H88" s="118">
        <f>$D$88/$G$87*K5</f>
        <v>9.8614245227889766E-2</v>
      </c>
      <c r="I88" s="118">
        <f t="shared" ref="I88:J88" si="90">$D$88/$G$87*L5</f>
        <v>8.758137999411475E-2</v>
      </c>
      <c r="J88" s="118">
        <f t="shared" si="90"/>
        <v>8.5582219592869629E-2</v>
      </c>
      <c r="K88" s="118">
        <f t="shared" ref="K88" si="91">$D$88/$G$87*N5</f>
        <v>8.3618682540673978E-2</v>
      </c>
      <c r="L88" s="118">
        <f t="shared" ref="L88" si="92">$D$88/$G$87*O5</f>
        <v>8.6046222106086048E-2</v>
      </c>
      <c r="M88" s="118">
        <f t="shared" ref="M88" si="93">$D$88/$G$87*P5</f>
        <v>8.7927944315286652E-2</v>
      </c>
      <c r="N88" s="118">
        <f t="shared" ref="N88" si="94">$D$88/$G$87*Q5</f>
        <v>8.7962761269581954E-2</v>
      </c>
      <c r="R88" t="s">
        <v>271</v>
      </c>
    </row>
    <row r="89" spans="1:20" x14ac:dyDescent="0.25">
      <c r="B89" t="s">
        <v>209</v>
      </c>
      <c r="C89" t="s">
        <v>210</v>
      </c>
      <c r="D89">
        <v>2.3438456317706201E-2</v>
      </c>
      <c r="E89" t="s">
        <v>211</v>
      </c>
      <c r="F89" s="64" t="s">
        <v>388</v>
      </c>
      <c r="G89" s="66">
        <f>D89+D90</f>
        <v>7.3226521307695802E-2</v>
      </c>
      <c r="H89" s="118">
        <f>$D$89/$G$89*K6</f>
        <v>6.2184579843122804E-2</v>
      </c>
      <c r="I89" s="118">
        <f t="shared" ref="I89:J89" si="95">$D$89/$G$89*L6</f>
        <v>5.5323367849083517E-2</v>
      </c>
      <c r="J89" s="118">
        <f t="shared" si="95"/>
        <v>4.5404887130861771E-2</v>
      </c>
      <c r="K89" s="118">
        <f t="shared" ref="K89" si="96">$D$89/$G$89*N6</f>
        <v>4.2281159912622157E-2</v>
      </c>
      <c r="L89" s="118">
        <f t="shared" ref="L89" si="97">$D$89/$G$89*O6</f>
        <v>3.9435572859009588E-2</v>
      </c>
      <c r="M89" s="118">
        <f t="shared" ref="M89" si="98">$D$89/$G$89*P6</f>
        <v>3.7666381978859159E-2</v>
      </c>
      <c r="N89" s="118">
        <f t="shared" ref="N89" si="99">$D$89/$G$89*Q6</f>
        <v>3.5150655773562245E-2</v>
      </c>
      <c r="R89" t="s">
        <v>272</v>
      </c>
    </row>
    <row r="90" spans="1:20" x14ac:dyDescent="0.25">
      <c r="B90" t="s">
        <v>209</v>
      </c>
      <c r="C90" t="s">
        <v>210</v>
      </c>
      <c r="D90">
        <v>4.9788064989989597E-2</v>
      </c>
      <c r="E90" t="s">
        <v>211</v>
      </c>
      <c r="F90" s="64" t="s">
        <v>388</v>
      </c>
      <c r="G90" s="66" t="s">
        <v>403</v>
      </c>
      <c r="H90" s="118">
        <f>$D$90/$G$89*K6</f>
        <v>0.13209273941243882</v>
      </c>
      <c r="I90" s="118">
        <f t="shared" ref="I90:J90" si="100">$D$90/$G$89*L6</f>
        <v>0.11751812476892821</v>
      </c>
      <c r="J90" s="118">
        <f t="shared" si="100"/>
        <v>9.6449247369023119E-2</v>
      </c>
      <c r="K90" s="118">
        <f t="shared" ref="K90" si="101">$D$90/$G$89*N6</f>
        <v>8.9813813207122922E-2</v>
      </c>
      <c r="L90" s="118">
        <f t="shared" ref="L90" si="102">$D$90/$G$89*O6</f>
        <v>8.3769205523087503E-2</v>
      </c>
      <c r="M90" s="118">
        <f t="shared" ref="M90" si="103">$D$90/$G$89*P6</f>
        <v>8.0011083003129368E-2</v>
      </c>
      <c r="N90" s="118">
        <f t="shared" ref="N90" si="104">$D$90/$G$89*Q6</f>
        <v>7.466716708526569E-2</v>
      </c>
      <c r="R90" t="s">
        <v>273</v>
      </c>
    </row>
    <row r="91" spans="1:20" x14ac:dyDescent="0.25">
      <c r="B91" t="s">
        <v>209</v>
      </c>
      <c r="C91" t="s">
        <v>210</v>
      </c>
      <c r="D91" s="63">
        <v>2.9666244307069699E-4</v>
      </c>
      <c r="E91" t="s">
        <v>211</v>
      </c>
      <c r="F91" s="64" t="s">
        <v>383</v>
      </c>
      <c r="G91" s="72">
        <f>D91+D102</f>
        <v>3.0046712160908533E-4</v>
      </c>
      <c r="H91" s="118">
        <f>$D$91/$G$91*K7</f>
        <v>3.8358471783258709E-3</v>
      </c>
      <c r="I91" s="118">
        <f t="shared" ref="I91:J91" si="105">$D$91/$G$91*L7</f>
        <v>2.3807933251184339E-3</v>
      </c>
      <c r="J91" s="118">
        <f t="shared" si="105"/>
        <v>1.9961355783992404E-3</v>
      </c>
      <c r="K91" s="118">
        <f t="shared" ref="K91" si="106">$D$91/$G$91*N7</f>
        <v>1.8007393605054887E-3</v>
      </c>
      <c r="L91" s="118">
        <f t="shared" ref="L91" si="107">$D$91/$G$91*O7</f>
        <v>1.560817901753449E-3</v>
      </c>
      <c r="M91" s="118">
        <f t="shared" ref="M91" si="108">$D$91/$G$91*P7</f>
        <v>1.1634689565318882E-3</v>
      </c>
      <c r="N91" s="118">
        <f t="shared" ref="N91" si="109">$D$91/$G$91*Q7</f>
        <v>1.1202890867360543E-3</v>
      </c>
      <c r="R91" t="s">
        <v>274</v>
      </c>
    </row>
    <row r="92" spans="1:20" x14ac:dyDescent="0.25">
      <c r="B92" t="s">
        <v>209</v>
      </c>
      <c r="C92" t="s">
        <v>210</v>
      </c>
      <c r="D92">
        <v>0.20945191168069599</v>
      </c>
      <c r="E92" t="s">
        <v>211</v>
      </c>
      <c r="F92" s="64" t="s">
        <v>384</v>
      </c>
      <c r="G92" s="66" t="s">
        <v>412</v>
      </c>
      <c r="H92" s="118">
        <f>$D$92/$G$93*K9</f>
        <v>7.7692485635185202E-2</v>
      </c>
      <c r="I92" s="118">
        <f t="shared" ref="I92:J92" si="110">$D$92/$G$93*L9</f>
        <v>0.13379016445768313</v>
      </c>
      <c r="J92" s="118">
        <f t="shared" si="110"/>
        <v>0.13873626829243813</v>
      </c>
      <c r="K92" s="118">
        <f t="shared" ref="K92" si="111">$D$92/$G$93*N9</f>
        <v>0.14512447744768084</v>
      </c>
      <c r="L92" s="118">
        <f t="shared" ref="L92" si="112">$D$92/$G$93*O9</f>
        <v>0.1417577546833281</v>
      </c>
      <c r="M92" s="118">
        <f t="shared" ref="M92" si="113">$D$92/$G$93*P9</f>
        <v>0.13694445851122838</v>
      </c>
      <c r="N92" s="118">
        <f t="shared" ref="N92" si="114">$D$92/$G$93*Q9</f>
        <v>0.1337423687512688</v>
      </c>
      <c r="R92" t="s">
        <v>275</v>
      </c>
    </row>
    <row r="93" spans="1:20" x14ac:dyDescent="0.25">
      <c r="B93" t="s">
        <v>209</v>
      </c>
      <c r="C93" t="s">
        <v>210</v>
      </c>
      <c r="D93">
        <v>1.7558401640203801E-2</v>
      </c>
      <c r="E93" t="s">
        <v>211</v>
      </c>
      <c r="F93" s="64" t="s">
        <v>384</v>
      </c>
      <c r="G93" s="66">
        <f>D92+D93+D94</f>
        <v>0.2288134975373905</v>
      </c>
      <c r="H93" s="118">
        <f>$D$93/$G$93*K9</f>
        <v>6.5129788325253681E-3</v>
      </c>
      <c r="I93" s="118">
        <f t="shared" ref="I93:J93" si="115">$D$93/$G$93*L9</f>
        <v>1.1215660073029675E-2</v>
      </c>
      <c r="J93" s="118">
        <f t="shared" si="115"/>
        <v>1.1630293088254546E-2</v>
      </c>
      <c r="K93" s="118">
        <f t="shared" ref="K93" si="116">$D$93/$G$93*N9</f>
        <v>1.2165818122183926E-2</v>
      </c>
      <c r="L93" s="118">
        <f t="shared" ref="L93" si="117">$D$93/$G$93*O9</f>
        <v>1.1883584983162302E-2</v>
      </c>
      <c r="M93" s="118">
        <f t="shared" ref="M93" si="118">$D$93/$G$93*P9</f>
        <v>1.1480085264659752E-2</v>
      </c>
      <c r="N93" s="118">
        <f t="shared" ref="N93" si="119">$D$93/$G$93*Q9</f>
        <v>1.1211653348034109E-2</v>
      </c>
      <c r="R93" t="s">
        <v>276</v>
      </c>
    </row>
    <row r="94" spans="1:20" x14ac:dyDescent="0.25">
      <c r="B94" t="s">
        <v>209</v>
      </c>
      <c r="C94" t="s">
        <v>210</v>
      </c>
      <c r="D94">
        <v>1.80318421649069E-3</v>
      </c>
      <c r="E94" t="s">
        <v>211</v>
      </c>
      <c r="F94" s="64" t="s">
        <v>384</v>
      </c>
      <c r="G94" s="66" t="s">
        <v>411</v>
      </c>
      <c r="H94" s="118">
        <f>$D$94/$G$93*K9</f>
        <v>6.6885932294981896E-4</v>
      </c>
      <c r="I94" s="118">
        <f t="shared" ref="I94:J94" si="120">$D$94/$G$93*L9</f>
        <v>1.1518076437495816E-3</v>
      </c>
      <c r="J94" s="118">
        <f t="shared" si="120"/>
        <v>1.1943889517757916E-3</v>
      </c>
      <c r="K94" s="118">
        <f t="shared" ref="K94" si="121">$D$94/$G$93*N9</f>
        <v>1.24938543200814E-3</v>
      </c>
      <c r="L94" s="118">
        <f t="shared" ref="L94" si="122">$D$94/$G$93*O9</f>
        <v>1.2204011114485091E-3</v>
      </c>
      <c r="M94" s="118">
        <f t="shared" ref="M94" si="123">$D$94/$G$93*P9</f>
        <v>1.178963152648417E-3</v>
      </c>
      <c r="N94" s="118">
        <f t="shared" ref="N94" si="124">$D$94/$G$93*Q9</f>
        <v>1.1513961676129791E-3</v>
      </c>
      <c r="R94" t="s">
        <v>277</v>
      </c>
    </row>
    <row r="95" spans="1:20" x14ac:dyDescent="0.25">
      <c r="B95" t="s">
        <v>209</v>
      </c>
      <c r="C95" t="s">
        <v>210</v>
      </c>
      <c r="D95">
        <v>3.3752108157848001E-2</v>
      </c>
      <c r="E95" t="s">
        <v>211</v>
      </c>
      <c r="F95" s="64" t="s">
        <v>394</v>
      </c>
      <c r="G95" s="72">
        <f>D95+D96</f>
        <v>3.4219883130764434E-2</v>
      </c>
      <c r="H95" s="118">
        <f>$D$95/$G$95*K10</f>
        <v>3.9796268538250757E-3</v>
      </c>
      <c r="I95" s="118">
        <f t="shared" ref="I95:J95" si="125">$D$95/$G$95*L10</f>
        <v>3.8502270549494334E-3</v>
      </c>
      <c r="J95" s="118">
        <f t="shared" si="125"/>
        <v>3.538743751297777E-3</v>
      </c>
      <c r="K95" s="118">
        <f t="shared" ref="K95" si="126">$D$95/$G$95*N10</f>
        <v>3.3034486889121717E-3</v>
      </c>
      <c r="L95" s="118">
        <f t="shared" ref="L95" si="127">$D$95/$G$95*O10</f>
        <v>3.1384526967763002E-3</v>
      </c>
      <c r="M95" s="118">
        <f t="shared" ref="M95" si="128">$D$95/$G$95*P10</f>
        <v>2.8788833772449953E-3</v>
      </c>
      <c r="N95" s="118">
        <f t="shared" ref="N95" si="129">$D$95/$G$95*Q10</f>
        <v>2.5061284165075678E-3</v>
      </c>
      <c r="R95" t="s">
        <v>278</v>
      </c>
    </row>
    <row r="96" spans="1:20" x14ac:dyDescent="0.25">
      <c r="B96" t="s">
        <v>209</v>
      </c>
      <c r="C96" t="s">
        <v>210</v>
      </c>
      <c r="D96" s="63">
        <v>4.6777497291642999E-4</v>
      </c>
      <c r="E96" t="s">
        <v>211</v>
      </c>
      <c r="F96" s="64" t="s">
        <v>394</v>
      </c>
      <c r="G96" s="66" t="s">
        <v>408</v>
      </c>
      <c r="H96" s="118">
        <f>$D$96/$G$95*K10</f>
        <v>5.5154179853286358E-5</v>
      </c>
      <c r="I96" s="118">
        <f t="shared" ref="I96:J96" si="130">$D$96/$G$95*L10</f>
        <v>5.3360810765602547E-5</v>
      </c>
      <c r="J96" s="118">
        <f t="shared" si="130"/>
        <v>4.9043922076808311E-5</v>
      </c>
      <c r="K96" s="118">
        <f t="shared" ref="K96" si="131">$D$96/$G$95*N10</f>
        <v>4.5782936394964203E-5</v>
      </c>
      <c r="L96" s="118">
        <f t="shared" ref="L96" si="132">$D$96/$G$95*O10</f>
        <v>4.3496234912741947E-5</v>
      </c>
      <c r="M96" s="118">
        <f t="shared" ref="M96" si="133">$D$96/$G$95*P10</f>
        <v>3.9898829060466027E-5</v>
      </c>
      <c r="N96" s="118">
        <f t="shared" ref="N96" si="134">$D$96/$G$95*Q10</f>
        <v>3.4732768296262418E-5</v>
      </c>
      <c r="R96" t="s">
        <v>279</v>
      </c>
    </row>
    <row r="97" spans="1:30" x14ac:dyDescent="0.25">
      <c r="B97" t="s">
        <v>209</v>
      </c>
      <c r="C97" t="s">
        <v>210</v>
      </c>
      <c r="D97">
        <v>1.2957300340820401E-3</v>
      </c>
      <c r="E97" t="s">
        <v>211</v>
      </c>
      <c r="F97" s="64" t="s">
        <v>389</v>
      </c>
      <c r="G97" s="66">
        <f>D97+D103</f>
        <v>1.0054409613283679E-2</v>
      </c>
      <c r="H97" s="118">
        <f>$D$97/$G$97*K11</f>
        <v>1.2245388477420166E-3</v>
      </c>
      <c r="I97" s="118">
        <f t="shared" ref="I97:J97" si="135">$D$97/$G$97*L11</f>
        <v>1.1884335020063311E-3</v>
      </c>
      <c r="J97" s="118">
        <f t="shared" si="135"/>
        <v>1.1478446203972423E-3</v>
      </c>
      <c r="K97" s="118">
        <f t="shared" ref="K97" si="136">$D$97/$G$97*N11</f>
        <v>1.1216996340405641E-3</v>
      </c>
      <c r="L97" s="118">
        <f t="shared" ref="L97" si="137">$D$97/$G$97*O11</f>
        <v>1.0722871970405125E-3</v>
      </c>
      <c r="M97" s="118">
        <f t="shared" ref="M97" si="138">$D$97/$G$97*P11</f>
        <v>1.0267004350487522E-3</v>
      </c>
      <c r="N97" s="118">
        <f t="shared" ref="N97" si="139">$D$97/$G$97*Q11</f>
        <v>9.8724867354275112E-4</v>
      </c>
      <c r="R97" t="s">
        <v>280</v>
      </c>
    </row>
    <row r="98" spans="1:30" x14ac:dyDescent="0.25">
      <c r="B98" t="s">
        <v>209</v>
      </c>
      <c r="C98" t="s">
        <v>210</v>
      </c>
      <c r="D98">
        <v>5.4528864183211602E-2</v>
      </c>
      <c r="E98" t="s">
        <v>211</v>
      </c>
      <c r="F98" s="64" t="s">
        <v>385</v>
      </c>
      <c r="H98" s="118">
        <f>$D$98/$G$83*K2</f>
        <v>2.4272841435307661E-2</v>
      </c>
      <c r="I98" s="118">
        <f t="shared" ref="I98:J98" si="140">$D$98/$G$83*L2</f>
        <v>2.0766751393122215E-2</v>
      </c>
      <c r="J98" s="118">
        <f t="shared" si="140"/>
        <v>1.9840091362657703E-2</v>
      </c>
      <c r="K98" s="118">
        <f t="shared" ref="K98" si="141">$D$98/$G$83*N2</f>
        <v>1.7962138665498568E-2</v>
      </c>
      <c r="L98" s="118">
        <f t="shared" ref="L98" si="142">$D$98/$G$83*O2</f>
        <v>1.6269096641481819E-2</v>
      </c>
      <c r="M98" s="118">
        <f t="shared" ref="M98" si="143">$D$98/$G$83*P2</f>
        <v>1.4749719280994052E-2</v>
      </c>
      <c r="N98" s="118">
        <f t="shared" ref="N98" si="144">$D$98/$G$83*Q2</f>
        <v>1.3906566159704464E-2</v>
      </c>
      <c r="R98" t="s">
        <v>250</v>
      </c>
    </row>
    <row r="99" spans="1:30" x14ac:dyDescent="0.25">
      <c r="B99" t="s">
        <v>209</v>
      </c>
      <c r="C99" t="s">
        <v>210</v>
      </c>
      <c r="D99">
        <v>3.8391138682460198E-2</v>
      </c>
      <c r="E99" t="s">
        <v>211</v>
      </c>
      <c r="F99" s="64" t="s">
        <v>385</v>
      </c>
      <c r="H99" s="118">
        <f>$D$99/$G$83*K2</f>
        <v>1.708933490030708E-2</v>
      </c>
      <c r="I99" s="118">
        <f t="shared" ref="I99:J99" si="145">$D$99/$G$83*L2</f>
        <v>1.4620866300072127E-2</v>
      </c>
      <c r="J99" s="118">
        <f t="shared" si="145"/>
        <v>1.3968449744657996E-2</v>
      </c>
      <c r="K99" s="118">
        <f t="shared" ref="K99" si="146">$D$99/$G$83*N2</f>
        <v>1.2646273984798071E-2</v>
      </c>
      <c r="L99" s="118">
        <f t="shared" ref="L99" si="147">$D$99/$G$83*O2</f>
        <v>1.1454284895847421E-2</v>
      </c>
      <c r="M99" s="118">
        <f t="shared" ref="M99" si="148">$D$99/$G$83*P2</f>
        <v>1.0384564705793744E-2</v>
      </c>
      <c r="N99" s="118">
        <f t="shared" ref="N99" si="149">$D$99/$G$83*Q2</f>
        <v>9.7909413304522169E-3</v>
      </c>
      <c r="R99" t="s">
        <v>230</v>
      </c>
    </row>
    <row r="100" spans="1:30" x14ac:dyDescent="0.25">
      <c r="B100" t="s">
        <v>209</v>
      </c>
      <c r="C100" t="s">
        <v>210</v>
      </c>
      <c r="D100">
        <v>6.4858261101226004E-3</v>
      </c>
      <c r="E100" t="s">
        <v>211</v>
      </c>
      <c r="F100" s="64" t="s">
        <v>382</v>
      </c>
      <c r="H100" s="118">
        <f>$D$100/$G$87*K5</f>
        <v>1.4410773960339223E-2</v>
      </c>
      <c r="I100" s="118">
        <f t="shared" ref="I100:J100" si="150">$D$100/$G$87*L5</f>
        <v>1.2798510674731768E-2</v>
      </c>
      <c r="J100" s="118">
        <f t="shared" si="150"/>
        <v>1.2506367804437236E-2</v>
      </c>
      <c r="K100" s="118">
        <f t="shared" ref="K100" si="151">$D$100/$G$87*N5</f>
        <v>1.2219430673229141E-2</v>
      </c>
      <c r="L100" s="118">
        <f t="shared" ref="L100" si="152">$D$100/$G$87*O5</f>
        <v>1.2574173782362016E-2</v>
      </c>
      <c r="M100" s="118">
        <f t="shared" ref="M100" si="153">$D$100/$G$87*P5</f>
        <v>1.2849155082987241E-2</v>
      </c>
      <c r="N100" s="118">
        <f t="shared" ref="N100" si="154">$D$100/$G$87*Q5</f>
        <v>1.2854242981365185E-2</v>
      </c>
      <c r="R100" t="s">
        <v>281</v>
      </c>
    </row>
    <row r="101" spans="1:30" x14ac:dyDescent="0.25">
      <c r="B101" t="s">
        <v>209</v>
      </c>
      <c r="C101" t="s">
        <v>210</v>
      </c>
      <c r="D101">
        <v>7.1258874795442004E-3</v>
      </c>
      <c r="E101" t="s">
        <v>211</v>
      </c>
      <c r="F101" s="64" t="s">
        <v>382</v>
      </c>
      <c r="H101" s="118">
        <f>$D$101/$G$87*K5</f>
        <v>1.5832918118827231E-2</v>
      </c>
      <c r="I101" s="118">
        <f t="shared" ref="I101:J101" si="155">$D$101/$G$87*L5</f>
        <v>1.4061546736744064E-2</v>
      </c>
      <c r="J101" s="118">
        <f t="shared" si="155"/>
        <v>1.3740573404076261E-2</v>
      </c>
      <c r="K101" s="118">
        <f t="shared" ref="K101" si="156">$D$101/$G$87*N5</f>
        <v>1.3425319544972496E-2</v>
      </c>
      <c r="L101" s="118">
        <f t="shared" ref="L101" si="157">$D$101/$G$87*O5</f>
        <v>1.3815070894593055E-2</v>
      </c>
      <c r="M101" s="118">
        <f t="shared" ref="M101" si="158">$D$101/$G$87*P5</f>
        <v>1.4117189047926807E-2</v>
      </c>
      <c r="N101" s="118">
        <f t="shared" ref="N101" si="159">$D$101/$G$87*Q5</f>
        <v>1.4122779051533595E-2</v>
      </c>
      <c r="R101" t="s">
        <v>282</v>
      </c>
    </row>
    <row r="102" spans="1:30" x14ac:dyDescent="0.25">
      <c r="B102" t="s">
        <v>209</v>
      </c>
      <c r="C102" t="s">
        <v>210</v>
      </c>
      <c r="D102" s="63">
        <v>3.8046785383883401E-6</v>
      </c>
      <c r="E102" t="s">
        <v>211</v>
      </c>
      <c r="F102" s="64" t="s">
        <v>383</v>
      </c>
      <c r="H102" s="118">
        <f>$D$102/$G$91*K7</f>
        <v>4.9194516450590976E-5</v>
      </c>
      <c r="I102" s="118">
        <f t="shared" ref="I102:J102" si="160">$D$102/$G$91*L7</f>
        <v>3.0533535605845768E-5</v>
      </c>
      <c r="J102" s="118">
        <f t="shared" si="160"/>
        <v>2.5600322427868363E-5</v>
      </c>
      <c r="K102" s="118">
        <f t="shared" ref="K102" si="161">$D$102/$G$91*N7</f>
        <v>2.3094377324040556E-5</v>
      </c>
      <c r="L102" s="118">
        <f t="shared" ref="L102" si="162">$D$102/$G$91*O7</f>
        <v>2.0017398601812559E-5</v>
      </c>
      <c r="M102" s="118">
        <f t="shared" ref="M102" si="163">$D$102/$G$91*P7</f>
        <v>1.4921421542878117E-5</v>
      </c>
      <c r="N102" s="118">
        <f t="shared" ref="N102" si="164">$D$102/$G$91*Q7</f>
        <v>1.4367642229925243E-5</v>
      </c>
      <c r="R102" t="s">
        <v>283</v>
      </c>
    </row>
    <row r="103" spans="1:30" x14ac:dyDescent="0.25">
      <c r="B103" t="s">
        <v>209</v>
      </c>
      <c r="C103" t="s">
        <v>210</v>
      </c>
      <c r="D103">
        <v>8.7586795792016399E-3</v>
      </c>
      <c r="E103" t="s">
        <v>211</v>
      </c>
      <c r="F103" s="64" t="s">
        <v>389</v>
      </c>
      <c r="H103" s="118">
        <f>$D$103/$G$97*K11</f>
        <v>8.2774521833596897E-3</v>
      </c>
      <c r="I103" s="118">
        <f t="shared" ref="I103:J103" si="165">$D$103/$G$97*L11</f>
        <v>8.0333927372736053E-3</v>
      </c>
      <c r="J103" s="118">
        <f t="shared" si="165"/>
        <v>7.7590261646533955E-3</v>
      </c>
      <c r="K103" s="118">
        <f t="shared" ref="K103" si="166">$D$103/$G$97*N11</f>
        <v>7.5822952468870457E-3</v>
      </c>
      <c r="L103" s="118">
        <f t="shared" ref="L103" si="167">$D$103/$G$97*O11</f>
        <v>7.2482845413178506E-3</v>
      </c>
      <c r="M103" s="118">
        <f t="shared" ref="M103" si="168">$D$103/$G$97*P11</f>
        <v>6.940134054073779E-3</v>
      </c>
      <c r="N103" s="118">
        <f t="shared" ref="N103" si="169">$D$103/$G$97*Q11</f>
        <v>6.6734540136508943E-3</v>
      </c>
      <c r="R103" t="s">
        <v>284</v>
      </c>
    </row>
    <row r="104" spans="1:30" x14ac:dyDescent="0.25">
      <c r="B104" t="s">
        <v>209</v>
      </c>
      <c r="C104" t="s">
        <v>210</v>
      </c>
      <c r="D104">
        <v>2.2647727756860601E-2</v>
      </c>
      <c r="E104" t="s">
        <v>211</v>
      </c>
      <c r="F104" s="64" t="s">
        <v>386</v>
      </c>
      <c r="H104" s="118"/>
      <c r="I104" s="118"/>
      <c r="J104" s="118"/>
      <c r="K104" s="118"/>
      <c r="L104" s="118"/>
      <c r="M104" s="118"/>
      <c r="N104" s="118"/>
      <c r="R104" t="s">
        <v>218</v>
      </c>
    </row>
    <row r="105" spans="1:30" x14ac:dyDescent="0.25">
      <c r="F105" s="64" t="s">
        <v>390</v>
      </c>
      <c r="G105" s="64" t="s">
        <v>392</v>
      </c>
      <c r="H105" s="118">
        <f>K3</f>
        <v>3.8689106401282179E-3</v>
      </c>
      <c r="I105" s="118">
        <f t="shared" ref="I105:J105" si="170">L3</f>
        <v>4.3054917088054569E-3</v>
      </c>
      <c r="J105" s="118">
        <f t="shared" si="170"/>
        <v>5.6876184685504061E-3</v>
      </c>
      <c r="K105" s="118">
        <f t="shared" ref="K105" si="171">N3</f>
        <v>6.9149421238370408E-3</v>
      </c>
      <c r="L105" s="118">
        <f t="shared" ref="L105" si="172">O3</f>
        <v>8.1842905746326387E-3</v>
      </c>
      <c r="M105" s="118">
        <f t="shared" ref="M105" si="173">P3</f>
        <v>8.8228771630937189E-3</v>
      </c>
      <c r="N105" s="118">
        <f t="shared" ref="N105" si="174">Q3</f>
        <v>9.2091888954112452E-3</v>
      </c>
    </row>
    <row r="106" spans="1:30" x14ac:dyDescent="0.25">
      <c r="G106" s="64" t="s">
        <v>397</v>
      </c>
      <c r="H106" s="118">
        <f>K8</f>
        <v>3.2784754975207428E-2</v>
      </c>
      <c r="I106" s="118">
        <f t="shared" ref="I106" si="175">L8</f>
        <v>6.8969499750000177E-2</v>
      </c>
      <c r="J106" s="118">
        <f>M8</f>
        <v>0.11177525915624735</v>
      </c>
      <c r="K106" s="118">
        <f t="shared" ref="K106:N106" si="176">N8</f>
        <v>0.13939218054967431</v>
      </c>
      <c r="L106" s="118">
        <f t="shared" si="176"/>
        <v>0.15781202228941457</v>
      </c>
      <c r="M106" s="118">
        <f t="shared" si="176"/>
        <v>0.17653560563741955</v>
      </c>
      <c r="N106" s="118">
        <f t="shared" si="176"/>
        <v>0.19812171581103177</v>
      </c>
    </row>
    <row r="107" spans="1:30" x14ac:dyDescent="0.25">
      <c r="G107" s="66" t="s">
        <v>144</v>
      </c>
      <c r="H107" s="44">
        <f>SUM(H82:H106)</f>
        <v>1.0000000217846234</v>
      </c>
      <c r="I107" s="44">
        <f t="shared" ref="I107:J107" si="177">SUM(I82:I106)</f>
        <v>0.99999995359579841</v>
      </c>
      <c r="J107" s="44">
        <f t="shared" si="177"/>
        <v>0.99999995678662612</v>
      </c>
      <c r="K107" s="44">
        <f t="shared" ref="K107" si="178">SUM(K82:K106)</f>
        <v>0.99999995273220621</v>
      </c>
      <c r="L107" s="44">
        <f t="shared" ref="L107" si="179">SUM(L82:L106)</f>
        <v>1.0000000936241629</v>
      </c>
      <c r="M107" s="44">
        <f t="shared" ref="M107" si="180">SUM(M82:M106)</f>
        <v>1.000000117792355</v>
      </c>
      <c r="N107" s="44">
        <f t="shared" ref="N107" si="181">SUM(N82:N106)</f>
        <v>0.99999997335873814</v>
      </c>
    </row>
    <row r="108" spans="1:30" x14ac:dyDescent="0.25">
      <c r="B108" t="s">
        <v>233</v>
      </c>
      <c r="C108" t="s">
        <v>234</v>
      </c>
      <c r="D108" s="63">
        <v>6.5820984882502598E-9</v>
      </c>
      <c r="E108" t="s">
        <v>235</v>
      </c>
      <c r="H108" s="44"/>
      <c r="I108" s="44"/>
      <c r="J108" s="44"/>
      <c r="K108" s="44"/>
      <c r="L108" s="44"/>
      <c r="M108" s="44"/>
      <c r="N108" s="44"/>
      <c r="R108" t="s">
        <v>236</v>
      </c>
      <c r="S108" t="s">
        <v>237</v>
      </c>
      <c r="T108" t="s">
        <v>238</v>
      </c>
    </row>
    <row r="109" spans="1:30" x14ac:dyDescent="0.25">
      <c r="B109" t="s">
        <v>239</v>
      </c>
      <c r="C109" t="s">
        <v>234</v>
      </c>
      <c r="D109" s="63">
        <v>3.1699999999999999E-10</v>
      </c>
      <c r="E109" t="s">
        <v>235</v>
      </c>
      <c r="R109" t="s">
        <v>240</v>
      </c>
      <c r="S109" t="s">
        <v>237</v>
      </c>
      <c r="T109" t="s">
        <v>241</v>
      </c>
    </row>
    <row r="110" spans="1:30" x14ac:dyDescent="0.25">
      <c r="B110" t="s">
        <v>209</v>
      </c>
      <c r="C110" t="s">
        <v>210</v>
      </c>
      <c r="D110" s="63">
        <v>1.5923070747164101E-4</v>
      </c>
      <c r="E110" t="s">
        <v>211</v>
      </c>
      <c r="F110" s="65" t="s">
        <v>410</v>
      </c>
      <c r="G110" s="65"/>
      <c r="R110" t="s">
        <v>285</v>
      </c>
    </row>
    <row r="111" spans="1:30" s="75" customFormat="1" x14ac:dyDescent="0.25">
      <c r="F111" s="76"/>
      <c r="G111" s="76"/>
      <c r="AD111" s="77"/>
    </row>
    <row r="112" spans="1:30" x14ac:dyDescent="0.25">
      <c r="A112" t="s">
        <v>197</v>
      </c>
      <c r="B112" t="s">
        <v>202</v>
      </c>
      <c r="C112" t="s">
        <v>203</v>
      </c>
      <c r="D112" t="s">
        <v>204</v>
      </c>
      <c r="E112" t="s">
        <v>205</v>
      </c>
      <c r="H112" s="60">
        <v>2020</v>
      </c>
      <c r="I112" s="60">
        <v>2025</v>
      </c>
      <c r="J112" s="60">
        <v>2030</v>
      </c>
      <c r="K112" s="60">
        <v>2035</v>
      </c>
      <c r="L112" s="60">
        <v>2040</v>
      </c>
      <c r="M112" s="60">
        <v>2045</v>
      </c>
      <c r="N112" s="60">
        <v>2050</v>
      </c>
      <c r="O112" s="60"/>
      <c r="P112" s="60"/>
      <c r="Q112" s="60"/>
      <c r="R112" t="s">
        <v>206</v>
      </c>
      <c r="S112" t="s">
        <v>207</v>
      </c>
      <c r="T112" t="s">
        <v>208</v>
      </c>
    </row>
    <row r="113" spans="2:18" x14ac:dyDescent="0.25">
      <c r="B113" t="s">
        <v>209</v>
      </c>
      <c r="C113" t="s">
        <v>210</v>
      </c>
      <c r="D113">
        <v>5.1366373810016099E-3</v>
      </c>
      <c r="E113" t="s">
        <v>211</v>
      </c>
      <c r="F113" s="64" t="s">
        <v>385</v>
      </c>
      <c r="G113" s="66" t="s">
        <v>405</v>
      </c>
      <c r="H113" s="118">
        <f>$D$113/$G$114*K2</f>
        <v>0.12591440658804776</v>
      </c>
      <c r="I113" s="118">
        <f t="shared" ref="I113:N113" si="182">$D$113/$G$114*L2</f>
        <v>0.10772670292415455</v>
      </c>
      <c r="J113" s="118">
        <f t="shared" si="182"/>
        <v>0.10291969060317112</v>
      </c>
      <c r="K113" s="118">
        <f t="shared" si="182"/>
        <v>9.3177885133323826E-2</v>
      </c>
      <c r="L113" s="118">
        <f t="shared" si="182"/>
        <v>8.4395296479627777E-2</v>
      </c>
      <c r="M113" s="118">
        <f t="shared" si="182"/>
        <v>7.6513586411236414E-2</v>
      </c>
      <c r="N113" s="118">
        <f t="shared" si="182"/>
        <v>7.2139762884518635E-2</v>
      </c>
      <c r="R113" t="s">
        <v>286</v>
      </c>
    </row>
    <row r="114" spans="2:18" x14ac:dyDescent="0.25">
      <c r="B114" t="s">
        <v>209</v>
      </c>
      <c r="C114" t="s">
        <v>210</v>
      </c>
      <c r="D114">
        <v>2.8351143488017799E-2</v>
      </c>
      <c r="E114" t="s">
        <v>211</v>
      </c>
      <c r="F114" s="64" t="s">
        <v>381</v>
      </c>
      <c r="G114" s="66">
        <f>D113+D116+D130</f>
        <v>7.8152998492166999E-3</v>
      </c>
      <c r="H114" s="118">
        <f>$D$114/$G$116*K4</f>
        <v>1.4019519567444351E-2</v>
      </c>
      <c r="I114" s="118">
        <f t="shared" ref="I114:N114" si="183">$D$114/$G$116*L4</f>
        <v>1.370161808809557E-2</v>
      </c>
      <c r="J114" s="118">
        <f t="shared" si="183"/>
        <v>1.3290151348060162E-2</v>
      </c>
      <c r="K114" s="118">
        <f t="shared" si="183"/>
        <v>1.2782859399838854E-2</v>
      </c>
      <c r="L114" s="118">
        <f t="shared" si="183"/>
        <v>1.2195505848746421E-2</v>
      </c>
      <c r="M114" s="118">
        <f t="shared" si="183"/>
        <v>1.1536444451490392E-2</v>
      </c>
      <c r="N114" s="118">
        <f t="shared" si="183"/>
        <v>1.0861370742920077E-2</v>
      </c>
      <c r="R114" t="s">
        <v>287</v>
      </c>
    </row>
    <row r="115" spans="2:18" x14ac:dyDescent="0.25">
      <c r="B115" t="s">
        <v>209</v>
      </c>
      <c r="C115" t="s">
        <v>210</v>
      </c>
      <c r="D115">
        <v>0.1134051190049</v>
      </c>
      <c r="E115" t="s">
        <v>211</v>
      </c>
      <c r="F115" s="64" t="s">
        <v>395</v>
      </c>
      <c r="G115" s="66" t="s">
        <v>401</v>
      </c>
      <c r="H115" s="118">
        <f>$D$115/$G$116*K4</f>
        <v>5.6078347796077184E-2</v>
      </c>
      <c r="I115" s="118">
        <f t="shared" ref="I115:N115" si="184">$D$115/$G$116*L4</f>
        <v>5.4806735767002616E-2</v>
      </c>
      <c r="J115" s="118">
        <f t="shared" si="184"/>
        <v>5.3160860896382507E-2</v>
      </c>
      <c r="K115" s="118">
        <f t="shared" si="184"/>
        <v>5.1131683350772075E-2</v>
      </c>
      <c r="L115" s="118">
        <f t="shared" si="184"/>
        <v>4.8782257854486914E-2</v>
      </c>
      <c r="M115" s="118">
        <f t="shared" si="184"/>
        <v>4.6145999594958735E-2</v>
      </c>
      <c r="N115" s="118">
        <f t="shared" si="184"/>
        <v>4.3445691782335531E-2</v>
      </c>
      <c r="R115" t="s">
        <v>288</v>
      </c>
    </row>
    <row r="116" spans="2:18" x14ac:dyDescent="0.25">
      <c r="B116" t="s">
        <v>209</v>
      </c>
      <c r="C116" t="s">
        <v>210</v>
      </c>
      <c r="D116">
        <v>1.26812645608677E-3</v>
      </c>
      <c r="E116" t="s">
        <v>211</v>
      </c>
      <c r="F116" s="64" t="s">
        <v>385</v>
      </c>
      <c r="G116" s="66">
        <f>D114+D115</f>
        <v>0.14175626249291778</v>
      </c>
      <c r="H116" s="118">
        <f>$D$116/$G$114*K2</f>
        <v>3.1085587389786506E-2</v>
      </c>
      <c r="I116" s="118">
        <f t="shared" ref="I116:N116" si="185">$D$116/$G$114*L2</f>
        <v>2.6595430409471914E-2</v>
      </c>
      <c r="J116" s="118">
        <f t="shared" si="185"/>
        <v>2.5408681365920487E-2</v>
      </c>
      <c r="K116" s="118">
        <f t="shared" si="185"/>
        <v>2.3003636911730258E-2</v>
      </c>
      <c r="L116" s="118">
        <f t="shared" si="185"/>
        <v>2.0835402676260883E-2</v>
      </c>
      <c r="M116" s="118">
        <f t="shared" si="185"/>
        <v>1.8889576191817942E-2</v>
      </c>
      <c r="N116" s="118">
        <f t="shared" si="185"/>
        <v>1.7809772242837606E-2</v>
      </c>
      <c r="R116" t="s">
        <v>289</v>
      </c>
    </row>
    <row r="117" spans="2:18" x14ac:dyDescent="0.25">
      <c r="B117" t="s">
        <v>209</v>
      </c>
      <c r="C117" t="s">
        <v>210</v>
      </c>
      <c r="D117">
        <v>0.26056950632470599</v>
      </c>
      <c r="E117" t="s">
        <v>211</v>
      </c>
      <c r="F117" s="64" t="s">
        <v>382</v>
      </c>
      <c r="G117" s="66" t="s">
        <v>402</v>
      </c>
      <c r="H117" s="118">
        <f>$D$117/$G$118*K5</f>
        <v>0.26781090354476661</v>
      </c>
      <c r="I117" s="118">
        <f t="shared" ref="I117:N117" si="186">$D$117/$G$118*L5</f>
        <v>0.2378484817859548</v>
      </c>
      <c r="J117" s="118">
        <f t="shared" si="186"/>
        <v>0.23241927678467822</v>
      </c>
      <c r="K117" s="118">
        <f t="shared" si="186"/>
        <v>0.22708681562881849</v>
      </c>
      <c r="L117" s="118">
        <f t="shared" si="186"/>
        <v>0.23367938816132935</v>
      </c>
      <c r="M117" s="118">
        <f t="shared" si="186"/>
        <v>0.23878966126539955</v>
      </c>
      <c r="N117" s="118">
        <f t="shared" si="186"/>
        <v>0.23888421515025621</v>
      </c>
      <c r="R117" t="s">
        <v>290</v>
      </c>
    </row>
    <row r="118" spans="2:18" x14ac:dyDescent="0.25">
      <c r="B118" t="s">
        <v>209</v>
      </c>
      <c r="C118" t="s">
        <v>210</v>
      </c>
      <c r="D118">
        <v>3.6769725873008703E-2</v>
      </c>
      <c r="E118" t="s">
        <v>211</v>
      </c>
      <c r="F118" s="64" t="s">
        <v>382</v>
      </c>
      <c r="G118" s="66">
        <f>D117+D118+D131+D132</f>
        <v>0.39414501665715063</v>
      </c>
      <c r="H118" s="118">
        <f>$D$118/$G$118*K5</f>
        <v>3.7791580634430375E-2</v>
      </c>
      <c r="I118" s="118">
        <f t="shared" ref="I118:N118" si="187">$D$118/$G$118*L5</f>
        <v>3.3563495582950499E-2</v>
      </c>
      <c r="J118" s="118">
        <f t="shared" si="187"/>
        <v>3.2797364570841425E-2</v>
      </c>
      <c r="K118" s="118">
        <f t="shared" si="187"/>
        <v>3.204488536598353E-2</v>
      </c>
      <c r="L118" s="118">
        <f t="shared" si="187"/>
        <v>3.2975182576265222E-2</v>
      </c>
      <c r="M118" s="118">
        <f t="shared" si="187"/>
        <v>3.3696308174663972E-2</v>
      </c>
      <c r="N118" s="118">
        <f t="shared" si="187"/>
        <v>3.3709650950169236E-2</v>
      </c>
      <c r="R118" t="s">
        <v>291</v>
      </c>
    </row>
    <row r="119" spans="2:18" x14ac:dyDescent="0.25">
      <c r="B119" t="s">
        <v>209</v>
      </c>
      <c r="C119" t="s">
        <v>210</v>
      </c>
      <c r="D119">
        <v>9.0638077033453002E-2</v>
      </c>
      <c r="E119" t="s">
        <v>211</v>
      </c>
      <c r="F119" s="64" t="s">
        <v>388</v>
      </c>
      <c r="G119" s="66" t="s">
        <v>407</v>
      </c>
      <c r="H119" s="118">
        <f>$D$119/$G$120*K6</f>
        <v>6.2184579843122686E-2</v>
      </c>
      <c r="I119" s="118">
        <f t="shared" ref="I119:N119" si="188">$D$119/$G$120*L6</f>
        <v>5.5323367849083406E-2</v>
      </c>
      <c r="J119" s="118">
        <f t="shared" si="188"/>
        <v>4.5404887130861687E-2</v>
      </c>
      <c r="K119" s="118">
        <f t="shared" si="188"/>
        <v>4.2281159912622074E-2</v>
      </c>
      <c r="L119" s="118">
        <f t="shared" si="188"/>
        <v>3.9435572859009511E-2</v>
      </c>
      <c r="M119" s="118">
        <f t="shared" si="188"/>
        <v>3.766638197885909E-2</v>
      </c>
      <c r="N119" s="118">
        <f t="shared" si="188"/>
        <v>3.5150655773562182E-2</v>
      </c>
      <c r="R119" t="s">
        <v>292</v>
      </c>
    </row>
    <row r="120" spans="2:18" x14ac:dyDescent="0.25">
      <c r="B120" t="s">
        <v>209</v>
      </c>
      <c r="C120" t="s">
        <v>210</v>
      </c>
      <c r="D120">
        <v>0.19253377478192599</v>
      </c>
      <c r="E120" t="s">
        <v>211</v>
      </c>
      <c r="F120" s="64" t="s">
        <v>388</v>
      </c>
      <c r="G120" s="66">
        <f>D119+D120</f>
        <v>0.28317185181537896</v>
      </c>
      <c r="H120" s="118">
        <f>$D$120/$G$120*K6</f>
        <v>0.13209273941243896</v>
      </c>
      <c r="I120" s="118">
        <f t="shared" ref="I120:N120" si="189">$D$120/$G$120*L6</f>
        <v>0.11751812476892835</v>
      </c>
      <c r="J120" s="118">
        <f t="shared" si="189"/>
        <v>9.644924736902323E-2</v>
      </c>
      <c r="K120" s="118">
        <f t="shared" si="189"/>
        <v>8.9813813207123019E-2</v>
      </c>
      <c r="L120" s="118">
        <f t="shared" si="189"/>
        <v>8.3769205523087586E-2</v>
      </c>
      <c r="M120" s="118">
        <f t="shared" si="189"/>
        <v>8.0011083003129466E-2</v>
      </c>
      <c r="N120" s="118">
        <f t="shared" si="189"/>
        <v>7.4667167085265787E-2</v>
      </c>
      <c r="R120" t="s">
        <v>293</v>
      </c>
    </row>
    <row r="121" spans="2:18" x14ac:dyDescent="0.25">
      <c r="B121" t="s">
        <v>209</v>
      </c>
      <c r="C121" t="s">
        <v>210</v>
      </c>
      <c r="D121">
        <v>4.0107909068580897E-3</v>
      </c>
      <c r="E121" t="s">
        <v>211</v>
      </c>
      <c r="F121" s="64" t="s">
        <v>383</v>
      </c>
      <c r="G121" s="66" t="s">
        <v>403</v>
      </c>
      <c r="H121" s="118">
        <f>$D$121/$G$122*K7</f>
        <v>3.7270664124505236E-3</v>
      </c>
      <c r="I121" s="118">
        <f t="shared" ref="I121:N121" si="190">$D$121/$G$122*L7</f>
        <v>2.3132764222656122E-3</v>
      </c>
      <c r="J121" s="118">
        <f t="shared" si="190"/>
        <v>1.9395271821533639E-3</v>
      </c>
      <c r="K121" s="118">
        <f t="shared" si="190"/>
        <v>1.7496722043673332E-3</v>
      </c>
      <c r="L121" s="118">
        <f t="shared" si="190"/>
        <v>1.5165546767469734E-3</v>
      </c>
      <c r="M121" s="118">
        <f t="shared" si="190"/>
        <v>1.1304741477504373E-3</v>
      </c>
      <c r="N121" s="118">
        <f t="shared" si="190"/>
        <v>1.0885188156091088E-3</v>
      </c>
      <c r="R121" t="s">
        <v>294</v>
      </c>
    </row>
    <row r="122" spans="2:18" x14ac:dyDescent="0.25">
      <c r="B122" t="s">
        <v>209</v>
      </c>
      <c r="C122" t="s">
        <v>210</v>
      </c>
      <c r="D122" s="63">
        <v>4.4726692132703098E-4</v>
      </c>
      <c r="E122" t="s">
        <v>211</v>
      </c>
      <c r="F122" s="64" t="s">
        <v>384</v>
      </c>
      <c r="G122" s="72">
        <f>D121+D133</f>
        <v>4.1807921238325467E-3</v>
      </c>
      <c r="H122" s="118">
        <f>$D$122/$G$124*K9</f>
        <v>1.3223375136759588E-3</v>
      </c>
      <c r="I122" s="118">
        <f t="shared" ref="I122:N122" si="191">$D$122/$G$124*L9</f>
        <v>2.2771282444739951E-3</v>
      </c>
      <c r="J122" s="118">
        <f t="shared" si="191"/>
        <v>2.3613116580147122E-3</v>
      </c>
      <c r="K122" s="118">
        <f t="shared" si="191"/>
        <v>2.470039915865173E-3</v>
      </c>
      <c r="L122" s="118">
        <f t="shared" si="191"/>
        <v>2.4127378000549631E-3</v>
      </c>
      <c r="M122" s="118">
        <f t="shared" si="191"/>
        <v>2.3308147924337749E-3</v>
      </c>
      <c r="N122" s="118">
        <f t="shared" si="191"/>
        <v>2.2763147545326241E-3</v>
      </c>
      <c r="R122" t="s">
        <v>295</v>
      </c>
    </row>
    <row r="123" spans="2:18" x14ac:dyDescent="0.25">
      <c r="B123" t="s">
        <v>209</v>
      </c>
      <c r="C123" t="s">
        <v>210</v>
      </c>
      <c r="D123">
        <v>2.58692554390892E-2</v>
      </c>
      <c r="E123" t="s">
        <v>211</v>
      </c>
      <c r="F123" s="64" t="s">
        <v>384</v>
      </c>
      <c r="G123" s="66" t="s">
        <v>404</v>
      </c>
      <c r="H123" s="118">
        <f>$D$123/$G$124*K9</f>
        <v>7.6482040783341282E-2</v>
      </c>
      <c r="I123" s="118">
        <f t="shared" ref="I123:N123" si="192">$D$123/$G$124*L9</f>
        <v>0.13170572071166131</v>
      </c>
      <c r="J123" s="118">
        <f t="shared" si="192"/>
        <v>0.13657476450805459</v>
      </c>
      <c r="K123" s="118">
        <f t="shared" si="192"/>
        <v>0.14286344569966933</v>
      </c>
      <c r="L123" s="118">
        <f t="shared" si="192"/>
        <v>0.1395491762994274</v>
      </c>
      <c r="M123" s="118">
        <f t="shared" si="192"/>
        <v>0.13481087102926992</v>
      </c>
      <c r="N123" s="118">
        <f t="shared" si="192"/>
        <v>0.13165866965984641</v>
      </c>
      <c r="R123" t="s">
        <v>296</v>
      </c>
    </row>
    <row r="124" spans="2:18" x14ac:dyDescent="0.25">
      <c r="B124" t="s">
        <v>209</v>
      </c>
      <c r="C124" t="s">
        <v>210</v>
      </c>
      <c r="D124">
        <v>2.16862559757873E-3</v>
      </c>
      <c r="E124" t="s">
        <v>211</v>
      </c>
      <c r="F124" s="64" t="s">
        <v>384</v>
      </c>
      <c r="G124" s="72">
        <f>D122+D123+D124+D125</f>
        <v>2.8707857947728756E-2</v>
      </c>
      <c r="H124" s="118">
        <f>$D$124/$G$124*K9</f>
        <v>6.4115069638685318E-3</v>
      </c>
      <c r="I124" s="118">
        <f t="shared" ref="I124:N124" si="193">$D$124/$G$124*L9</f>
        <v>1.1040920677263987E-2</v>
      </c>
      <c r="J124" s="118">
        <f t="shared" si="193"/>
        <v>1.1449093731855856E-2</v>
      </c>
      <c r="K124" s="118">
        <f t="shared" si="193"/>
        <v>1.1976275313840644E-2</v>
      </c>
      <c r="L124" s="118">
        <f t="shared" si="193"/>
        <v>1.1698439352324095E-2</v>
      </c>
      <c r="M124" s="118">
        <f t="shared" si="193"/>
        <v>1.1301226138275463E-2</v>
      </c>
      <c r="N124" s="118">
        <f t="shared" si="193"/>
        <v>1.1036976376833731E-2</v>
      </c>
      <c r="R124" t="s">
        <v>297</v>
      </c>
    </row>
    <row r="125" spans="2:18" x14ac:dyDescent="0.25">
      <c r="B125" t="s">
        <v>209</v>
      </c>
      <c r="C125" t="s">
        <v>210</v>
      </c>
      <c r="D125" s="63">
        <v>2.22709989733796E-4</v>
      </c>
      <c r="E125" t="s">
        <v>211</v>
      </c>
      <c r="F125" s="64" t="s">
        <v>384</v>
      </c>
      <c r="G125" s="66" t="s">
        <v>411</v>
      </c>
      <c r="H125" s="118">
        <f>$D$125/$G$124*K9</f>
        <v>6.5843852977460918E-4</v>
      </c>
      <c r="I125" s="118">
        <f t="shared" ref="I125:N125" si="194">$D$125/$G$124*L9</f>
        <v>1.1338625410631075E-3</v>
      </c>
      <c r="J125" s="118">
        <f t="shared" si="194"/>
        <v>1.1757804345433199E-3</v>
      </c>
      <c r="K125" s="118">
        <f t="shared" si="194"/>
        <v>1.229920072497776E-3</v>
      </c>
      <c r="L125" s="118">
        <f t="shared" si="194"/>
        <v>1.2013873261324673E-3</v>
      </c>
      <c r="M125" s="118">
        <f t="shared" si="194"/>
        <v>1.1605949685573893E-3</v>
      </c>
      <c r="N125" s="118">
        <f t="shared" si="194"/>
        <v>1.1334574757031347E-3</v>
      </c>
      <c r="R125" t="s">
        <v>298</v>
      </c>
    </row>
    <row r="126" spans="2:18" x14ac:dyDescent="0.25">
      <c r="B126" t="s">
        <v>209</v>
      </c>
      <c r="C126" t="s">
        <v>210</v>
      </c>
      <c r="D126">
        <v>7.8306329522753997E-3</v>
      </c>
      <c r="E126" t="s">
        <v>211</v>
      </c>
      <c r="F126" s="64" t="s">
        <v>394</v>
      </c>
      <c r="G126" s="72">
        <f>D126+D127+D128</f>
        <v>0.11426586972999636</v>
      </c>
      <c r="H126" s="118">
        <f>$D$126/$G$126*K10</f>
        <v>2.7650329352233067E-4</v>
      </c>
      <c r="I126" s="118">
        <f t="shared" ref="I126:N126" si="195">$D$126/$G$126*L10</f>
        <v>2.6751263387396381E-4</v>
      </c>
      <c r="J126" s="118">
        <f t="shared" si="195"/>
        <v>2.4587086631625476E-4</v>
      </c>
      <c r="K126" s="118">
        <f t="shared" si="195"/>
        <v>2.2952263516573147E-4</v>
      </c>
      <c r="L126" s="118">
        <f t="shared" si="195"/>
        <v>2.1805876256679598E-4</v>
      </c>
      <c r="M126" s="118">
        <f t="shared" si="195"/>
        <v>2.0002396322907126E-4</v>
      </c>
      <c r="N126" s="118">
        <f t="shared" si="195"/>
        <v>1.7412505910904794E-4</v>
      </c>
      <c r="R126" t="s">
        <v>299</v>
      </c>
    </row>
    <row r="127" spans="2:18" x14ac:dyDescent="0.25">
      <c r="B127" t="s">
        <v>209</v>
      </c>
      <c r="C127" t="s">
        <v>210</v>
      </c>
      <c r="D127" s="63">
        <v>7.5768023783973499E-5</v>
      </c>
      <c r="E127" t="s">
        <v>211</v>
      </c>
      <c r="F127" s="64" t="s">
        <v>394</v>
      </c>
      <c r="G127" s="66" t="s">
        <v>408</v>
      </c>
      <c r="H127" s="118">
        <f>$D$127/$G$126*K10</f>
        <v>2.6754041783888419E-6</v>
      </c>
      <c r="I127" s="118">
        <f t="shared" ref="I127:N127" si="196">$D$127/$G$126*L10</f>
        <v>2.5884119111962992E-6</v>
      </c>
      <c r="J127" s="118">
        <f t="shared" si="196"/>
        <v>2.3790094313414297E-6</v>
      </c>
      <c r="K127" s="118">
        <f t="shared" si="196"/>
        <v>2.2208264116305116E-6</v>
      </c>
      <c r="L127" s="118">
        <f t="shared" si="196"/>
        <v>2.1099037088264947E-6</v>
      </c>
      <c r="M127" s="118">
        <f t="shared" si="196"/>
        <v>1.9354017096282239E-6</v>
      </c>
      <c r="N127" s="118">
        <f t="shared" si="196"/>
        <v>1.6848078182653836E-6</v>
      </c>
      <c r="R127" t="s">
        <v>300</v>
      </c>
    </row>
    <row r="128" spans="2:18" x14ac:dyDescent="0.25">
      <c r="B128" t="s">
        <v>209</v>
      </c>
      <c r="C128" t="s">
        <v>210</v>
      </c>
      <c r="D128">
        <v>0.10635946875393699</v>
      </c>
      <c r="E128" t="s">
        <v>211</v>
      </c>
      <c r="F128" s="64" t="s">
        <v>394</v>
      </c>
      <c r="G128" s="66">
        <f>D129+D134</f>
        <v>2.595704938377871E-2</v>
      </c>
      <c r="H128" s="118">
        <f>$D$128/$G$126*K10</f>
        <v>3.7556023359776431E-3</v>
      </c>
      <c r="I128" s="118">
        <f t="shared" ref="I128:N128" si="197">$D$128/$G$126*L10</f>
        <v>3.6334868199298762E-3</v>
      </c>
      <c r="J128" s="118">
        <f t="shared" si="197"/>
        <v>3.3395377976269897E-3</v>
      </c>
      <c r="K128" s="118">
        <f t="shared" si="197"/>
        <v>3.1174881637297744E-3</v>
      </c>
      <c r="L128" s="118">
        <f t="shared" si="197"/>
        <v>2.9617802654134198E-3</v>
      </c>
      <c r="M128" s="118">
        <f t="shared" si="197"/>
        <v>2.7168228413667621E-3</v>
      </c>
      <c r="N128" s="118">
        <f t="shared" si="197"/>
        <v>2.3650513178765172E-3</v>
      </c>
      <c r="R128" t="s">
        <v>301</v>
      </c>
    </row>
    <row r="129" spans="1:30" x14ac:dyDescent="0.25">
      <c r="B129" t="s">
        <v>209</v>
      </c>
      <c r="C129" t="s">
        <v>210</v>
      </c>
      <c r="D129">
        <v>4.7246908344710098E-3</v>
      </c>
      <c r="E129" t="s">
        <v>211</v>
      </c>
      <c r="F129" s="64" t="s">
        <v>389</v>
      </c>
      <c r="H129" s="118">
        <f>$D$129/$G$128*K11</f>
        <v>1.7295482729992983E-3</v>
      </c>
      <c r="I129" s="118">
        <f t="shared" ref="I129:N129" si="198">$D$129/$G$128*L11</f>
        <v>1.6785527994964816E-3</v>
      </c>
      <c r="J129" s="118">
        <f t="shared" si="198"/>
        <v>1.6212247447602698E-3</v>
      </c>
      <c r="K129" s="118">
        <f t="shared" si="198"/>
        <v>1.5842973609666365E-3</v>
      </c>
      <c r="L129" s="118">
        <f t="shared" si="198"/>
        <v>1.5145068473902711E-3</v>
      </c>
      <c r="M129" s="118">
        <f t="shared" si="198"/>
        <v>1.4501197472016048E-3</v>
      </c>
      <c r="N129" s="118">
        <f t="shared" si="198"/>
        <v>1.3943977698177893E-3</v>
      </c>
      <c r="R129" t="s">
        <v>302</v>
      </c>
    </row>
    <row r="130" spans="1:30" x14ac:dyDescent="0.25">
      <c r="B130" t="s">
        <v>209</v>
      </c>
      <c r="C130" t="s">
        <v>210</v>
      </c>
      <c r="D130">
        <v>1.41053601212832E-3</v>
      </c>
      <c r="E130" t="s">
        <v>211</v>
      </c>
      <c r="F130" s="64" t="s">
        <v>385</v>
      </c>
      <c r="H130" s="118">
        <f>$D$130/$G$114*K2</f>
        <v>3.4576473238135529E-2</v>
      </c>
      <c r="I130" s="118">
        <f t="shared" ref="I130:N130" si="199">$D$130/$G$114*L2</f>
        <v>2.9582075328965403E-2</v>
      </c>
      <c r="J130" s="118">
        <f t="shared" si="199"/>
        <v>2.826205534574254E-2</v>
      </c>
      <c r="K130" s="118">
        <f t="shared" si="199"/>
        <v>2.5586926381180743E-2</v>
      </c>
      <c r="L130" s="118">
        <f t="shared" si="199"/>
        <v>2.3175201227762919E-2</v>
      </c>
      <c r="M130" s="118">
        <f t="shared" si="199"/>
        <v>2.1010860032540653E-2</v>
      </c>
      <c r="N130" s="118">
        <f t="shared" si="199"/>
        <v>1.9809794989883014E-2</v>
      </c>
      <c r="R130" t="s">
        <v>250</v>
      </c>
    </row>
    <row r="131" spans="1:30" x14ac:dyDescent="0.25">
      <c r="B131" t="s">
        <v>209</v>
      </c>
      <c r="C131" t="s">
        <v>210</v>
      </c>
      <c r="D131">
        <v>6.6346705896112398E-2</v>
      </c>
      <c r="E131" t="s">
        <v>211</v>
      </c>
      <c r="F131" s="64" t="s">
        <v>382</v>
      </c>
      <c r="H131" s="118">
        <f>$D$131/$G$118*K5</f>
        <v>6.8190524301469435E-2</v>
      </c>
      <c r="I131" s="118">
        <f t="shared" ref="I131:N131" si="200">$D$131/$G$118*L5</f>
        <v>6.0561435186605943E-2</v>
      </c>
      <c r="J131" s="118">
        <f t="shared" si="200"/>
        <v>5.9179040628815564E-2</v>
      </c>
      <c r="K131" s="118">
        <f t="shared" si="200"/>
        <v>5.7821279173914567E-2</v>
      </c>
      <c r="L131" s="118">
        <f t="shared" si="200"/>
        <v>5.9499892596807692E-2</v>
      </c>
      <c r="M131" s="118">
        <f t="shared" si="200"/>
        <v>6.080108010514973E-2</v>
      </c>
      <c r="N131" s="118">
        <f t="shared" si="200"/>
        <v>6.0825155596094173E-2</v>
      </c>
      <c r="R131" t="s">
        <v>303</v>
      </c>
    </row>
    <row r="132" spans="1:30" x14ac:dyDescent="0.25">
      <c r="B132" t="s">
        <v>209</v>
      </c>
      <c r="C132" t="s">
        <v>210</v>
      </c>
      <c r="D132">
        <v>3.04590785633235E-2</v>
      </c>
      <c r="E132" t="s">
        <v>211</v>
      </c>
      <c r="F132" s="64" t="s">
        <v>382</v>
      </c>
      <c r="H132" s="118">
        <f>$D$132/$G$118*K5</f>
        <v>3.1305556303351925E-2</v>
      </c>
      <c r="I132" s="118">
        <f t="shared" ref="I132:N132" si="201">$D$132/$G$118*L5</f>
        <v>2.7803121305598113E-2</v>
      </c>
      <c r="J132" s="118">
        <f t="shared" si="201"/>
        <v>2.716847842661058E-2</v>
      </c>
      <c r="K132" s="118">
        <f t="shared" si="201"/>
        <v>2.6545144347450134E-2</v>
      </c>
      <c r="L132" s="118">
        <f t="shared" si="201"/>
        <v>2.7315778208389825E-2</v>
      </c>
      <c r="M132" s="118">
        <f t="shared" si="201"/>
        <v>2.7913139780556855E-2</v>
      </c>
      <c r="N132" s="118">
        <f t="shared" si="201"/>
        <v>2.7924192586573717E-2</v>
      </c>
      <c r="R132" t="s">
        <v>304</v>
      </c>
    </row>
    <row r="133" spans="1:30" x14ac:dyDescent="0.25">
      <c r="B133" t="s">
        <v>209</v>
      </c>
      <c r="C133" t="s">
        <v>210</v>
      </c>
      <c r="D133" s="63">
        <v>1.7000121697445701E-4</v>
      </c>
      <c r="E133" t="s">
        <v>211</v>
      </c>
      <c r="F133" s="64" t="s">
        <v>383</v>
      </c>
      <c r="H133" s="118">
        <f>$D$133/$G$122*K7</f>
        <v>1.5797528232593824E-4</v>
      </c>
      <c r="I133" s="118">
        <f t="shared" ref="I133:N133" si="202">$D$133/$G$122*L7</f>
        <v>9.8050438458667416E-5</v>
      </c>
      <c r="J133" s="118">
        <f t="shared" si="202"/>
        <v>8.2208718673744982E-5</v>
      </c>
      <c r="K133" s="118">
        <f t="shared" si="202"/>
        <v>7.4161533462195964E-5</v>
      </c>
      <c r="L133" s="118">
        <f t="shared" si="202"/>
        <v>6.4280623608288192E-5</v>
      </c>
      <c r="M133" s="118">
        <f t="shared" si="202"/>
        <v>4.7916230324328965E-5</v>
      </c>
      <c r="N133" s="118">
        <f t="shared" si="202"/>
        <v>4.613791335687062E-5</v>
      </c>
      <c r="R133" t="s">
        <v>305</v>
      </c>
    </row>
    <row r="134" spans="1:30" x14ac:dyDescent="0.25">
      <c r="B134" t="s">
        <v>209</v>
      </c>
      <c r="C134" t="s">
        <v>210</v>
      </c>
      <c r="D134">
        <v>2.12323585493077E-2</v>
      </c>
      <c r="E134" t="s">
        <v>211</v>
      </c>
      <c r="F134" s="64" t="s">
        <v>389</v>
      </c>
      <c r="H134" s="118">
        <f>$D$134/$G$128*K11</f>
        <v>7.7724427581024073E-3</v>
      </c>
      <c r="I134" s="118">
        <f t="shared" ref="I134:N134" si="203">$D$134/$G$128*L11</f>
        <v>7.543273439783455E-3</v>
      </c>
      <c r="J134" s="118">
        <f t="shared" si="203"/>
        <v>7.2856460402903681E-3</v>
      </c>
      <c r="K134" s="118">
        <f t="shared" si="203"/>
        <v>7.1196975199609739E-3</v>
      </c>
      <c r="L134" s="118">
        <f t="shared" si="203"/>
        <v>6.8060648909680915E-3</v>
      </c>
      <c r="M134" s="118">
        <f t="shared" si="203"/>
        <v>6.5167147419209264E-3</v>
      </c>
      <c r="N134" s="118">
        <f t="shared" si="203"/>
        <v>6.266304917375857E-3</v>
      </c>
      <c r="R134" t="s">
        <v>306</v>
      </c>
    </row>
    <row r="135" spans="1:30" x14ac:dyDescent="0.25">
      <c r="B135" t="s">
        <v>209</v>
      </c>
      <c r="C135" t="s">
        <v>210</v>
      </c>
      <c r="D135">
        <v>2.3092842717197401E-2</v>
      </c>
      <c r="E135" t="s">
        <v>211</v>
      </c>
      <c r="F135" s="64" t="s">
        <v>386</v>
      </c>
      <c r="H135" s="118"/>
      <c r="I135" s="118"/>
      <c r="J135" s="118"/>
      <c r="K135" s="118"/>
      <c r="L135" s="118"/>
      <c r="M135" s="118"/>
      <c r="N135" s="118"/>
      <c r="R135" t="s">
        <v>216</v>
      </c>
    </row>
    <row r="136" spans="1:30" x14ac:dyDescent="0.25">
      <c r="F136" s="64" t="s">
        <v>390</v>
      </c>
      <c r="G136" s="64" t="s">
        <v>392</v>
      </c>
      <c r="H136" s="118">
        <f>K3</f>
        <v>3.8689106401282179E-3</v>
      </c>
      <c r="I136" s="118">
        <f t="shared" ref="I136:N136" si="204">L3</f>
        <v>4.3054917088054569E-3</v>
      </c>
      <c r="J136" s="118">
        <f t="shared" si="204"/>
        <v>5.6876184685504061E-3</v>
      </c>
      <c r="K136" s="118">
        <f t="shared" si="204"/>
        <v>6.9149421238370408E-3</v>
      </c>
      <c r="L136" s="118">
        <f t="shared" si="204"/>
        <v>8.1842905746326387E-3</v>
      </c>
      <c r="M136" s="118">
        <f t="shared" si="204"/>
        <v>8.8228771630937189E-3</v>
      </c>
      <c r="N136" s="118">
        <f t="shared" si="204"/>
        <v>9.2091888954112452E-3</v>
      </c>
    </row>
    <row r="137" spans="1:30" x14ac:dyDescent="0.25">
      <c r="G137" s="64" t="s">
        <v>397</v>
      </c>
      <c r="H137" s="118">
        <f>K8</f>
        <v>3.2784754975207428E-2</v>
      </c>
      <c r="I137" s="118">
        <f t="shared" ref="I137:N137" si="205">L8</f>
        <v>6.8969499750000177E-2</v>
      </c>
      <c r="J137" s="118">
        <f t="shared" si="205"/>
        <v>0.11177525915624735</v>
      </c>
      <c r="K137" s="118">
        <f t="shared" si="205"/>
        <v>0.13939218054967431</v>
      </c>
      <c r="L137" s="118">
        <f t="shared" si="205"/>
        <v>0.15781202228941457</v>
      </c>
      <c r="M137" s="118">
        <f t="shared" si="205"/>
        <v>0.17653560563741955</v>
      </c>
      <c r="N137" s="118">
        <f t="shared" si="205"/>
        <v>0.19812171581103177</v>
      </c>
    </row>
    <row r="138" spans="1:30" x14ac:dyDescent="0.25">
      <c r="G138" s="66" t="s">
        <v>144</v>
      </c>
      <c r="H138" s="44">
        <f>SUM(H113:H137)</f>
        <v>1.0000000217846239</v>
      </c>
      <c r="I138" s="44">
        <f t="shared" ref="I138:N138" si="206">SUM(I113:I137)</f>
        <v>0.99999995359579852</v>
      </c>
      <c r="J138" s="44">
        <f t="shared" si="206"/>
        <v>0.99999995678662601</v>
      </c>
      <c r="K138" s="44">
        <f t="shared" si="206"/>
        <v>0.9999999527322061</v>
      </c>
      <c r="L138" s="44">
        <f t="shared" si="206"/>
        <v>1.0000000936241629</v>
      </c>
      <c r="M138" s="44">
        <f t="shared" si="206"/>
        <v>1.0000001177923552</v>
      </c>
      <c r="N138" s="44">
        <f t="shared" si="206"/>
        <v>0.99999997335873858</v>
      </c>
    </row>
    <row r="139" spans="1:30" x14ac:dyDescent="0.25">
      <c r="B139" t="s">
        <v>233</v>
      </c>
      <c r="C139" t="s">
        <v>234</v>
      </c>
      <c r="D139" s="63">
        <v>6.5820984882502598E-9</v>
      </c>
      <c r="E139" t="s">
        <v>235</v>
      </c>
      <c r="R139" t="s">
        <v>236</v>
      </c>
      <c r="S139" t="s">
        <v>237</v>
      </c>
      <c r="T139" t="s">
        <v>238</v>
      </c>
    </row>
    <row r="140" spans="1:30" x14ac:dyDescent="0.25">
      <c r="B140" t="s">
        <v>239</v>
      </c>
      <c r="C140" t="s">
        <v>234</v>
      </c>
      <c r="D140" s="63">
        <v>3.1699999999999999E-10</v>
      </c>
      <c r="E140" t="s">
        <v>235</v>
      </c>
      <c r="R140" t="s">
        <v>240</v>
      </c>
      <c r="S140" t="s">
        <v>237</v>
      </c>
      <c r="T140" t="s">
        <v>241</v>
      </c>
    </row>
    <row r="141" spans="1:30" s="75" customFormat="1" x14ac:dyDescent="0.25">
      <c r="F141" s="76"/>
      <c r="G141" s="76"/>
      <c r="AD141" s="77"/>
    </row>
    <row r="142" spans="1:30" x14ac:dyDescent="0.25">
      <c r="A142" t="s">
        <v>198</v>
      </c>
      <c r="B142" t="s">
        <v>202</v>
      </c>
      <c r="C142" t="s">
        <v>203</v>
      </c>
      <c r="D142" t="s">
        <v>204</v>
      </c>
      <c r="E142" t="s">
        <v>205</v>
      </c>
      <c r="H142" s="60">
        <v>2020</v>
      </c>
      <c r="I142" s="60">
        <v>2025</v>
      </c>
      <c r="J142" s="60">
        <v>2030</v>
      </c>
      <c r="K142" s="60">
        <v>2035</v>
      </c>
      <c r="L142" s="60">
        <v>2040</v>
      </c>
      <c r="M142" s="60">
        <v>2045</v>
      </c>
      <c r="N142" s="60">
        <v>2050</v>
      </c>
      <c r="O142" s="60"/>
      <c r="P142" s="60"/>
      <c r="Q142" s="60"/>
      <c r="R142" t="s">
        <v>206</v>
      </c>
      <c r="S142" t="s">
        <v>207</v>
      </c>
      <c r="T142" t="s">
        <v>208</v>
      </c>
    </row>
    <row r="143" spans="1:30" x14ac:dyDescent="0.25">
      <c r="B143" t="s">
        <v>209</v>
      </c>
      <c r="C143" t="s">
        <v>210</v>
      </c>
      <c r="D143">
        <v>0.288515691683293</v>
      </c>
      <c r="E143" t="s">
        <v>211</v>
      </c>
      <c r="F143" s="64" t="s">
        <v>385</v>
      </c>
      <c r="G143" s="66" t="s">
        <v>405</v>
      </c>
      <c r="H143" s="118">
        <f>$D$143/$G$144*K2</f>
        <v>0.15598544848439916</v>
      </c>
      <c r="I143" s="118">
        <f t="shared" ref="I143:N143" si="207">$D$143/$G$144*L2</f>
        <v>0.13345413384146435</v>
      </c>
      <c r="J143" s="118">
        <f t="shared" si="207"/>
        <v>0.12749910460313563</v>
      </c>
      <c r="K143" s="118">
        <f t="shared" si="207"/>
        <v>0.11543074851554758</v>
      </c>
      <c r="L143" s="118">
        <f t="shared" si="207"/>
        <v>0.10455069064827877</v>
      </c>
      <c r="M143" s="118">
        <f t="shared" si="207"/>
        <v>9.4786660358525288E-2</v>
      </c>
      <c r="N143" s="118">
        <f t="shared" si="207"/>
        <v>8.9368274624168423E-2</v>
      </c>
      <c r="R143" t="s">
        <v>307</v>
      </c>
    </row>
    <row r="144" spans="1:30" x14ac:dyDescent="0.25">
      <c r="B144" t="s">
        <v>209</v>
      </c>
      <c r="C144" t="s">
        <v>210</v>
      </c>
      <c r="D144">
        <v>2.5576810005662901E-3</v>
      </c>
      <c r="E144" t="s">
        <v>211</v>
      </c>
      <c r="F144" s="64" t="s">
        <v>381</v>
      </c>
      <c r="G144" s="66">
        <f>D143+D146+D156+D157</f>
        <v>0.35434598218041674</v>
      </c>
      <c r="H144" s="118">
        <f>$D$144/$G$146*K4</f>
        <v>1.4019519567444258E-2</v>
      </c>
      <c r="I144" s="118">
        <f t="shared" ref="I144:N144" si="208">$D$144/$G$146*L4</f>
        <v>1.3701618088095478E-2</v>
      </c>
      <c r="J144" s="118">
        <f t="shared" si="208"/>
        <v>1.3290151348060074E-2</v>
      </c>
      <c r="K144" s="118">
        <f t="shared" si="208"/>
        <v>1.2782859399838769E-2</v>
      </c>
      <c r="L144" s="118">
        <f t="shared" si="208"/>
        <v>1.2195505848746339E-2</v>
      </c>
      <c r="M144" s="118">
        <f t="shared" si="208"/>
        <v>1.1536444451490315E-2</v>
      </c>
      <c r="N144" s="118">
        <f t="shared" si="208"/>
        <v>1.0861370742920005E-2</v>
      </c>
      <c r="R144" t="s">
        <v>308</v>
      </c>
    </row>
    <row r="145" spans="2:18" x14ac:dyDescent="0.25">
      <c r="B145" t="s">
        <v>209</v>
      </c>
      <c r="C145" t="s">
        <v>210</v>
      </c>
      <c r="D145">
        <v>1.0230773173871501E-2</v>
      </c>
      <c r="E145" t="s">
        <v>211</v>
      </c>
      <c r="F145" s="64" t="s">
        <v>381</v>
      </c>
      <c r="G145" s="66" t="s">
        <v>401</v>
      </c>
      <c r="H145" s="118">
        <f>$D$145/$G$146*K4</f>
        <v>5.6078347796077267E-2</v>
      </c>
      <c r="I145" s="118">
        <f t="shared" ref="I145:N145" si="209">$D$145/$G$146*L4</f>
        <v>5.48067357670027E-2</v>
      </c>
      <c r="J145" s="118">
        <f t="shared" si="209"/>
        <v>5.316086089638259E-2</v>
      </c>
      <c r="K145" s="118">
        <f t="shared" si="209"/>
        <v>5.1131683350772152E-2</v>
      </c>
      <c r="L145" s="118">
        <f t="shared" si="209"/>
        <v>4.8782257854486991E-2</v>
      </c>
      <c r="M145" s="118">
        <f t="shared" si="209"/>
        <v>4.6145999594958804E-2</v>
      </c>
      <c r="N145" s="118">
        <f t="shared" si="209"/>
        <v>4.3445691782335601E-2</v>
      </c>
      <c r="R145" t="s">
        <v>309</v>
      </c>
    </row>
    <row r="146" spans="2:18" x14ac:dyDescent="0.25">
      <c r="B146" t="s">
        <v>209</v>
      </c>
      <c r="C146" t="s">
        <v>210</v>
      </c>
      <c r="D146">
        <v>5.1423594043036501E-2</v>
      </c>
      <c r="E146" t="s">
        <v>211</v>
      </c>
      <c r="F146" s="64" t="s">
        <v>385</v>
      </c>
      <c r="G146" s="66">
        <f>D144+D145</f>
        <v>1.2788454174437792E-2</v>
      </c>
      <c r="H146" s="118">
        <f>$D$146/$G$144*K2</f>
        <v>2.7802066267812689E-2</v>
      </c>
      <c r="I146" s="118">
        <f t="shared" ref="I146:N146" si="210">$D$146/$G$144*L2</f>
        <v>2.378619742305655E-2</v>
      </c>
      <c r="J146" s="118">
        <f t="shared" si="210"/>
        <v>2.2724802792214841E-2</v>
      </c>
      <c r="K146" s="118">
        <f t="shared" si="210"/>
        <v>2.0573799355992128E-2</v>
      </c>
      <c r="L146" s="118">
        <f t="shared" si="210"/>
        <v>1.863459225198013E-2</v>
      </c>
      <c r="M146" s="118">
        <f t="shared" si="210"/>
        <v>1.6894300322224859E-2</v>
      </c>
      <c r="N146" s="118">
        <f t="shared" si="210"/>
        <v>1.5928554345822278E-2</v>
      </c>
      <c r="R146" t="s">
        <v>310</v>
      </c>
    </row>
    <row r="147" spans="2:18" x14ac:dyDescent="0.25">
      <c r="B147" t="s">
        <v>209</v>
      </c>
      <c r="C147" t="s">
        <v>210</v>
      </c>
      <c r="D147">
        <v>0.210677343897371</v>
      </c>
      <c r="E147" t="s">
        <v>211</v>
      </c>
      <c r="F147" s="64" t="s">
        <v>382</v>
      </c>
      <c r="G147" s="66" t="s">
        <v>402</v>
      </c>
      <c r="H147" s="118">
        <f>$D$147/$G$148*K5</f>
        <v>0.29847487912640425</v>
      </c>
      <c r="I147" s="118">
        <f t="shared" ref="I147:N147" si="211">$D$147/$G$148*L5</f>
        <v>0.26508180179301327</v>
      </c>
      <c r="J147" s="118">
        <f t="shared" si="211"/>
        <v>0.25903096037819534</v>
      </c>
      <c r="K147" s="118">
        <f t="shared" si="211"/>
        <v>0.25308793984439759</v>
      </c>
      <c r="L147" s="118">
        <f t="shared" si="211"/>
        <v>0.26043535275301471</v>
      </c>
      <c r="M147" s="118">
        <f t="shared" si="211"/>
        <v>0.26613074501244638</v>
      </c>
      <c r="N147" s="118">
        <f t="shared" si="211"/>
        <v>0.26623612518547135</v>
      </c>
      <c r="R147" t="s">
        <v>311</v>
      </c>
    </row>
    <row r="148" spans="2:18" x14ac:dyDescent="0.25">
      <c r="B148" t="s">
        <v>209</v>
      </c>
      <c r="C148" t="s">
        <v>210</v>
      </c>
      <c r="D148">
        <v>2.8398423572661501E-2</v>
      </c>
      <c r="E148" t="s">
        <v>211</v>
      </c>
      <c r="F148" s="64" t="s">
        <v>382</v>
      </c>
      <c r="G148" s="66">
        <f>D147+D148+D158+D159</f>
        <v>0.28593726177267459</v>
      </c>
      <c r="H148" s="118">
        <f>$D$148/$G$148*K5</f>
        <v>4.0233163597124429E-2</v>
      </c>
      <c r="I148" s="118">
        <f t="shared" ref="I148:N148" si="212">$D$148/$G$148*L5</f>
        <v>3.5731916633567506E-2</v>
      </c>
      <c r="J148" s="118">
        <f t="shared" si="212"/>
        <v>3.4916288553726561E-2</v>
      </c>
      <c r="K148" s="118">
        <f t="shared" si="212"/>
        <v>3.4115194277058496E-2</v>
      </c>
      <c r="L148" s="118">
        <f t="shared" si="212"/>
        <v>3.5105594763803732E-2</v>
      </c>
      <c r="M148" s="118">
        <f t="shared" si="212"/>
        <v>3.5873309786234375E-2</v>
      </c>
      <c r="N148" s="118">
        <f t="shared" si="212"/>
        <v>3.5887514592191971E-2</v>
      </c>
      <c r="R148" t="s">
        <v>312</v>
      </c>
    </row>
    <row r="149" spans="2:18" x14ac:dyDescent="0.25">
      <c r="B149" t="s">
        <v>209</v>
      </c>
      <c r="C149" t="s">
        <v>210</v>
      </c>
      <c r="D149">
        <v>9.5888016340974699E-2</v>
      </c>
      <c r="E149" t="s">
        <v>211</v>
      </c>
      <c r="F149" s="64" t="s">
        <v>388</v>
      </c>
      <c r="G149" s="66" t="s">
        <v>407</v>
      </c>
      <c r="H149" s="118">
        <f>$D$149/$G$150*K6</f>
        <v>6.2184579843122742E-2</v>
      </c>
      <c r="I149" s="118">
        <f t="shared" ref="I149:N149" si="213">$D$149/$G$150*L6</f>
        <v>5.5323367849083455E-2</v>
      </c>
      <c r="J149" s="118">
        <f t="shared" si="213"/>
        <v>4.5404887130861722E-2</v>
      </c>
      <c r="K149" s="118">
        <f t="shared" si="213"/>
        <v>4.2281159912622109E-2</v>
      </c>
      <c r="L149" s="118">
        <f t="shared" si="213"/>
        <v>3.9435572859009546E-2</v>
      </c>
      <c r="M149" s="118">
        <f t="shared" si="213"/>
        <v>3.7666381978859124E-2</v>
      </c>
      <c r="N149" s="118">
        <f t="shared" si="213"/>
        <v>3.515065577356221E-2</v>
      </c>
      <c r="R149" t="s">
        <v>313</v>
      </c>
    </row>
    <row r="150" spans="2:18" x14ac:dyDescent="0.25">
      <c r="B150" t="s">
        <v>209</v>
      </c>
      <c r="C150" t="s">
        <v>210</v>
      </c>
      <c r="D150">
        <v>0.20368571737973801</v>
      </c>
      <c r="E150" t="s">
        <v>211</v>
      </c>
      <c r="F150" s="64" t="s">
        <v>388</v>
      </c>
      <c r="G150" s="66">
        <f>D149+D150</f>
        <v>0.29957373372071272</v>
      </c>
      <c r="H150" s="118">
        <f>$D$150/$G$150*K6</f>
        <v>0.13209273941243888</v>
      </c>
      <c r="I150" s="118">
        <f t="shared" ref="I150:N150" si="214">$D$150/$G$150*L6</f>
        <v>0.11751812476892827</v>
      </c>
      <c r="J150" s="118">
        <f t="shared" si="214"/>
        <v>9.6449247369023175E-2</v>
      </c>
      <c r="K150" s="118">
        <f t="shared" si="214"/>
        <v>8.9813813207122964E-2</v>
      </c>
      <c r="L150" s="118">
        <f t="shared" si="214"/>
        <v>8.3769205523087531E-2</v>
      </c>
      <c r="M150" s="118">
        <f t="shared" si="214"/>
        <v>8.001108300312941E-2</v>
      </c>
      <c r="N150" s="118">
        <f t="shared" si="214"/>
        <v>7.4667167085265732E-2</v>
      </c>
      <c r="R150" t="s">
        <v>314</v>
      </c>
    </row>
    <row r="151" spans="2:18" x14ac:dyDescent="0.25">
      <c r="B151" t="s">
        <v>209</v>
      </c>
      <c r="C151" t="s">
        <v>210</v>
      </c>
      <c r="D151" s="63">
        <v>5.5427984861927898E-4</v>
      </c>
      <c r="E151" t="s">
        <v>211</v>
      </c>
      <c r="F151" s="64" t="s">
        <v>383</v>
      </c>
      <c r="G151" s="66" t="s">
        <v>403</v>
      </c>
      <c r="H151" s="118">
        <f>$D$151/$G$152*K7</f>
        <v>3.6733646641495398E-3</v>
      </c>
      <c r="I151" s="118">
        <f t="shared" ref="I151:N151" si="215">$D$151/$G$152*L7</f>
        <v>2.279945385350327E-3</v>
      </c>
      <c r="J151" s="118">
        <f t="shared" si="215"/>
        <v>1.9115813424412042E-3</v>
      </c>
      <c r="K151" s="118">
        <f t="shared" si="215"/>
        <v>1.7244619059904971E-3</v>
      </c>
      <c r="L151" s="118">
        <f t="shared" si="215"/>
        <v>1.4947032717751477E-3</v>
      </c>
      <c r="M151" s="118">
        <f t="shared" si="215"/>
        <v>1.1141856163895626E-3</v>
      </c>
      <c r="N151" s="118">
        <f t="shared" si="215"/>
        <v>1.0728348011623979E-3</v>
      </c>
      <c r="R151" t="s">
        <v>315</v>
      </c>
    </row>
    <row r="152" spans="2:18" x14ac:dyDescent="0.25">
      <c r="B152" t="s">
        <v>209</v>
      </c>
      <c r="C152" t="s">
        <v>210</v>
      </c>
      <c r="D152">
        <v>2.7304126103116701E-2</v>
      </c>
      <c r="E152" t="s">
        <v>211</v>
      </c>
      <c r="F152" s="64" t="s">
        <v>384</v>
      </c>
      <c r="G152" s="72">
        <f>D151+D160</f>
        <v>5.8622013313204264E-4</v>
      </c>
      <c r="H152" s="118">
        <f>$D$152/$G$154*K9</f>
        <v>7.769248563518516E-2</v>
      </c>
      <c r="I152" s="118">
        <f t="shared" ref="I152:N152" si="216">$D$152/$G$154*L9</f>
        <v>0.13379016445768308</v>
      </c>
      <c r="J152" s="118">
        <f t="shared" si="216"/>
        <v>0.13873626829243807</v>
      </c>
      <c r="K152" s="118">
        <f t="shared" si="216"/>
        <v>0.14512447744768076</v>
      </c>
      <c r="L152" s="118">
        <f t="shared" si="216"/>
        <v>0.14175775468332802</v>
      </c>
      <c r="M152" s="118">
        <f t="shared" si="216"/>
        <v>0.1369444585112283</v>
      </c>
      <c r="N152" s="118">
        <f t="shared" si="216"/>
        <v>0.13374236875126874</v>
      </c>
      <c r="R152" t="s">
        <v>316</v>
      </c>
    </row>
    <row r="153" spans="2:18" x14ac:dyDescent="0.25">
      <c r="B153" t="s">
        <v>209</v>
      </c>
      <c r="C153" t="s">
        <v>210</v>
      </c>
      <c r="D153">
        <v>2.2889111333782301E-3</v>
      </c>
      <c r="E153" t="s">
        <v>211</v>
      </c>
      <c r="F153" s="64" t="s">
        <v>384</v>
      </c>
      <c r="G153" s="66" t="s">
        <v>404</v>
      </c>
      <c r="H153" s="118">
        <f>$D$153/$G$154*K9</f>
        <v>6.512978832525408E-3</v>
      </c>
      <c r="I153" s="118">
        <f t="shared" ref="I153:N153" si="217">$D$153/$G$154*L9</f>
        <v>1.1215660073029744E-2</v>
      </c>
      <c r="J153" s="118">
        <f t="shared" si="217"/>
        <v>1.1630293088254617E-2</v>
      </c>
      <c r="K153" s="118">
        <f t="shared" si="217"/>
        <v>1.2165818122184001E-2</v>
      </c>
      <c r="L153" s="118">
        <f t="shared" si="217"/>
        <v>1.1883584983162375E-2</v>
      </c>
      <c r="M153" s="118">
        <f t="shared" si="217"/>
        <v>1.1480085264659821E-2</v>
      </c>
      <c r="N153" s="118">
        <f t="shared" si="217"/>
        <v>1.1211653348034176E-2</v>
      </c>
      <c r="R153" t="s">
        <v>317</v>
      </c>
    </row>
    <row r="154" spans="2:18" x14ac:dyDescent="0.25">
      <c r="B154" t="s">
        <v>209</v>
      </c>
      <c r="C154" t="s">
        <v>210</v>
      </c>
      <c r="D154" s="63">
        <v>2.3506287834349399E-4</v>
      </c>
      <c r="E154" t="s">
        <v>211</v>
      </c>
      <c r="F154" s="64" t="s">
        <v>384</v>
      </c>
      <c r="G154" s="72">
        <f>D152+D153+D154</f>
        <v>2.9828100114838423E-2</v>
      </c>
      <c r="H154" s="118">
        <f>$D$154/$G$154*K9</f>
        <v>6.6885932294982145E-4</v>
      </c>
      <c r="I154" s="118">
        <f t="shared" ref="I154:N154" si="218">$D$154/$G$154*L9</f>
        <v>1.1518076437495859E-3</v>
      </c>
      <c r="J154" s="118">
        <f t="shared" si="218"/>
        <v>1.1943889517757962E-3</v>
      </c>
      <c r="K154" s="118">
        <f t="shared" si="218"/>
        <v>1.2493854320081447E-3</v>
      </c>
      <c r="L154" s="118">
        <f t="shared" si="218"/>
        <v>1.2204011114485137E-3</v>
      </c>
      <c r="M154" s="118">
        <f t="shared" si="218"/>
        <v>1.1789631526484213E-3</v>
      </c>
      <c r="N154" s="118">
        <f t="shared" si="218"/>
        <v>1.1513961676129834E-3</v>
      </c>
      <c r="R154" t="s">
        <v>318</v>
      </c>
    </row>
    <row r="155" spans="2:18" x14ac:dyDescent="0.25">
      <c r="B155" t="s">
        <v>209</v>
      </c>
      <c r="C155" t="s">
        <v>210</v>
      </c>
      <c r="D155">
        <v>4.3177469045115099E-3</v>
      </c>
      <c r="E155" t="s">
        <v>211</v>
      </c>
      <c r="F155" s="64" t="s">
        <v>389</v>
      </c>
      <c r="G155" s="66" t="s">
        <v>408</v>
      </c>
      <c r="H155" s="118">
        <f>$D$155/$G$156*K11</f>
        <v>5.5090251136042457E-3</v>
      </c>
      <c r="I155" s="118">
        <f t="shared" ref="I155:N155" si="219">$D$155/$G$156*L11</f>
        <v>5.3465923277763181E-3</v>
      </c>
      <c r="J155" s="118">
        <f t="shared" si="219"/>
        <v>5.1639887553948504E-3</v>
      </c>
      <c r="K155" s="118">
        <f t="shared" si="219"/>
        <v>5.0463662016478859E-3</v>
      </c>
      <c r="L155" s="118">
        <f t="shared" si="219"/>
        <v>4.8240667157151852E-3</v>
      </c>
      <c r="M155" s="118">
        <f t="shared" si="219"/>
        <v>4.6189783944066429E-3</v>
      </c>
      <c r="N155" s="118">
        <f t="shared" si="219"/>
        <v>4.4414905627112667E-3</v>
      </c>
      <c r="R155" t="s">
        <v>319</v>
      </c>
    </row>
    <row r="156" spans="2:18" x14ac:dyDescent="0.25">
      <c r="B156" t="s">
        <v>209</v>
      </c>
      <c r="C156" t="s">
        <v>210</v>
      </c>
      <c r="D156">
        <v>9.4606038731935207E-3</v>
      </c>
      <c r="E156" t="s">
        <v>211</v>
      </c>
      <c r="F156" s="64" t="s">
        <v>385</v>
      </c>
      <c r="G156" s="66">
        <f>D155+D161</f>
        <v>7.4472690748715303E-3</v>
      </c>
      <c r="H156" s="118">
        <f>$D$156/$G$144*K2</f>
        <v>5.1148571139529083E-3</v>
      </c>
      <c r="I156" s="118">
        <f t="shared" ref="I156:N156" si="220">$D$156/$G$144*L2</f>
        <v>4.3760416916947698E-3</v>
      </c>
      <c r="J156" s="118">
        <f t="shared" si="220"/>
        <v>4.1807726844930527E-3</v>
      </c>
      <c r="K156" s="118">
        <f t="shared" si="220"/>
        <v>3.7850439957718713E-3</v>
      </c>
      <c r="L156" s="118">
        <f t="shared" si="220"/>
        <v>3.4282803237541894E-3</v>
      </c>
      <c r="M156" s="118">
        <f t="shared" si="220"/>
        <v>3.1081118703911049E-3</v>
      </c>
      <c r="N156" s="118">
        <f t="shared" si="220"/>
        <v>2.9304397279650246E-3</v>
      </c>
      <c r="R156" t="s">
        <v>250</v>
      </c>
    </row>
    <row r="157" spans="2:18" x14ac:dyDescent="0.25">
      <c r="B157" t="s">
        <v>209</v>
      </c>
      <c r="C157" t="s">
        <v>210</v>
      </c>
      <c r="D157">
        <v>4.9460925808937602E-3</v>
      </c>
      <c r="E157" t="s">
        <v>211</v>
      </c>
      <c r="F157" s="64" t="s">
        <v>385</v>
      </c>
      <c r="H157" s="118">
        <f>$D$157/$G$144*K2</f>
        <v>2.6740953498050196E-3</v>
      </c>
      <c r="I157" s="118">
        <f t="shared" ref="I157:N157" si="221">$D$157/$G$144*L2</f>
        <v>2.2878357063762177E-3</v>
      </c>
      <c r="J157" s="118">
        <f t="shared" si="221"/>
        <v>2.1857472349906294E-3</v>
      </c>
      <c r="K157" s="118">
        <f t="shared" si="221"/>
        <v>1.9788565589232525E-3</v>
      </c>
      <c r="L157" s="118">
        <f t="shared" si="221"/>
        <v>1.7923371596384988E-3</v>
      </c>
      <c r="M157" s="118">
        <f t="shared" si="221"/>
        <v>1.6249500844537485E-3</v>
      </c>
      <c r="N157" s="118">
        <f t="shared" si="221"/>
        <v>1.532061419283531E-3</v>
      </c>
      <c r="R157" t="s">
        <v>230</v>
      </c>
    </row>
    <row r="158" spans="2:18" x14ac:dyDescent="0.25">
      <c r="B158" t="s">
        <v>209</v>
      </c>
      <c r="C158" t="s">
        <v>210</v>
      </c>
      <c r="D158">
        <v>3.2487724461073897E-2</v>
      </c>
      <c r="E158" t="s">
        <v>211</v>
      </c>
      <c r="F158" s="64" t="s">
        <v>382</v>
      </c>
      <c r="H158" s="118">
        <f>$D$158/$G$148*K5</f>
        <v>4.602663699963213E-2</v>
      </c>
      <c r="I158" s="118">
        <f t="shared" ref="I158:N158" si="222">$D$158/$G$148*L5</f>
        <v>4.0877221902377921E-2</v>
      </c>
      <c r="J158" s="118">
        <f t="shared" si="222"/>
        <v>3.9944145449990039E-2</v>
      </c>
      <c r="K158" s="118">
        <f t="shared" si="222"/>
        <v>3.9027695631529351E-2</v>
      </c>
      <c r="L158" s="118">
        <f t="shared" si="222"/>
        <v>4.0160711273653504E-2</v>
      </c>
      <c r="M158" s="118">
        <f t="shared" si="222"/>
        <v>4.1038975310019397E-2</v>
      </c>
      <c r="N158" s="118">
        <f t="shared" si="222"/>
        <v>4.1055225571967655E-2</v>
      </c>
      <c r="R158" t="s">
        <v>320</v>
      </c>
    </row>
    <row r="159" spans="2:18" x14ac:dyDescent="0.25">
      <c r="B159" t="s">
        <v>209</v>
      </c>
      <c r="C159" t="s">
        <v>210</v>
      </c>
      <c r="D159">
        <v>1.43737698415682E-2</v>
      </c>
      <c r="E159" t="s">
        <v>211</v>
      </c>
      <c r="F159" s="64" t="s">
        <v>382</v>
      </c>
      <c r="H159" s="118">
        <f>$D$159/$G$148*K5</f>
        <v>2.0363885060857557E-2</v>
      </c>
      <c r="I159" s="118">
        <f t="shared" ref="I159:N159" si="223">$D$159/$G$148*L5</f>
        <v>1.8085593532150661E-2</v>
      </c>
      <c r="J159" s="118">
        <f t="shared" si="223"/>
        <v>1.76727660290339E-2</v>
      </c>
      <c r="K159" s="118">
        <f t="shared" si="223"/>
        <v>1.726729476318134E-2</v>
      </c>
      <c r="L159" s="118">
        <f t="shared" si="223"/>
        <v>1.7768582752320201E-2</v>
      </c>
      <c r="M159" s="118">
        <f t="shared" si="223"/>
        <v>1.815715921707001E-2</v>
      </c>
      <c r="N159" s="118">
        <f t="shared" si="223"/>
        <v>1.8164348933462408E-2</v>
      </c>
      <c r="R159" t="s">
        <v>321</v>
      </c>
    </row>
    <row r="160" spans="2:18" x14ac:dyDescent="0.25">
      <c r="B160" t="s">
        <v>209</v>
      </c>
      <c r="C160" t="s">
        <v>210</v>
      </c>
      <c r="D160" s="63">
        <v>3.19402845127637E-5</v>
      </c>
      <c r="E160" t="s">
        <v>211</v>
      </c>
      <c r="F160" s="64" t="s">
        <v>383</v>
      </c>
      <c r="H160" s="118">
        <f>$D$160/$G$152*K7</f>
        <v>2.1167703062692229E-4</v>
      </c>
      <c r="I160" s="118">
        <f t="shared" ref="I160:N160" si="224">$D$160/$G$152*L7</f>
        <v>1.3138147537395284E-4</v>
      </c>
      <c r="J160" s="118">
        <f t="shared" si="224"/>
        <v>1.1015455838590479E-4</v>
      </c>
      <c r="K160" s="118">
        <f t="shared" si="224"/>
        <v>9.9371831839032261E-5</v>
      </c>
      <c r="L160" s="118">
        <f t="shared" si="224"/>
        <v>8.6132028580113964E-5</v>
      </c>
      <c r="M160" s="118">
        <f t="shared" si="224"/>
        <v>6.4204761685203758E-5</v>
      </c>
      <c r="N160" s="118">
        <f t="shared" si="224"/>
        <v>6.1821927803581701E-5</v>
      </c>
      <c r="R160" t="s">
        <v>322</v>
      </c>
    </row>
    <row r="161" spans="1:30" x14ac:dyDescent="0.25">
      <c r="B161" t="s">
        <v>209</v>
      </c>
      <c r="C161" t="s">
        <v>210</v>
      </c>
      <c r="D161">
        <v>3.12952217036002E-3</v>
      </c>
      <c r="E161" t="s">
        <v>211</v>
      </c>
      <c r="F161" s="64" t="s">
        <v>389</v>
      </c>
      <c r="H161" s="118">
        <f>$D$161/$G$156*K11</f>
        <v>3.9929659174974593E-3</v>
      </c>
      <c r="I161" s="118">
        <f t="shared" ref="I161:N161" si="225">$D$161/$G$156*L11</f>
        <v>3.8752339115036179E-3</v>
      </c>
      <c r="J161" s="118">
        <f t="shared" si="225"/>
        <v>3.7428820296557868E-3</v>
      </c>
      <c r="K161" s="118">
        <f t="shared" si="225"/>
        <v>3.6576286792797228E-3</v>
      </c>
      <c r="L161" s="118">
        <f t="shared" si="225"/>
        <v>3.4965050226431764E-3</v>
      </c>
      <c r="M161" s="118">
        <f t="shared" si="225"/>
        <v>3.3478560947158881E-3</v>
      </c>
      <c r="N161" s="118">
        <f t="shared" si="225"/>
        <v>3.2192121244823783E-3</v>
      </c>
      <c r="R161" t="s">
        <v>323</v>
      </c>
    </row>
    <row r="162" spans="1:30" x14ac:dyDescent="0.25">
      <c r="B162" t="s">
        <v>209</v>
      </c>
      <c r="C162" t="s">
        <v>210</v>
      </c>
      <c r="D162">
        <v>2.26795457302203E-2</v>
      </c>
      <c r="E162" t="s">
        <v>211</v>
      </c>
      <c r="F162" s="64" t="s">
        <v>386</v>
      </c>
      <c r="H162" s="118"/>
      <c r="I162" s="118"/>
      <c r="J162" s="118"/>
      <c r="K162" s="118"/>
      <c r="L162" s="118"/>
      <c r="M162" s="118"/>
      <c r="N162" s="118"/>
      <c r="R162" t="s">
        <v>220</v>
      </c>
    </row>
    <row r="163" spans="1:30" x14ac:dyDescent="0.25">
      <c r="F163" s="64" t="s">
        <v>396</v>
      </c>
      <c r="G163" s="64" t="s">
        <v>392</v>
      </c>
      <c r="H163" s="118">
        <f>K3</f>
        <v>3.8689106401282179E-3</v>
      </c>
      <c r="I163" s="118">
        <f t="shared" ref="I163:N163" si="226">L3</f>
        <v>4.3054917088054569E-3</v>
      </c>
      <c r="J163" s="118">
        <f t="shared" si="226"/>
        <v>5.6876184685504061E-3</v>
      </c>
      <c r="K163" s="118">
        <f t="shared" si="226"/>
        <v>6.9149421238370408E-3</v>
      </c>
      <c r="L163" s="118">
        <f t="shared" si="226"/>
        <v>8.1842905746326387E-3</v>
      </c>
      <c r="M163" s="118">
        <f t="shared" si="226"/>
        <v>8.8228771630937189E-3</v>
      </c>
      <c r="N163" s="118">
        <f t="shared" si="226"/>
        <v>9.2091888954112452E-3</v>
      </c>
    </row>
    <row r="164" spans="1:30" x14ac:dyDescent="0.25">
      <c r="G164" s="64" t="s">
        <v>397</v>
      </c>
      <c r="H164" s="118">
        <f>K8</f>
        <v>3.2784754975207428E-2</v>
      </c>
      <c r="I164" s="118">
        <f t="shared" ref="I164:N164" si="227">L8</f>
        <v>6.8969499750000177E-2</v>
      </c>
      <c r="J164" s="118">
        <f t="shared" si="227"/>
        <v>0.11177525915624735</v>
      </c>
      <c r="K164" s="118">
        <f t="shared" si="227"/>
        <v>0.13939218054967431</v>
      </c>
      <c r="L164" s="118">
        <f t="shared" si="227"/>
        <v>0.15781202228941457</v>
      </c>
      <c r="M164" s="118">
        <f t="shared" si="227"/>
        <v>0.17653560563741955</v>
      </c>
      <c r="N164" s="118">
        <f t="shared" si="227"/>
        <v>0.19812171581103177</v>
      </c>
    </row>
    <row r="165" spans="1:30" x14ac:dyDescent="0.25">
      <c r="G165" s="64" t="s">
        <v>394</v>
      </c>
      <c r="H165" s="118">
        <f>K10</f>
        <v>4.0347810336783625E-3</v>
      </c>
      <c r="I165" s="118">
        <f t="shared" ref="I165:N165" si="228">L10</f>
        <v>3.9035878657150361E-3</v>
      </c>
      <c r="J165" s="118">
        <f t="shared" si="228"/>
        <v>3.5877876733745855E-3</v>
      </c>
      <c r="K165" s="118">
        <f t="shared" si="228"/>
        <v>3.3492316253071362E-3</v>
      </c>
      <c r="L165" s="118">
        <f t="shared" si="228"/>
        <v>3.1819489316890423E-3</v>
      </c>
      <c r="M165" s="118">
        <f t="shared" si="228"/>
        <v>2.9187822063054614E-3</v>
      </c>
      <c r="N165" s="118">
        <f t="shared" si="228"/>
        <v>2.5408611848038304E-3</v>
      </c>
    </row>
    <row r="166" spans="1:30" x14ac:dyDescent="0.25">
      <c r="G166" s="66" t="s">
        <v>144</v>
      </c>
      <c r="H166" s="44">
        <f>SUM(H143:H165)</f>
        <v>1.0000000217846239</v>
      </c>
      <c r="I166" s="44">
        <f t="shared" ref="I166:N166" si="229">SUM(I143:I165)</f>
        <v>0.99999995359579852</v>
      </c>
      <c r="J166" s="44">
        <f t="shared" si="229"/>
        <v>0.9999999567866259</v>
      </c>
      <c r="K166" s="44">
        <f t="shared" si="229"/>
        <v>0.9999999527322061</v>
      </c>
      <c r="L166" s="44">
        <f t="shared" si="229"/>
        <v>1.0000000936241629</v>
      </c>
      <c r="M166" s="44">
        <f t="shared" si="229"/>
        <v>1.0000001177923552</v>
      </c>
      <c r="N166" s="44">
        <f t="shared" si="229"/>
        <v>0.99999997335873847</v>
      </c>
    </row>
    <row r="167" spans="1:30" x14ac:dyDescent="0.25">
      <c r="B167" t="s">
        <v>233</v>
      </c>
      <c r="C167" t="s">
        <v>234</v>
      </c>
      <c r="D167" s="63">
        <v>6.5820984882502598E-9</v>
      </c>
      <c r="E167" t="s">
        <v>235</v>
      </c>
      <c r="R167" t="s">
        <v>236</v>
      </c>
      <c r="S167" t="s">
        <v>237</v>
      </c>
      <c r="T167" t="s">
        <v>238</v>
      </c>
    </row>
    <row r="168" spans="1:30" x14ac:dyDescent="0.25">
      <c r="B168" t="s">
        <v>239</v>
      </c>
      <c r="C168" t="s">
        <v>234</v>
      </c>
      <c r="D168" s="63">
        <v>3.1699999999999999E-10</v>
      </c>
      <c r="E168" t="s">
        <v>235</v>
      </c>
      <c r="R168" t="s">
        <v>240</v>
      </c>
      <c r="S168" t="s">
        <v>237</v>
      </c>
      <c r="T168" t="s">
        <v>241</v>
      </c>
    </row>
    <row r="169" spans="1:30" x14ac:dyDescent="0.25">
      <c r="B169" t="s">
        <v>209</v>
      </c>
      <c r="C169" t="s">
        <v>210</v>
      </c>
      <c r="D169">
        <v>5.2385694227332098E-3</v>
      </c>
      <c r="E169" t="s">
        <v>211</v>
      </c>
      <c r="F169" s="65"/>
      <c r="G169" s="65"/>
      <c r="R169" t="s">
        <v>285</v>
      </c>
    </row>
    <row r="170" spans="1:30" x14ac:dyDescent="0.25">
      <c r="B170" t="s">
        <v>209</v>
      </c>
      <c r="C170" t="s">
        <v>210</v>
      </c>
      <c r="D170">
        <v>4.2544094061836802E-3</v>
      </c>
      <c r="E170" t="s">
        <v>211</v>
      </c>
      <c r="F170" s="65"/>
      <c r="G170" s="65"/>
      <c r="R170" t="s">
        <v>254</v>
      </c>
    </row>
    <row r="171" spans="1:30" s="75" customFormat="1" x14ac:dyDescent="0.25">
      <c r="F171" s="76"/>
      <c r="G171" s="76"/>
      <c r="AD171" s="77"/>
    </row>
    <row r="172" spans="1:30" x14ac:dyDescent="0.25">
      <c r="A172" t="s">
        <v>199</v>
      </c>
      <c r="B172" t="s">
        <v>202</v>
      </c>
      <c r="C172" t="s">
        <v>203</v>
      </c>
      <c r="D172" t="s">
        <v>204</v>
      </c>
      <c r="E172" t="s">
        <v>205</v>
      </c>
      <c r="H172" s="60">
        <v>2020</v>
      </c>
      <c r="I172" s="60">
        <v>2025</v>
      </c>
      <c r="J172" s="60">
        <v>2030</v>
      </c>
      <c r="K172" s="60">
        <v>2035</v>
      </c>
      <c r="L172" s="60">
        <v>2040</v>
      </c>
      <c r="M172" s="60">
        <v>2045</v>
      </c>
      <c r="N172" s="60">
        <v>2050</v>
      </c>
      <c r="O172" s="60"/>
      <c r="P172" s="60"/>
      <c r="Q172" s="60"/>
      <c r="R172" t="s">
        <v>206</v>
      </c>
      <c r="S172" t="s">
        <v>207</v>
      </c>
      <c r="T172" t="s">
        <v>208</v>
      </c>
    </row>
    <row r="173" spans="1:30" x14ac:dyDescent="0.25">
      <c r="B173" t="s">
        <v>209</v>
      </c>
      <c r="C173" t="s">
        <v>210</v>
      </c>
      <c r="D173">
        <v>0.19732373015657301</v>
      </c>
      <c r="E173" t="s">
        <v>211</v>
      </c>
      <c r="F173" s="64" t="s">
        <v>385</v>
      </c>
      <c r="G173" s="66" t="s">
        <v>405</v>
      </c>
      <c r="H173" s="118">
        <f>$D$173/$G$174*K2</f>
        <v>0.12536131289692651</v>
      </c>
      <c r="I173" s="118">
        <f t="shared" ref="I173:N173" si="230">$D$173/$G$174*L2</f>
        <v>0.10725350083896681</v>
      </c>
      <c r="J173" s="118">
        <f t="shared" si="230"/>
        <v>0.10246760387928255</v>
      </c>
      <c r="K173" s="118">
        <f t="shared" si="230"/>
        <v>9.2768590424197564E-2</v>
      </c>
      <c r="L173" s="118">
        <f t="shared" si="230"/>
        <v>8.4024580313717512E-2</v>
      </c>
      <c r="M173" s="118">
        <f t="shared" si="230"/>
        <v>7.6177491574467099E-2</v>
      </c>
      <c r="N173" s="118">
        <f t="shared" si="230"/>
        <v>7.1822880576833628E-2</v>
      </c>
      <c r="R173" t="s">
        <v>324</v>
      </c>
    </row>
    <row r="174" spans="1:30" x14ac:dyDescent="0.25">
      <c r="B174" t="s">
        <v>209</v>
      </c>
      <c r="C174" t="s">
        <v>210</v>
      </c>
      <c r="D174">
        <v>7.7435462934893704E-3</v>
      </c>
      <c r="E174" t="s">
        <v>211</v>
      </c>
      <c r="F174" s="64" t="s">
        <v>381</v>
      </c>
      <c r="G174" s="66">
        <f>D173+D176+D186+D187</f>
        <v>0.30154903652257764</v>
      </c>
      <c r="H174" s="118">
        <f>$D$174/$G$176*K4</f>
        <v>1.4019519567444296E-2</v>
      </c>
      <c r="I174" s="118">
        <f t="shared" ref="I174:N174" si="231">$D$174/$G$176*L4</f>
        <v>1.3701618088095514E-2</v>
      </c>
      <c r="J174" s="118">
        <f t="shared" si="231"/>
        <v>1.329015134806011E-2</v>
      </c>
      <c r="K174" s="118">
        <f t="shared" si="231"/>
        <v>1.2782859399838803E-2</v>
      </c>
      <c r="L174" s="118">
        <f t="shared" si="231"/>
        <v>1.2195505848746371E-2</v>
      </c>
      <c r="M174" s="118">
        <f t="shared" si="231"/>
        <v>1.1536444451490347E-2</v>
      </c>
      <c r="N174" s="118">
        <f t="shared" si="231"/>
        <v>1.0861370742920033E-2</v>
      </c>
      <c r="R174" t="s">
        <v>325</v>
      </c>
    </row>
    <row r="175" spans="1:30" x14ac:dyDescent="0.25">
      <c r="B175" t="s">
        <v>209</v>
      </c>
      <c r="C175" t="s">
        <v>210</v>
      </c>
      <c r="D175">
        <v>3.0974334044207401E-2</v>
      </c>
      <c r="E175" t="s">
        <v>211</v>
      </c>
      <c r="F175" s="64" t="s">
        <v>381</v>
      </c>
      <c r="G175" s="66" t="s">
        <v>401</v>
      </c>
      <c r="H175" s="118">
        <f>$D$175/$G$176*K4</f>
        <v>5.6078347796077233E-2</v>
      </c>
      <c r="I175" s="118">
        <f t="shared" ref="I175:N175" si="232">$D$175/$G$176*L4</f>
        <v>5.4806735767002672E-2</v>
      </c>
      <c r="J175" s="118">
        <f t="shared" si="232"/>
        <v>5.3160860896382556E-2</v>
      </c>
      <c r="K175" s="118">
        <f t="shared" si="232"/>
        <v>5.1131683350772124E-2</v>
      </c>
      <c r="L175" s="118">
        <f t="shared" si="232"/>
        <v>4.8782257854486963E-2</v>
      </c>
      <c r="M175" s="118">
        <f t="shared" si="232"/>
        <v>4.6145999594958777E-2</v>
      </c>
      <c r="N175" s="118">
        <f t="shared" si="232"/>
        <v>4.3445691782335573E-2</v>
      </c>
      <c r="R175" t="s">
        <v>326</v>
      </c>
    </row>
    <row r="176" spans="1:30" x14ac:dyDescent="0.25">
      <c r="B176" t="s">
        <v>209</v>
      </c>
      <c r="C176" t="s">
        <v>210</v>
      </c>
      <c r="D176">
        <v>9.0510807950306096E-2</v>
      </c>
      <c r="E176" t="s">
        <v>211</v>
      </c>
      <c r="F176" s="64" t="s">
        <v>385</v>
      </c>
      <c r="G176" s="66">
        <f>D174+D175</f>
        <v>3.871788033769677E-2</v>
      </c>
      <c r="H176" s="118">
        <f>$D$176/$G$174*K2</f>
        <v>5.7502225946208546E-2</v>
      </c>
      <c r="I176" s="118">
        <f t="shared" ref="I176:N176" si="233">$D$176/$G$174*L2</f>
        <v>4.9196318196148545E-2</v>
      </c>
      <c r="J176" s="118">
        <f t="shared" si="233"/>
        <v>4.7001065753656104E-2</v>
      </c>
      <c r="K176" s="118">
        <f t="shared" si="233"/>
        <v>4.2552206290863363E-2</v>
      </c>
      <c r="L176" s="118">
        <f t="shared" si="233"/>
        <v>3.8541399181159876E-2</v>
      </c>
      <c r="M176" s="118">
        <f t="shared" si="233"/>
        <v>3.4942002690511058E-2</v>
      </c>
      <c r="N176" s="118">
        <f t="shared" si="233"/>
        <v>3.2944577649983237E-2</v>
      </c>
      <c r="R176" t="s">
        <v>327</v>
      </c>
    </row>
    <row r="177" spans="2:18" x14ac:dyDescent="0.25">
      <c r="B177" t="s">
        <v>209</v>
      </c>
      <c r="C177" t="s">
        <v>210</v>
      </c>
      <c r="D177">
        <v>0.26912224507243299</v>
      </c>
      <c r="E177" t="s">
        <v>211</v>
      </c>
      <c r="F177" s="64" t="s">
        <v>382</v>
      </c>
      <c r="G177" s="66" t="s">
        <v>402</v>
      </c>
      <c r="H177" s="118">
        <f>$D$177/$G$178*K5</f>
        <v>0.29117085539194587</v>
      </c>
      <c r="I177" s="118">
        <f t="shared" ref="I177:N177" si="234">$D$177/$G$178*L5</f>
        <v>0.25859494508488412</v>
      </c>
      <c r="J177" s="118">
        <f t="shared" si="234"/>
        <v>0.25269217472193028</v>
      </c>
      <c r="K177" s="118">
        <f t="shared" si="234"/>
        <v>0.2468945867389733</v>
      </c>
      <c r="L177" s="118">
        <f t="shared" si="234"/>
        <v>0.2540621999993638</v>
      </c>
      <c r="M177" s="118">
        <f t="shared" si="234"/>
        <v>0.25961821945676372</v>
      </c>
      <c r="N177" s="118">
        <f t="shared" si="234"/>
        <v>0.25972102085569831</v>
      </c>
      <c r="R177" t="s">
        <v>328</v>
      </c>
    </row>
    <row r="178" spans="2:18" x14ac:dyDescent="0.25">
      <c r="B178" t="s">
        <v>209</v>
      </c>
      <c r="C178" t="s">
        <v>210</v>
      </c>
      <c r="D178">
        <v>4.74637722937628E-2</v>
      </c>
      <c r="E178" t="s">
        <v>211</v>
      </c>
      <c r="F178" s="64" t="s">
        <v>382</v>
      </c>
      <c r="G178" s="66">
        <f>D177+D178+D188+D189</f>
        <v>0.37442289711153248</v>
      </c>
      <c r="H178" s="118">
        <f>$D$178/$G$178*K5</f>
        <v>5.1352377709185097E-2</v>
      </c>
      <c r="I178" s="118">
        <f t="shared" ref="I178:N178" si="235">$D$178/$G$178*L5</f>
        <v>4.5607123954110804E-2</v>
      </c>
      <c r="J178" s="118">
        <f t="shared" si="235"/>
        <v>4.4566081254967867E-2</v>
      </c>
      <c r="K178" s="118">
        <f t="shared" si="235"/>
        <v>4.3543589057037278E-2</v>
      </c>
      <c r="L178" s="118">
        <f t="shared" si="235"/>
        <v>4.4807705903228745E-2</v>
      </c>
      <c r="M178" s="118">
        <f t="shared" si="235"/>
        <v>4.5787593843427697E-2</v>
      </c>
      <c r="N178" s="118">
        <f t="shared" si="235"/>
        <v>4.5805724422671341E-2</v>
      </c>
      <c r="R178" t="s">
        <v>329</v>
      </c>
    </row>
    <row r="179" spans="2:18" x14ac:dyDescent="0.25">
      <c r="B179" t="s">
        <v>209</v>
      </c>
      <c r="C179" t="s">
        <v>210</v>
      </c>
      <c r="D179">
        <v>8.2231196804441103E-2</v>
      </c>
      <c r="E179" t="s">
        <v>211</v>
      </c>
      <c r="F179" s="64" t="s">
        <v>388</v>
      </c>
      <c r="G179" s="66" t="s">
        <v>407</v>
      </c>
      <c r="H179" s="118">
        <f>$D$179/$G$180*K6</f>
        <v>6.2184579843122804E-2</v>
      </c>
      <c r="I179" s="118">
        <f t="shared" ref="I179:N179" si="236">$D$179/$G$180*L6</f>
        <v>5.5323367849083517E-2</v>
      </c>
      <c r="J179" s="118">
        <f t="shared" si="236"/>
        <v>4.5404887130861771E-2</v>
      </c>
      <c r="K179" s="118">
        <f t="shared" si="236"/>
        <v>4.2281159912622157E-2</v>
      </c>
      <c r="L179" s="118">
        <f t="shared" si="236"/>
        <v>3.9435572859009588E-2</v>
      </c>
      <c r="M179" s="118">
        <f t="shared" si="236"/>
        <v>3.7666381978859159E-2</v>
      </c>
      <c r="N179" s="118">
        <f t="shared" si="236"/>
        <v>3.5150655773562245E-2</v>
      </c>
      <c r="R179" t="s">
        <v>330</v>
      </c>
    </row>
    <row r="180" spans="2:18" x14ac:dyDescent="0.25">
      <c r="B180" t="s">
        <v>209</v>
      </c>
      <c r="C180" t="s">
        <v>210</v>
      </c>
      <c r="D180">
        <v>0.17467584533761699</v>
      </c>
      <c r="E180" t="s">
        <v>211</v>
      </c>
      <c r="F180" s="64" t="s">
        <v>388</v>
      </c>
      <c r="G180" s="66">
        <f>D179+D180</f>
        <v>0.25690704214205806</v>
      </c>
      <c r="H180" s="118">
        <f>$D$180/$G$180*K6</f>
        <v>0.13209273941243885</v>
      </c>
      <c r="I180" s="118">
        <f t="shared" ref="I180:N180" si="237">$D$180/$G$180*L6</f>
        <v>0.11751812476892826</v>
      </c>
      <c r="J180" s="118">
        <f t="shared" si="237"/>
        <v>9.6449247369023161E-2</v>
      </c>
      <c r="K180" s="118">
        <f t="shared" si="237"/>
        <v>8.981381320712295E-2</v>
      </c>
      <c r="L180" s="118">
        <f t="shared" si="237"/>
        <v>8.3769205523087517E-2</v>
      </c>
      <c r="M180" s="118">
        <f t="shared" si="237"/>
        <v>8.0011083003129396E-2</v>
      </c>
      <c r="N180" s="118">
        <f t="shared" si="237"/>
        <v>7.4667167085265718E-2</v>
      </c>
      <c r="R180" t="s">
        <v>331</v>
      </c>
    </row>
    <row r="181" spans="2:18" x14ac:dyDescent="0.25">
      <c r="B181" t="s">
        <v>209</v>
      </c>
      <c r="C181" t="s">
        <v>210</v>
      </c>
      <c r="D181" s="63">
        <v>4.2542029980766999E-4</v>
      </c>
      <c r="E181" t="s">
        <v>211</v>
      </c>
      <c r="F181" s="64" t="s">
        <v>383</v>
      </c>
      <c r="G181" s="66" t="s">
        <v>403</v>
      </c>
      <c r="H181" s="118">
        <f>$D$181/$G$182*K7</f>
        <v>3.6339727737898903E-3</v>
      </c>
      <c r="I181" s="118">
        <f t="shared" ref="I181:N181" si="238">$D$181/$G$182*L7</f>
        <v>2.2554960407148135E-3</v>
      </c>
      <c r="J181" s="118">
        <f t="shared" si="238"/>
        <v>1.8910822062160699E-3</v>
      </c>
      <c r="K181" s="118">
        <f t="shared" si="238"/>
        <v>1.7059693737915744E-3</v>
      </c>
      <c r="L181" s="118">
        <f t="shared" si="238"/>
        <v>1.4786745915908437E-3</v>
      </c>
      <c r="M181" s="118">
        <f t="shared" si="238"/>
        <v>1.1022374757463363E-3</v>
      </c>
      <c r="N181" s="118">
        <f t="shared" si="238"/>
        <v>1.0613300923394884E-3</v>
      </c>
      <c r="R181" t="s">
        <v>332</v>
      </c>
    </row>
    <row r="182" spans="2:18" x14ac:dyDescent="0.25">
      <c r="B182" t="s">
        <v>209</v>
      </c>
      <c r="C182" t="s">
        <v>210</v>
      </c>
      <c r="D182">
        <v>3.7928011513961401E-3</v>
      </c>
      <c r="E182" t="s">
        <v>211</v>
      </c>
      <c r="F182" s="64" t="s">
        <v>384</v>
      </c>
      <c r="G182" s="72">
        <f>D181+D190</f>
        <v>4.5481232398816569E-4</v>
      </c>
      <c r="H182" s="118">
        <f>$D$182/$G$184*K9</f>
        <v>7.769248563518516E-2</v>
      </c>
      <c r="I182" s="118">
        <f t="shared" ref="I182:N182" si="239">$D$182/$G$184*L9</f>
        <v>0.13379016445768308</v>
      </c>
      <c r="J182" s="118">
        <f t="shared" si="239"/>
        <v>0.13873626829243807</v>
      </c>
      <c r="K182" s="118">
        <f t="shared" si="239"/>
        <v>0.14512447744768076</v>
      </c>
      <c r="L182" s="118">
        <f t="shared" si="239"/>
        <v>0.14175775468332802</v>
      </c>
      <c r="M182" s="118">
        <f t="shared" si="239"/>
        <v>0.1369444585112283</v>
      </c>
      <c r="N182" s="118">
        <f t="shared" si="239"/>
        <v>0.13374236875126874</v>
      </c>
      <c r="R182" t="s">
        <v>333</v>
      </c>
    </row>
    <row r="183" spans="2:18" x14ac:dyDescent="0.25">
      <c r="B183" t="s">
        <v>209</v>
      </c>
      <c r="C183" t="s">
        <v>210</v>
      </c>
      <c r="D183" s="63">
        <v>3.1795138761571401E-4</v>
      </c>
      <c r="E183" t="s">
        <v>211</v>
      </c>
      <c r="F183" s="64" t="s">
        <v>384</v>
      </c>
      <c r="G183" s="66" t="s">
        <v>404</v>
      </c>
      <c r="H183" s="118">
        <f>$D$183/$G$184*K9</f>
        <v>6.5129788325254062E-3</v>
      </c>
      <c r="I183" s="118">
        <f t="shared" ref="I183:N183" si="240">$D$183/$G$184*L9</f>
        <v>1.1215660073029739E-2</v>
      </c>
      <c r="J183" s="118">
        <f t="shared" si="240"/>
        <v>1.1630293088254614E-2</v>
      </c>
      <c r="K183" s="118">
        <f t="shared" si="240"/>
        <v>1.2165818122183997E-2</v>
      </c>
      <c r="L183" s="118">
        <f t="shared" si="240"/>
        <v>1.1883584983162372E-2</v>
      </c>
      <c r="M183" s="118">
        <f t="shared" si="240"/>
        <v>1.1480085264659818E-2</v>
      </c>
      <c r="N183" s="118">
        <f t="shared" si="240"/>
        <v>1.1211653348034173E-2</v>
      </c>
      <c r="R183" t="s">
        <v>334</v>
      </c>
    </row>
    <row r="184" spans="2:18" x14ac:dyDescent="0.25">
      <c r="B184" t="s">
        <v>209</v>
      </c>
      <c r="C184" t="s">
        <v>210</v>
      </c>
      <c r="D184" s="63">
        <v>3.2652455246678901E-5</v>
      </c>
      <c r="E184" t="s">
        <v>211</v>
      </c>
      <c r="F184" s="64" t="s">
        <v>384</v>
      </c>
      <c r="G184" s="72">
        <f>D182+D183+D184</f>
        <v>4.143404994258533E-3</v>
      </c>
      <c r="H184" s="118">
        <f>$D$184/$G$184*K9</f>
        <v>6.6885932294982178E-4</v>
      </c>
      <c r="I184" s="118">
        <f t="shared" ref="I184:N184" si="241">$D$184/$G$184*L9</f>
        <v>1.1518076437495863E-3</v>
      </c>
      <c r="J184" s="118">
        <f t="shared" si="241"/>
        <v>1.1943889517757966E-3</v>
      </c>
      <c r="K184" s="118">
        <f t="shared" si="241"/>
        <v>1.2493854320081452E-3</v>
      </c>
      <c r="L184" s="118">
        <f t="shared" si="241"/>
        <v>1.2204011114485143E-3</v>
      </c>
      <c r="M184" s="118">
        <f t="shared" si="241"/>
        <v>1.1789631526484218E-3</v>
      </c>
      <c r="N184" s="118">
        <f t="shared" si="241"/>
        <v>1.1513961676129841E-3</v>
      </c>
      <c r="R184" t="s">
        <v>335</v>
      </c>
    </row>
    <row r="185" spans="2:18" x14ac:dyDescent="0.25">
      <c r="B185" t="s">
        <v>209</v>
      </c>
      <c r="C185" t="s">
        <v>210</v>
      </c>
      <c r="D185">
        <v>1.95166763311855E-3</v>
      </c>
      <c r="E185" t="s">
        <v>211</v>
      </c>
      <c r="F185" s="64" t="s">
        <v>389</v>
      </c>
      <c r="G185" s="66" t="s">
        <v>408</v>
      </c>
      <c r="H185" s="118">
        <f>$D$185/$G$186*K11</f>
        <v>7.7918248555465368E-4</v>
      </c>
      <c r="I185" s="118">
        <f t="shared" ref="I185:N185" si="242">$D$185/$G$186*L11</f>
        <v>7.5620840589681623E-4</v>
      </c>
      <c r="J185" s="118">
        <f t="shared" si="242"/>
        <v>7.3038142154562957E-4</v>
      </c>
      <c r="K185" s="118">
        <f t="shared" si="242"/>
        <v>7.1374518702211611E-4</v>
      </c>
      <c r="L185" s="118">
        <f t="shared" si="242"/>
        <v>6.8230371372789828E-4</v>
      </c>
      <c r="M185" s="118">
        <f t="shared" si="242"/>
        <v>6.5329654373682286E-4</v>
      </c>
      <c r="N185" s="118">
        <f t="shared" si="242"/>
        <v>6.2819311672310382E-4</v>
      </c>
      <c r="R185" t="s">
        <v>336</v>
      </c>
    </row>
    <row r="186" spans="2:18" x14ac:dyDescent="0.25">
      <c r="B186" t="s">
        <v>209</v>
      </c>
      <c r="C186" t="s">
        <v>210</v>
      </c>
      <c r="D186">
        <v>1.1222659269429299E-2</v>
      </c>
      <c r="E186" t="s">
        <v>211</v>
      </c>
      <c r="F186" s="64" t="s">
        <v>385</v>
      </c>
      <c r="G186" s="66">
        <f>D185+D191</f>
        <v>2.380023767138845E-2</v>
      </c>
      <c r="H186" s="118">
        <f>$D$186/$G$174*K2</f>
        <v>7.1298434257966743E-3</v>
      </c>
      <c r="I186" s="118">
        <f t="shared" ref="I186:N186" si="243">$D$186/$G$174*L2</f>
        <v>6.0999733504636406E-3</v>
      </c>
      <c r="J186" s="118">
        <f t="shared" si="243"/>
        <v>5.8277785625660281E-3</v>
      </c>
      <c r="K186" s="118">
        <f t="shared" si="243"/>
        <v>5.2761534581264391E-3</v>
      </c>
      <c r="L186" s="118">
        <f t="shared" si="243"/>
        <v>4.7788435499846391E-3</v>
      </c>
      <c r="M186" s="118">
        <f t="shared" si="243"/>
        <v>4.3325454635471661E-3</v>
      </c>
      <c r="N186" s="118">
        <f t="shared" si="243"/>
        <v>4.0848797852297515E-3</v>
      </c>
      <c r="R186" t="s">
        <v>250</v>
      </c>
    </row>
    <row r="187" spans="2:18" x14ac:dyDescent="0.25">
      <c r="B187" t="s">
        <v>209</v>
      </c>
      <c r="C187" t="s">
        <v>210</v>
      </c>
      <c r="D187">
        <v>2.4918391462692702E-3</v>
      </c>
      <c r="E187" t="s">
        <v>211</v>
      </c>
      <c r="F187" s="64" t="s">
        <v>385</v>
      </c>
      <c r="G187" s="66"/>
      <c r="H187" s="118">
        <f>$D$187/$G$174*K2</f>
        <v>1.5830849470380669E-3</v>
      </c>
      <c r="I187" s="118">
        <f t="shared" ref="I187:N187" si="244">$D$187/$G$174*L2</f>
        <v>1.3544162770128888E-3</v>
      </c>
      <c r="J187" s="118">
        <f t="shared" si="244"/>
        <v>1.2939791193294743E-3</v>
      </c>
      <c r="K187" s="118">
        <f t="shared" si="244"/>
        <v>1.1714982530474721E-3</v>
      </c>
      <c r="L187" s="118">
        <f t="shared" si="244"/>
        <v>1.0610773387895692E-3</v>
      </c>
      <c r="M187" s="118">
        <f t="shared" si="244"/>
        <v>9.6198290706968727E-4</v>
      </c>
      <c r="N187" s="118">
        <f t="shared" si="244"/>
        <v>9.0699210519265148E-4</v>
      </c>
      <c r="R187" t="s">
        <v>230</v>
      </c>
    </row>
    <row r="188" spans="2:18" x14ac:dyDescent="0.25">
      <c r="B188" t="s">
        <v>209</v>
      </c>
      <c r="C188" t="s">
        <v>210</v>
      </c>
      <c r="D188">
        <v>3.7634895929246397E-2</v>
      </c>
      <c r="E188" t="s">
        <v>211</v>
      </c>
      <c r="F188" s="64" t="s">
        <v>382</v>
      </c>
      <c r="H188" s="118">
        <f>$D$188/$G$178*K5</f>
        <v>4.0718242512268694E-2</v>
      </c>
      <c r="I188" s="118">
        <f t="shared" ref="I188:N188" si="245">$D$188/$G$178*L5</f>
        <v>3.6162725394474272E-2</v>
      </c>
      <c r="J188" s="118">
        <f t="shared" si="245"/>
        <v>3.5337263537004199E-2</v>
      </c>
      <c r="K188" s="118">
        <f t="shared" si="245"/>
        <v>3.4526510712314766E-2</v>
      </c>
      <c r="L188" s="118">
        <f t="shared" si="245"/>
        <v>3.552885215400154E-2</v>
      </c>
      <c r="M188" s="118">
        <f t="shared" si="245"/>
        <v>3.6305823281021665E-2</v>
      </c>
      <c r="N188" s="118">
        <f t="shared" si="245"/>
        <v>3.6320199349968482E-2</v>
      </c>
      <c r="R188" t="s">
        <v>337</v>
      </c>
    </row>
    <row r="189" spans="2:18" x14ac:dyDescent="0.25">
      <c r="B189" t="s">
        <v>209</v>
      </c>
      <c r="C189" t="s">
        <v>210</v>
      </c>
      <c r="D189">
        <v>2.0201983816090299E-2</v>
      </c>
      <c r="E189" t="s">
        <v>211</v>
      </c>
      <c r="F189" s="64" t="s">
        <v>382</v>
      </c>
      <c r="H189" s="118">
        <f>$D$189/$G$178*K5</f>
        <v>2.1857089170618675E-2</v>
      </c>
      <c r="I189" s="118">
        <f t="shared" ref="I189:N189" si="246">$D$189/$G$178*L5</f>
        <v>1.9411739427640174E-2</v>
      </c>
      <c r="J189" s="118">
        <f t="shared" si="246"/>
        <v>1.8968640897043434E-2</v>
      </c>
      <c r="K189" s="118">
        <f t="shared" si="246"/>
        <v>1.8533438007841414E-2</v>
      </c>
      <c r="L189" s="118">
        <f t="shared" si="246"/>
        <v>1.907148348619803E-2</v>
      </c>
      <c r="M189" s="118">
        <f t="shared" si="246"/>
        <v>1.9488552744557058E-2</v>
      </c>
      <c r="N189" s="118">
        <f t="shared" si="246"/>
        <v>1.9496269654755205E-2</v>
      </c>
      <c r="R189" t="s">
        <v>338</v>
      </c>
    </row>
    <row r="190" spans="2:18" x14ac:dyDescent="0.25">
      <c r="B190" t="s">
        <v>209</v>
      </c>
      <c r="C190" t="s">
        <v>210</v>
      </c>
      <c r="D190" s="63">
        <v>2.9392024180495699E-5</v>
      </c>
      <c r="E190" t="s">
        <v>211</v>
      </c>
      <c r="F190" s="64" t="s">
        <v>383</v>
      </c>
      <c r="H190" s="118">
        <f>$D$190/$G$182*K7</f>
        <v>2.5106892098657158E-4</v>
      </c>
      <c r="I190" s="118">
        <f t="shared" ref="I190:N190" si="247">$D$190/$G$182*L7</f>
        <v>1.5583082000946607E-4</v>
      </c>
      <c r="J190" s="118">
        <f t="shared" si="247"/>
        <v>1.3065369461103882E-4</v>
      </c>
      <c r="K190" s="118">
        <f t="shared" si="247"/>
        <v>1.1786436403795475E-4</v>
      </c>
      <c r="L190" s="118">
        <f t="shared" si="247"/>
        <v>1.0216070876441781E-4</v>
      </c>
      <c r="M190" s="118">
        <f t="shared" si="247"/>
        <v>7.615290232842991E-5</v>
      </c>
      <c r="N190" s="118">
        <f t="shared" si="247"/>
        <v>7.3326636626491238E-5</v>
      </c>
      <c r="R190" t="s">
        <v>339</v>
      </c>
    </row>
    <row r="191" spans="2:18" x14ac:dyDescent="0.25">
      <c r="B191" t="s">
        <v>209</v>
      </c>
      <c r="C191" t="s">
        <v>210</v>
      </c>
      <c r="D191">
        <v>2.1848570038269899E-2</v>
      </c>
      <c r="E191" t="s">
        <v>211</v>
      </c>
      <c r="F191" s="64" t="s">
        <v>389</v>
      </c>
      <c r="H191" s="118">
        <f>$D$191/$G$186*K11</f>
        <v>8.7228085455470505E-3</v>
      </c>
      <c r="I191" s="118">
        <f t="shared" ref="I191:N191" si="248">$D$191/$G$186*L11</f>
        <v>8.4656178333831194E-3</v>
      </c>
      <c r="J191" s="118">
        <f t="shared" si="248"/>
        <v>8.1764893635050077E-3</v>
      </c>
      <c r="K191" s="118">
        <f t="shared" si="248"/>
        <v>7.9902496939054934E-3</v>
      </c>
      <c r="L191" s="118">
        <f t="shared" si="248"/>
        <v>7.6382680246304636E-3</v>
      </c>
      <c r="M191" s="118">
        <f t="shared" si="248"/>
        <v>7.3135379453857082E-3</v>
      </c>
      <c r="N191" s="118">
        <f t="shared" si="248"/>
        <v>7.0325095704705416E-3</v>
      </c>
      <c r="R191" t="s">
        <v>340</v>
      </c>
    </row>
    <row r="192" spans="2:18" x14ac:dyDescent="0.25">
      <c r="B192" t="s">
        <v>209</v>
      </c>
      <c r="C192" t="s">
        <v>210</v>
      </c>
      <c r="D192">
        <v>2.27708052019669E-2</v>
      </c>
      <c r="E192" t="s">
        <v>211</v>
      </c>
      <c r="F192" s="64" t="s">
        <v>386</v>
      </c>
      <c r="H192" s="118"/>
      <c r="I192" s="118"/>
      <c r="J192" s="118"/>
      <c r="K192" s="118"/>
      <c r="L192" s="118"/>
      <c r="M192" s="118"/>
      <c r="N192" s="118"/>
      <c r="R192" t="s">
        <v>221</v>
      </c>
    </row>
    <row r="193" spans="1:30" x14ac:dyDescent="0.25">
      <c r="F193" s="64" t="s">
        <v>396</v>
      </c>
      <c r="G193" s="64" t="s">
        <v>392</v>
      </c>
      <c r="H193" s="118">
        <f>K3</f>
        <v>3.8689106401282179E-3</v>
      </c>
      <c r="I193" s="118">
        <f t="shared" ref="I193:N193" si="249">L3</f>
        <v>4.3054917088054569E-3</v>
      </c>
      <c r="J193" s="118">
        <f t="shared" si="249"/>
        <v>5.6876184685504061E-3</v>
      </c>
      <c r="K193" s="118">
        <f t="shared" si="249"/>
        <v>6.9149421238370408E-3</v>
      </c>
      <c r="L193" s="118">
        <f t="shared" si="249"/>
        <v>8.1842905746326387E-3</v>
      </c>
      <c r="M193" s="118">
        <f t="shared" si="249"/>
        <v>8.8228771630937189E-3</v>
      </c>
      <c r="N193" s="118">
        <f t="shared" si="249"/>
        <v>9.2091888954112452E-3</v>
      </c>
    </row>
    <row r="194" spans="1:30" x14ac:dyDescent="0.25">
      <c r="G194" s="64" t="s">
        <v>397</v>
      </c>
      <c r="H194" s="118">
        <f>K8</f>
        <v>3.2784754975207428E-2</v>
      </c>
      <c r="I194" s="118">
        <f t="shared" ref="I194:N194" si="250">L8</f>
        <v>6.8969499750000177E-2</v>
      </c>
      <c r="J194" s="118">
        <f t="shared" si="250"/>
        <v>0.11177525915624735</v>
      </c>
      <c r="K194" s="118">
        <f t="shared" si="250"/>
        <v>0.13939218054967431</v>
      </c>
      <c r="L194" s="118">
        <f t="shared" si="250"/>
        <v>0.15781202228941457</v>
      </c>
      <c r="M194" s="118">
        <f t="shared" si="250"/>
        <v>0.17653560563741955</v>
      </c>
      <c r="N194" s="118">
        <f t="shared" si="250"/>
        <v>0.19812171581103177</v>
      </c>
    </row>
    <row r="195" spans="1:30" x14ac:dyDescent="0.25">
      <c r="G195" s="64" t="s">
        <v>394</v>
      </c>
      <c r="H195" s="118">
        <f>K10</f>
        <v>4.0347810336783625E-3</v>
      </c>
      <c r="I195" s="118">
        <f t="shared" ref="I195:N195" si="251">L10</f>
        <v>3.9035878657150361E-3</v>
      </c>
      <c r="J195" s="118">
        <f t="shared" si="251"/>
        <v>3.5877876733745855E-3</v>
      </c>
      <c r="K195" s="118">
        <f t="shared" si="251"/>
        <v>3.3492316253071362E-3</v>
      </c>
      <c r="L195" s="118">
        <f t="shared" si="251"/>
        <v>3.1819489316890423E-3</v>
      </c>
      <c r="M195" s="118">
        <f t="shared" si="251"/>
        <v>2.9187822063054614E-3</v>
      </c>
      <c r="N195" s="118">
        <f t="shared" si="251"/>
        <v>2.5408611848038304E-3</v>
      </c>
    </row>
    <row r="196" spans="1:30" x14ac:dyDescent="0.25">
      <c r="G196" s="66" t="s">
        <v>144</v>
      </c>
      <c r="H196" s="44">
        <f>SUM(H173:H195)</f>
        <v>1.0000000217846237</v>
      </c>
      <c r="I196" s="44">
        <f t="shared" ref="I196:N196" si="252">SUM(I173:I195)</f>
        <v>0.99999995359579863</v>
      </c>
      <c r="J196" s="44">
        <f t="shared" si="252"/>
        <v>0.99999995678662579</v>
      </c>
      <c r="K196" s="44">
        <f t="shared" si="252"/>
        <v>0.99999995273220621</v>
      </c>
      <c r="L196" s="44">
        <f t="shared" si="252"/>
        <v>1.0000000936241629</v>
      </c>
      <c r="M196" s="44">
        <f t="shared" si="252"/>
        <v>1.0000001177923554</v>
      </c>
      <c r="N196" s="44">
        <f t="shared" si="252"/>
        <v>0.99999997335873836</v>
      </c>
    </row>
    <row r="197" spans="1:30" x14ac:dyDescent="0.25">
      <c r="B197" t="s">
        <v>233</v>
      </c>
      <c r="C197" t="s">
        <v>234</v>
      </c>
      <c r="D197" s="63">
        <v>6.5820984882502598E-9</v>
      </c>
      <c r="E197" t="s">
        <v>235</v>
      </c>
      <c r="R197" t="s">
        <v>236</v>
      </c>
      <c r="S197" t="s">
        <v>237</v>
      </c>
      <c r="T197" t="s">
        <v>238</v>
      </c>
    </row>
    <row r="198" spans="1:30" x14ac:dyDescent="0.25">
      <c r="B198" t="s">
        <v>239</v>
      </c>
      <c r="C198" t="s">
        <v>234</v>
      </c>
      <c r="D198" s="63">
        <v>3.1699999999999999E-10</v>
      </c>
      <c r="E198" t="s">
        <v>235</v>
      </c>
      <c r="R198" t="s">
        <v>240</v>
      </c>
      <c r="S198" t="s">
        <v>237</v>
      </c>
      <c r="T198" t="s">
        <v>241</v>
      </c>
    </row>
    <row r="199" spans="1:30" x14ac:dyDescent="0.25">
      <c r="B199" t="s">
        <v>209</v>
      </c>
      <c r="C199" t="s">
        <v>210</v>
      </c>
      <c r="D199" s="63">
        <v>4.6888964992407101E-6</v>
      </c>
      <c r="E199" t="s">
        <v>211</v>
      </c>
      <c r="F199" s="65" t="s">
        <v>410</v>
      </c>
      <c r="G199" s="65"/>
      <c r="R199" t="s">
        <v>254</v>
      </c>
    </row>
    <row r="200" spans="1:30" s="75" customFormat="1" x14ac:dyDescent="0.25">
      <c r="F200" s="76"/>
      <c r="G200" s="76"/>
      <c r="AD200" s="77"/>
    </row>
    <row r="201" spans="1:30" x14ac:dyDescent="0.25">
      <c r="A201" t="s">
        <v>200</v>
      </c>
      <c r="B201" t="s">
        <v>202</v>
      </c>
      <c r="C201" t="s">
        <v>203</v>
      </c>
      <c r="D201" t="s">
        <v>204</v>
      </c>
      <c r="E201" t="s">
        <v>205</v>
      </c>
      <c r="H201" s="60">
        <v>2020</v>
      </c>
      <c r="I201" s="60">
        <v>2025</v>
      </c>
      <c r="J201" s="60">
        <v>2030</v>
      </c>
      <c r="K201" s="60">
        <v>2035</v>
      </c>
      <c r="L201" s="60">
        <v>2040</v>
      </c>
      <c r="M201" s="60">
        <v>2045</v>
      </c>
      <c r="N201" s="60">
        <v>2050</v>
      </c>
      <c r="O201" s="60"/>
      <c r="P201" s="60"/>
      <c r="Q201" s="60"/>
      <c r="R201" t="s">
        <v>206</v>
      </c>
      <c r="S201" t="s">
        <v>207</v>
      </c>
      <c r="T201" t="s">
        <v>208</v>
      </c>
    </row>
    <row r="202" spans="1:30" x14ac:dyDescent="0.25">
      <c r="B202" t="s">
        <v>209</v>
      </c>
      <c r="C202" t="s">
        <v>210</v>
      </c>
      <c r="D202" s="63">
        <v>4.5478182974193702E-4</v>
      </c>
      <c r="E202" t="s">
        <v>211</v>
      </c>
      <c r="F202" s="64" t="s">
        <v>381</v>
      </c>
      <c r="G202" s="66" t="s">
        <v>401</v>
      </c>
      <c r="H202" s="119">
        <f>$D$202/$G$203*K4</f>
        <v>1.401951956744432E-2</v>
      </c>
      <c r="I202" s="119">
        <f t="shared" ref="I202:N202" si="253">$D$202/$G$203*L4</f>
        <v>1.3701618088095538E-2</v>
      </c>
      <c r="J202" s="119">
        <f t="shared" si="253"/>
        <v>1.3290151348060133E-2</v>
      </c>
      <c r="K202" s="119">
        <f t="shared" si="253"/>
        <v>1.2782859399838826E-2</v>
      </c>
      <c r="L202" s="119">
        <f t="shared" si="253"/>
        <v>1.2195505848746393E-2</v>
      </c>
      <c r="M202" s="119">
        <f t="shared" si="253"/>
        <v>1.1536444451490368E-2</v>
      </c>
      <c r="N202" s="119">
        <f t="shared" si="253"/>
        <v>1.0861370742920052E-2</v>
      </c>
      <c r="R202" t="s">
        <v>341</v>
      </c>
    </row>
    <row r="203" spans="1:30" x14ac:dyDescent="0.25">
      <c r="B203" t="s">
        <v>209</v>
      </c>
      <c r="C203" t="s">
        <v>210</v>
      </c>
      <c r="D203">
        <v>1.81913606218204E-3</v>
      </c>
      <c r="E203" t="s">
        <v>211</v>
      </c>
      <c r="F203" s="64" t="s">
        <v>381</v>
      </c>
      <c r="G203" s="72">
        <f>D202+D203</f>
        <v>2.2739178919239768E-3</v>
      </c>
      <c r="H203" s="119">
        <f>$D$203/$G$203*K4</f>
        <v>5.6078347796077212E-2</v>
      </c>
      <c r="I203" s="119">
        <f t="shared" ref="I203:N203" si="254">$D$203/$G$203*L4</f>
        <v>5.4806735767002651E-2</v>
      </c>
      <c r="J203" s="119">
        <f t="shared" si="254"/>
        <v>5.3160860896382535E-2</v>
      </c>
      <c r="K203" s="119">
        <f t="shared" si="254"/>
        <v>5.1131683350772103E-2</v>
      </c>
      <c r="L203" s="119">
        <f t="shared" si="254"/>
        <v>4.8782257854486942E-2</v>
      </c>
      <c r="M203" s="119">
        <f t="shared" si="254"/>
        <v>4.6145999594958763E-2</v>
      </c>
      <c r="N203" s="119">
        <f t="shared" si="254"/>
        <v>4.3445691782335559E-2</v>
      </c>
      <c r="R203" t="s">
        <v>342</v>
      </c>
    </row>
    <row r="204" spans="1:30" x14ac:dyDescent="0.25">
      <c r="B204" t="s">
        <v>209</v>
      </c>
      <c r="C204" t="s">
        <v>210</v>
      </c>
      <c r="D204">
        <v>0.23093391451986101</v>
      </c>
      <c r="E204" t="s">
        <v>211</v>
      </c>
      <c r="F204" s="64" t="s">
        <v>385</v>
      </c>
      <c r="G204" s="66" t="s">
        <v>405</v>
      </c>
      <c r="H204" s="119">
        <f>$D$204/$G$205*K2</f>
        <v>0.19123790317673325</v>
      </c>
      <c r="I204" s="119">
        <f t="shared" ref="I204:N204" si="255">$D$204/$G$205*L2</f>
        <v>0.16361454849848561</v>
      </c>
      <c r="J204" s="119">
        <f t="shared" si="255"/>
        <v>0.15631369245095486</v>
      </c>
      <c r="K204" s="119">
        <f t="shared" si="255"/>
        <v>0.14151790774536208</v>
      </c>
      <c r="L204" s="119">
        <f t="shared" si="255"/>
        <v>0.12817897470260389</v>
      </c>
      <c r="M204" s="119">
        <f t="shared" si="255"/>
        <v>0.11620828963351992</v>
      </c>
      <c r="N204" s="119">
        <f t="shared" si="255"/>
        <v>0.10956535763884244</v>
      </c>
      <c r="R204" t="s">
        <v>343</v>
      </c>
    </row>
    <row r="205" spans="1:30" x14ac:dyDescent="0.25">
      <c r="B205" t="s">
        <v>209</v>
      </c>
      <c r="C205" t="s">
        <v>210</v>
      </c>
      <c r="D205">
        <v>0.29219889654606201</v>
      </c>
      <c r="E205" t="s">
        <v>211</v>
      </c>
      <c r="F205" s="64" t="s">
        <v>382</v>
      </c>
      <c r="G205" s="72">
        <f>D204+D215</f>
        <v>0.23134275564182358</v>
      </c>
      <c r="H205" s="119">
        <f>$D$205/$G$207*K5</f>
        <v>0.2431465846362387</v>
      </c>
      <c r="I205" s="119">
        <f t="shared" ref="I205:N205" si="256">$D$205/$G$207*L5</f>
        <v>0.21594358273580327</v>
      </c>
      <c r="J205" s="119">
        <f t="shared" si="256"/>
        <v>0.21101438591865529</v>
      </c>
      <c r="K205" s="119">
        <f t="shared" si="256"/>
        <v>0.20617302322359246</v>
      </c>
      <c r="L205" s="119">
        <f t="shared" si="256"/>
        <v>0.2121584460500337</v>
      </c>
      <c r="M205" s="119">
        <f t="shared" si="256"/>
        <v>0.2167980833290491</v>
      </c>
      <c r="N205" s="119">
        <f t="shared" si="256"/>
        <v>0.21688392917723034</v>
      </c>
      <c r="R205" t="s">
        <v>344</v>
      </c>
    </row>
    <row r="206" spans="1:30" x14ac:dyDescent="0.25">
      <c r="B206" t="s">
        <v>209</v>
      </c>
      <c r="C206" t="s">
        <v>210</v>
      </c>
      <c r="D206">
        <v>2.7983564406328099E-2</v>
      </c>
      <c r="E206" t="s">
        <v>211</v>
      </c>
      <c r="F206" s="64" t="s">
        <v>382</v>
      </c>
      <c r="G206" s="66" t="s">
        <v>402</v>
      </c>
      <c r="H206" s="119">
        <f>$D$206/$G$207*K5</f>
        <v>2.3285878871463491E-2</v>
      </c>
      <c r="I206" s="119">
        <f t="shared" ref="I206:N206" si="257">$D$206/$G$207*L5</f>
        <v>2.0680677535234969E-2</v>
      </c>
      <c r="J206" s="119">
        <f t="shared" si="257"/>
        <v>2.0208613820297622E-2</v>
      </c>
      <c r="K206" s="119">
        <f t="shared" si="257"/>
        <v>1.9744961881864215E-2</v>
      </c>
      <c r="L206" s="119">
        <f t="shared" si="257"/>
        <v>2.0318179190836567E-2</v>
      </c>
      <c r="M206" s="119">
        <f t="shared" si="257"/>
        <v>2.0762512109796998E-2</v>
      </c>
      <c r="N206" s="119">
        <f t="shared" si="257"/>
        <v>2.0770733471513252E-2</v>
      </c>
      <c r="R206" t="s">
        <v>345</v>
      </c>
    </row>
    <row r="207" spans="1:30" x14ac:dyDescent="0.25">
      <c r="B207" t="s">
        <v>209</v>
      </c>
      <c r="C207" t="s">
        <v>210</v>
      </c>
      <c r="D207">
        <v>3.24982267377492E-2</v>
      </c>
      <c r="E207" t="s">
        <v>211</v>
      </c>
      <c r="F207" s="64" t="s">
        <v>388</v>
      </c>
      <c r="G207" s="66">
        <f>D205+D206+D216+D217</f>
        <v>0.48682301583372412</v>
      </c>
      <c r="H207" s="119">
        <f>$D$207/$G$209*K6</f>
        <v>6.2184579843122804E-2</v>
      </c>
      <c r="I207" s="119">
        <f t="shared" ref="I207:N207" si="258">$D$207/$G$209*L6</f>
        <v>5.5323367849083517E-2</v>
      </c>
      <c r="J207" s="119">
        <f t="shared" si="258"/>
        <v>4.5404887130861771E-2</v>
      </c>
      <c r="K207" s="119">
        <f t="shared" si="258"/>
        <v>4.2281159912622157E-2</v>
      </c>
      <c r="L207" s="119">
        <f t="shared" si="258"/>
        <v>3.9435572859009588E-2</v>
      </c>
      <c r="M207" s="119">
        <f t="shared" si="258"/>
        <v>3.7666381978859159E-2</v>
      </c>
      <c r="N207" s="119">
        <f t="shared" si="258"/>
        <v>3.5150655773562245E-2</v>
      </c>
      <c r="R207" t="s">
        <v>346</v>
      </c>
    </row>
    <row r="208" spans="1:30" x14ac:dyDescent="0.25">
      <c r="B208" t="s">
        <v>209</v>
      </c>
      <c r="C208" t="s">
        <v>210</v>
      </c>
      <c r="D208">
        <v>6.9032866454441594E-2</v>
      </c>
      <c r="E208" t="s">
        <v>211</v>
      </c>
      <c r="F208" s="64" t="s">
        <v>388</v>
      </c>
      <c r="G208" s="66" t="s">
        <v>407</v>
      </c>
      <c r="H208" s="119">
        <f>$D$208/$G$209*K6</f>
        <v>0.13209273941243885</v>
      </c>
      <c r="I208" s="119">
        <f t="shared" ref="I208:N208" si="259">$D$208/$G$209*L6</f>
        <v>0.11751812476892823</v>
      </c>
      <c r="J208" s="119">
        <f t="shared" si="259"/>
        <v>9.6449247369023147E-2</v>
      </c>
      <c r="K208" s="119">
        <f t="shared" si="259"/>
        <v>8.9813813207122936E-2</v>
      </c>
      <c r="L208" s="119">
        <f t="shared" si="259"/>
        <v>8.3769205523087503E-2</v>
      </c>
      <c r="M208" s="119">
        <f t="shared" si="259"/>
        <v>8.0011083003129382E-2</v>
      </c>
      <c r="N208" s="119">
        <f t="shared" si="259"/>
        <v>7.4667167085265704E-2</v>
      </c>
      <c r="R208" t="s">
        <v>347</v>
      </c>
    </row>
    <row r="209" spans="2:20" x14ac:dyDescent="0.25">
      <c r="B209" t="s">
        <v>209</v>
      </c>
      <c r="C209" t="s">
        <v>210</v>
      </c>
      <c r="D209" s="63">
        <v>1.54568050571639E-6</v>
      </c>
      <c r="E209" t="s">
        <v>211</v>
      </c>
      <c r="F209" s="64" t="s">
        <v>383</v>
      </c>
      <c r="G209" s="66">
        <f>D207+D208</f>
        <v>0.10153109319219079</v>
      </c>
      <c r="H209" s="119">
        <f>$D$209/$G$211*K7</f>
        <v>3.5560892593063395E-3</v>
      </c>
      <c r="I209" s="119">
        <f t="shared" ref="I209:N209" si="260">$D$209/$G$211*L7</f>
        <v>2.2071561192322977E-3</v>
      </c>
      <c r="J209" s="119">
        <f t="shared" si="260"/>
        <v>1.8505524230928436E-3</v>
      </c>
      <c r="K209" s="119">
        <f t="shared" si="260"/>
        <v>1.6694069395899495E-3</v>
      </c>
      <c r="L209" s="119">
        <f t="shared" si="260"/>
        <v>1.4469835522959845E-3</v>
      </c>
      <c r="M209" s="119">
        <f t="shared" si="260"/>
        <v>1.078614258471356E-3</v>
      </c>
      <c r="N209" s="119">
        <f t="shared" si="260"/>
        <v>1.0385836044695905E-3</v>
      </c>
      <c r="R209" t="s">
        <v>348</v>
      </c>
    </row>
    <row r="210" spans="2:20" x14ac:dyDescent="0.25">
      <c r="B210" t="s">
        <v>209</v>
      </c>
      <c r="C210" t="s">
        <v>210</v>
      </c>
      <c r="D210">
        <v>0.15808193695933601</v>
      </c>
      <c r="E210" t="s">
        <v>211</v>
      </c>
      <c r="F210" s="64" t="s">
        <v>384</v>
      </c>
      <c r="G210" s="66" t="s">
        <v>403</v>
      </c>
      <c r="H210" s="119">
        <f>$D$210/$G$213*K9</f>
        <v>7.7692485635185174E-2</v>
      </c>
      <c r="I210" s="119">
        <f t="shared" ref="I210:N210" si="261">$D$210/$G$213*L9</f>
        <v>0.1337901644576831</v>
      </c>
      <c r="J210" s="119">
        <f t="shared" si="261"/>
        <v>0.13873626829243807</v>
      </c>
      <c r="K210" s="119">
        <f t="shared" si="261"/>
        <v>0.14512447744768078</v>
      </c>
      <c r="L210" s="119">
        <f t="shared" si="261"/>
        <v>0.14175775468332805</v>
      </c>
      <c r="M210" s="119">
        <f t="shared" si="261"/>
        <v>0.13694445851122833</v>
      </c>
      <c r="N210" s="119">
        <f t="shared" si="261"/>
        <v>0.13374236875126874</v>
      </c>
      <c r="R210" t="s">
        <v>349</v>
      </c>
    </row>
    <row r="211" spans="2:20" x14ac:dyDescent="0.25">
      <c r="B211" t="s">
        <v>209</v>
      </c>
      <c r="C211" t="s">
        <v>210</v>
      </c>
      <c r="D211">
        <v>1.32520449153257E-2</v>
      </c>
      <c r="E211" t="s">
        <v>211</v>
      </c>
      <c r="F211" s="64" t="s">
        <v>384</v>
      </c>
      <c r="G211" s="72">
        <f>D209+D218</f>
        <v>1.6886621154955769E-6</v>
      </c>
      <c r="H211" s="119">
        <f>$D$211/$G$213*K9</f>
        <v>6.5129788325254036E-3</v>
      </c>
      <c r="I211" s="119">
        <f t="shared" ref="I211:N211" si="262">$D$211/$G$213*L9</f>
        <v>1.1215660073029736E-2</v>
      </c>
      <c r="J211" s="119">
        <f t="shared" si="262"/>
        <v>1.1630293088254608E-2</v>
      </c>
      <c r="K211" s="119">
        <f t="shared" si="262"/>
        <v>1.2165818122183992E-2</v>
      </c>
      <c r="L211" s="119">
        <f t="shared" si="262"/>
        <v>1.1883584983162367E-2</v>
      </c>
      <c r="M211" s="119">
        <f t="shared" si="262"/>
        <v>1.1480085264659812E-2</v>
      </c>
      <c r="N211" s="119">
        <f t="shared" si="262"/>
        <v>1.1211653348034169E-2</v>
      </c>
      <c r="R211" t="s">
        <v>350</v>
      </c>
    </row>
    <row r="212" spans="2:20" x14ac:dyDescent="0.25">
      <c r="B212" t="s">
        <v>209</v>
      </c>
      <c r="C212" t="s">
        <v>210</v>
      </c>
      <c r="D212">
        <v>1.36093698715868E-3</v>
      </c>
      <c r="E212" t="s">
        <v>211</v>
      </c>
      <c r="F212" s="64" t="s">
        <v>384</v>
      </c>
      <c r="G212" s="66" t="s">
        <v>404</v>
      </c>
      <c r="H212" s="119">
        <f>$D$212/$G$213*K9</f>
        <v>6.68859322949822E-4</v>
      </c>
      <c r="I212" s="119">
        <f t="shared" ref="I212:N212" si="263">$D$212/$G$213*L9</f>
        <v>1.151807643749587E-3</v>
      </c>
      <c r="J212" s="119">
        <f t="shared" si="263"/>
        <v>1.1943889517757973E-3</v>
      </c>
      <c r="K212" s="119">
        <f t="shared" si="263"/>
        <v>1.2493854320081458E-3</v>
      </c>
      <c r="L212" s="119">
        <f t="shared" si="263"/>
        <v>1.2204011114485148E-3</v>
      </c>
      <c r="M212" s="119">
        <f t="shared" si="263"/>
        <v>1.1789631526484224E-3</v>
      </c>
      <c r="N212" s="119">
        <f t="shared" si="263"/>
        <v>1.1513961676129845E-3</v>
      </c>
      <c r="R212" t="s">
        <v>351</v>
      </c>
    </row>
    <row r="213" spans="2:20" x14ac:dyDescent="0.25">
      <c r="B213" t="s">
        <v>209</v>
      </c>
      <c r="C213" t="s">
        <v>210</v>
      </c>
      <c r="D213">
        <v>2.7650201239912599E-3</v>
      </c>
      <c r="E213" t="s">
        <v>211</v>
      </c>
      <c r="F213" s="64" t="s">
        <v>394</v>
      </c>
      <c r="G213" s="66">
        <f>D210+D211+D212</f>
        <v>0.17269491886182037</v>
      </c>
      <c r="H213" s="119">
        <f>K10</f>
        <v>4.0347810336783625E-3</v>
      </c>
      <c r="I213" s="119">
        <f t="shared" ref="I213:N213" si="264">L10</f>
        <v>3.9035878657150361E-3</v>
      </c>
      <c r="J213" s="119">
        <f t="shared" si="264"/>
        <v>3.5877876733745855E-3</v>
      </c>
      <c r="K213" s="119">
        <f t="shared" si="264"/>
        <v>3.3492316253071362E-3</v>
      </c>
      <c r="L213" s="119">
        <f t="shared" si="264"/>
        <v>3.1819489316890423E-3</v>
      </c>
      <c r="M213" s="119">
        <f t="shared" si="264"/>
        <v>2.9187822063054614E-3</v>
      </c>
      <c r="N213" s="119">
        <f t="shared" si="264"/>
        <v>2.5408611848038304E-3</v>
      </c>
      <c r="R213" t="s">
        <v>352</v>
      </c>
    </row>
    <row r="214" spans="2:20" x14ac:dyDescent="0.25">
      <c r="B214" t="s">
        <v>209</v>
      </c>
      <c r="C214" t="s">
        <v>210</v>
      </c>
      <c r="D214">
        <v>1.0891969252953199E-3</v>
      </c>
      <c r="E214" t="s">
        <v>211</v>
      </c>
      <c r="F214" s="64" t="s">
        <v>389</v>
      </c>
      <c r="G214" s="66" t="s">
        <v>408</v>
      </c>
      <c r="H214" s="119">
        <f>$D$214/$G$215*K11</f>
        <v>4.0308383550423056E-3</v>
      </c>
      <c r="I214" s="119">
        <f t="shared" ref="I214:N214" si="265">$D$214/$G$215*L11</f>
        <v>3.911989685862211E-3</v>
      </c>
      <c r="J214" s="119">
        <f t="shared" si="265"/>
        <v>3.7783824743965492E-3</v>
      </c>
      <c r="K214" s="119">
        <f t="shared" si="265"/>
        <v>3.6923205140162126E-3</v>
      </c>
      <c r="L214" s="119">
        <f t="shared" si="265"/>
        <v>3.5296686335608194E-3</v>
      </c>
      <c r="M214" s="119">
        <f t="shared" si="265"/>
        <v>3.3796098019791155E-3</v>
      </c>
      <c r="N214" s="119">
        <f t="shared" si="265"/>
        <v>3.2497456708855195E-3</v>
      </c>
      <c r="R214" t="s">
        <v>353</v>
      </c>
    </row>
    <row r="215" spans="2:20" x14ac:dyDescent="0.25">
      <c r="B215" t="s">
        <v>209</v>
      </c>
      <c r="C215" t="s">
        <v>210</v>
      </c>
      <c r="D215" s="63">
        <v>4.0884112196257498E-4</v>
      </c>
      <c r="E215" t="s">
        <v>211</v>
      </c>
      <c r="F215" s="64" t="s">
        <v>385</v>
      </c>
      <c r="G215" s="66">
        <f>D214+D219</f>
        <v>2.5675897924095897E-3</v>
      </c>
      <c r="H215" s="119">
        <f>$D$215/$G$205*K2</f>
        <v>3.3856403923652231E-4</v>
      </c>
      <c r="I215" s="119">
        <f t="shared" ref="I215:N215" si="266">$D$215/$G$205*L2</f>
        <v>2.8966016410624722E-4</v>
      </c>
      <c r="J215" s="119">
        <f t="shared" si="266"/>
        <v>2.7673486387927248E-4</v>
      </c>
      <c r="K215" s="119">
        <f t="shared" si="266"/>
        <v>2.5054068087272658E-4</v>
      </c>
      <c r="L215" s="119">
        <f t="shared" si="266"/>
        <v>2.2692568104767531E-4</v>
      </c>
      <c r="M215" s="119">
        <f t="shared" si="266"/>
        <v>2.0573300207507673E-4</v>
      </c>
      <c r="N215" s="119">
        <f t="shared" si="266"/>
        <v>1.9397247839681269E-4</v>
      </c>
      <c r="R215" t="s">
        <v>250</v>
      </c>
    </row>
    <row r="216" spans="2:20" x14ac:dyDescent="0.25">
      <c r="B216" t="s">
        <v>209</v>
      </c>
      <c r="C216" t="s">
        <v>210</v>
      </c>
      <c r="D216">
        <v>0.130798124623101</v>
      </c>
      <c r="E216" t="s">
        <v>211</v>
      </c>
      <c r="F216" s="64" t="s">
        <v>382</v>
      </c>
      <c r="H216" s="119">
        <f>$D$216/$G$207*K5</f>
        <v>0.10884064811626935</v>
      </c>
      <c r="I216" s="119">
        <f t="shared" ref="I216:N216" si="267">$D$216/$G$207*L5</f>
        <v>9.6663662936810571E-2</v>
      </c>
      <c r="J216" s="119">
        <f t="shared" si="267"/>
        <v>9.4457187459996164E-2</v>
      </c>
      <c r="K216" s="119">
        <f t="shared" si="267"/>
        <v>9.2290029511695584E-2</v>
      </c>
      <c r="L216" s="119">
        <f t="shared" si="267"/>
        <v>9.4969307530979277E-2</v>
      </c>
      <c r="M216" s="119">
        <f t="shared" si="267"/>
        <v>9.7046166349407353E-2</v>
      </c>
      <c r="N216" s="119">
        <f t="shared" si="267"/>
        <v>9.7084593859167012E-2</v>
      </c>
      <c r="R216" t="s">
        <v>354</v>
      </c>
    </row>
    <row r="217" spans="2:20" x14ac:dyDescent="0.25">
      <c r="B217" t="s">
        <v>209</v>
      </c>
      <c r="C217" t="s">
        <v>210</v>
      </c>
      <c r="D217">
        <v>3.5842430258232999E-2</v>
      </c>
      <c r="E217" t="s">
        <v>211</v>
      </c>
      <c r="F217" s="64" t="s">
        <v>382</v>
      </c>
      <c r="H217" s="119">
        <f>$D$217/$G$207*K5</f>
        <v>2.9825453160046797E-2</v>
      </c>
      <c r="I217" s="119">
        <f t="shared" ref="I217:N217" si="268">$D$217/$G$207*L5</f>
        <v>2.6488610653260549E-2</v>
      </c>
      <c r="J217" s="119">
        <f t="shared" si="268"/>
        <v>2.5883973211996703E-2</v>
      </c>
      <c r="K217" s="119">
        <f t="shared" si="268"/>
        <v>2.5290109899014462E-2</v>
      </c>
      <c r="L217" s="119">
        <f t="shared" si="268"/>
        <v>2.6024308770942566E-2</v>
      </c>
      <c r="M217" s="119">
        <f t="shared" si="268"/>
        <v>2.6593427537516666E-2</v>
      </c>
      <c r="N217" s="119">
        <f t="shared" si="268"/>
        <v>2.6603957775182738E-2</v>
      </c>
      <c r="R217" t="s">
        <v>355</v>
      </c>
    </row>
    <row r="218" spans="2:20" x14ac:dyDescent="0.25">
      <c r="B218" t="s">
        <v>209</v>
      </c>
      <c r="C218" t="s">
        <v>210</v>
      </c>
      <c r="D218" s="63">
        <v>1.42981609779187E-7</v>
      </c>
      <c r="E218" t="s">
        <v>211</v>
      </c>
      <c r="F218" s="64" t="s">
        <v>383</v>
      </c>
      <c r="H218" s="119">
        <f>$D$218/$G$211*K7</f>
        <v>3.2895243547012256E-4</v>
      </c>
      <c r="I218" s="119">
        <f t="shared" ref="I218:N218" si="269">$D$218/$G$211*L7</f>
        <v>2.0417074149198204E-4</v>
      </c>
      <c r="J218" s="119">
        <f t="shared" si="269"/>
        <v>1.7118347773426552E-4</v>
      </c>
      <c r="K218" s="119">
        <f t="shared" si="269"/>
        <v>1.5442679823958E-4</v>
      </c>
      <c r="L218" s="119">
        <f t="shared" si="269"/>
        <v>1.3385174805927711E-4</v>
      </c>
      <c r="M218" s="119">
        <f t="shared" si="269"/>
        <v>9.9776119603410483E-5</v>
      </c>
      <c r="N218" s="119">
        <f t="shared" si="269"/>
        <v>9.607312449638915E-5</v>
      </c>
      <c r="R218" t="s">
        <v>356</v>
      </c>
    </row>
    <row r="219" spans="2:20" x14ac:dyDescent="0.25">
      <c r="B219" t="s">
        <v>209</v>
      </c>
      <c r="C219" t="s">
        <v>210</v>
      </c>
      <c r="D219">
        <v>1.47839286711427E-3</v>
      </c>
      <c r="E219" t="s">
        <v>211</v>
      </c>
      <c r="F219" s="64" t="s">
        <v>389</v>
      </c>
      <c r="H219" s="119">
        <f>$D$219/$G$215*K11</f>
        <v>5.4711526760594011E-3</v>
      </c>
      <c r="I219" s="119">
        <f t="shared" ref="I219:N219" si="270">$D$219/$G$215*L11</f>
        <v>5.3098365534177266E-3</v>
      </c>
      <c r="J219" s="119">
        <f t="shared" si="270"/>
        <v>5.1284883106540897E-3</v>
      </c>
      <c r="K219" s="119">
        <f t="shared" si="270"/>
        <v>5.0116743669113978E-3</v>
      </c>
      <c r="L219" s="119">
        <f t="shared" si="270"/>
        <v>4.7909031047975439E-3</v>
      </c>
      <c r="M219" s="119">
        <f t="shared" si="270"/>
        <v>4.5872246871434159E-3</v>
      </c>
      <c r="N219" s="119">
        <f t="shared" si="270"/>
        <v>4.4109570163081268E-3</v>
      </c>
      <c r="R219" t="s">
        <v>357</v>
      </c>
    </row>
    <row r="220" spans="2:20" x14ac:dyDescent="0.25">
      <c r="B220" t="s">
        <v>209</v>
      </c>
      <c r="C220" t="s">
        <v>210</v>
      </c>
      <c r="D220">
        <v>2.2717434533608302E-2</v>
      </c>
      <c r="E220" t="s">
        <v>211</v>
      </c>
      <c r="F220" s="64" t="s">
        <v>386</v>
      </c>
      <c r="H220" s="119"/>
      <c r="I220" s="119"/>
      <c r="J220" s="119"/>
      <c r="K220" s="119"/>
      <c r="L220" s="119"/>
      <c r="M220" s="119"/>
      <c r="N220" s="119"/>
      <c r="R220" t="s">
        <v>217</v>
      </c>
    </row>
    <row r="221" spans="2:20" x14ac:dyDescent="0.25">
      <c r="F221" s="64" t="s">
        <v>396</v>
      </c>
      <c r="G221" s="64" t="s">
        <v>392</v>
      </c>
      <c r="H221" s="119">
        <f>K3</f>
        <v>3.8689106401282179E-3</v>
      </c>
      <c r="I221" s="119">
        <f t="shared" ref="I221:N221" si="271">L3</f>
        <v>4.3054917088054569E-3</v>
      </c>
      <c r="J221" s="119">
        <f t="shared" si="271"/>
        <v>5.6876184685504061E-3</v>
      </c>
      <c r="K221" s="119">
        <f t="shared" si="271"/>
        <v>6.9149421238370408E-3</v>
      </c>
      <c r="L221" s="119">
        <f t="shared" si="271"/>
        <v>8.1842905746326387E-3</v>
      </c>
      <c r="M221" s="119">
        <f t="shared" si="271"/>
        <v>8.8228771630937189E-3</v>
      </c>
      <c r="N221" s="119">
        <f t="shared" si="271"/>
        <v>9.2091888954112452E-3</v>
      </c>
    </row>
    <row r="222" spans="2:20" x14ac:dyDescent="0.25">
      <c r="G222" s="64" t="s">
        <v>397</v>
      </c>
      <c r="H222" s="119">
        <f>K8</f>
        <v>3.2784754975207428E-2</v>
      </c>
      <c r="I222" s="119">
        <f t="shared" ref="I222:N222" si="272">L8</f>
        <v>6.8969499750000177E-2</v>
      </c>
      <c r="J222" s="119">
        <f t="shared" si="272"/>
        <v>0.11177525915624735</v>
      </c>
      <c r="K222" s="119">
        <f t="shared" si="272"/>
        <v>0.13939218054967431</v>
      </c>
      <c r="L222" s="119">
        <f t="shared" si="272"/>
        <v>0.15781202228941457</v>
      </c>
      <c r="M222" s="119">
        <f t="shared" si="272"/>
        <v>0.17653560563741955</v>
      </c>
      <c r="N222" s="119">
        <f t="shared" si="272"/>
        <v>0.19812171581103177</v>
      </c>
    </row>
    <row r="223" spans="2:20" x14ac:dyDescent="0.25">
      <c r="G223" s="66" t="s">
        <v>144</v>
      </c>
      <c r="H223" s="73">
        <f>SUM(H202:H222)</f>
        <v>1.0000000217846239</v>
      </c>
      <c r="I223" s="73">
        <f t="shared" ref="I223:N223" si="273">SUM(I202:I222)</f>
        <v>0.99999995359579852</v>
      </c>
      <c r="J223" s="73">
        <f t="shared" si="273"/>
        <v>0.9999999567866259</v>
      </c>
      <c r="K223" s="73">
        <f t="shared" si="273"/>
        <v>0.9999999527322061</v>
      </c>
      <c r="L223" s="73">
        <f t="shared" si="273"/>
        <v>1.0000000936241629</v>
      </c>
      <c r="M223" s="73">
        <f t="shared" si="273"/>
        <v>1.0000001177923554</v>
      </c>
      <c r="N223" s="73">
        <f t="shared" si="273"/>
        <v>0.99999997335873858</v>
      </c>
    </row>
    <row r="224" spans="2:20" x14ac:dyDescent="0.25">
      <c r="B224" t="s">
        <v>233</v>
      </c>
      <c r="C224" t="s">
        <v>234</v>
      </c>
      <c r="D224" s="63">
        <v>6.5820984882502598E-9</v>
      </c>
      <c r="E224" t="s">
        <v>235</v>
      </c>
      <c r="R224" t="s">
        <v>236</v>
      </c>
      <c r="S224" t="s">
        <v>237</v>
      </c>
      <c r="T224" t="s">
        <v>238</v>
      </c>
    </row>
    <row r="225" spans="1:30" x14ac:dyDescent="0.25">
      <c r="B225" t="s">
        <v>239</v>
      </c>
      <c r="C225" t="s">
        <v>234</v>
      </c>
      <c r="D225" s="63">
        <v>3.1699999999999999E-10</v>
      </c>
      <c r="E225" t="s">
        <v>235</v>
      </c>
      <c r="R225" t="s">
        <v>240</v>
      </c>
      <c r="S225" t="s">
        <v>237</v>
      </c>
      <c r="T225" t="s">
        <v>241</v>
      </c>
    </row>
    <row r="226" spans="1:30" s="75" customFormat="1" x14ac:dyDescent="0.25">
      <c r="F226" s="76"/>
      <c r="G226" s="76"/>
      <c r="AD226" s="77"/>
    </row>
    <row r="227" spans="1:30" x14ac:dyDescent="0.25">
      <c r="A227" t="s">
        <v>201</v>
      </c>
      <c r="B227" t="s">
        <v>202</v>
      </c>
      <c r="C227" t="s">
        <v>203</v>
      </c>
      <c r="D227" t="s">
        <v>204</v>
      </c>
      <c r="E227" t="s">
        <v>205</v>
      </c>
      <c r="H227" s="60">
        <v>2020</v>
      </c>
      <c r="I227" s="60">
        <v>2025</v>
      </c>
      <c r="J227" s="60">
        <v>2030</v>
      </c>
      <c r="K227" s="60">
        <v>2035</v>
      </c>
      <c r="L227" s="60">
        <v>2040</v>
      </c>
      <c r="M227" s="60">
        <v>2045</v>
      </c>
      <c r="N227" s="60">
        <v>2050</v>
      </c>
      <c r="O227" s="60"/>
      <c r="P227" s="60"/>
      <c r="Q227" s="60"/>
      <c r="R227" t="s">
        <v>206</v>
      </c>
      <c r="S227" t="s">
        <v>207</v>
      </c>
      <c r="T227" t="s">
        <v>208</v>
      </c>
    </row>
    <row r="228" spans="1:30" x14ac:dyDescent="0.25">
      <c r="B228" t="s">
        <v>209</v>
      </c>
      <c r="C228" t="s">
        <v>210</v>
      </c>
      <c r="D228">
        <v>2.1961153535112299E-2</v>
      </c>
      <c r="E228" t="s">
        <v>211</v>
      </c>
      <c r="F228" s="64" t="s">
        <v>392</v>
      </c>
      <c r="G228" s="66" t="s">
        <v>405</v>
      </c>
      <c r="H228" s="118">
        <f>K3</f>
        <v>3.8689106401282179E-3</v>
      </c>
      <c r="I228" s="118">
        <f t="shared" ref="I228:N228" si="274">L3</f>
        <v>4.3054917088054569E-3</v>
      </c>
      <c r="J228" s="118">
        <f t="shared" si="274"/>
        <v>5.6876184685504061E-3</v>
      </c>
      <c r="K228" s="118">
        <f t="shared" si="274"/>
        <v>6.9149421238370408E-3</v>
      </c>
      <c r="L228" s="118">
        <f t="shared" si="274"/>
        <v>8.1842905746326387E-3</v>
      </c>
      <c r="M228" s="118">
        <f t="shared" si="274"/>
        <v>8.8228771630937189E-3</v>
      </c>
      <c r="N228" s="118">
        <f t="shared" si="274"/>
        <v>9.2091888954112452E-3</v>
      </c>
      <c r="R228" t="s">
        <v>358</v>
      </c>
    </row>
    <row r="229" spans="1:30" x14ac:dyDescent="0.25">
      <c r="B229" t="s">
        <v>209</v>
      </c>
      <c r="C229" t="s">
        <v>210</v>
      </c>
      <c r="D229">
        <v>9.0391401162684598E-2</v>
      </c>
      <c r="E229" t="s">
        <v>211</v>
      </c>
      <c r="F229" s="64" t="s">
        <v>385</v>
      </c>
      <c r="G229" s="66">
        <f>D229+D232+D247+D248</f>
        <v>0.22157204838806874</v>
      </c>
      <c r="H229" s="118">
        <f>$D$229/$G$229*K2</f>
        <v>7.8154557072646985E-2</v>
      </c>
      <c r="I229" s="118">
        <f t="shared" ref="I229:N229" si="275">$D$229/$G$229*L2</f>
        <v>6.6865523811578828E-2</v>
      </c>
      <c r="J229" s="118">
        <f t="shared" si="275"/>
        <v>6.3881830928695635E-2</v>
      </c>
      <c r="K229" s="118">
        <f t="shared" si="275"/>
        <v>5.7835132125795698E-2</v>
      </c>
      <c r="L229" s="118">
        <f t="shared" si="275"/>
        <v>5.2383815276671741E-2</v>
      </c>
      <c r="M229" s="118">
        <f t="shared" si="275"/>
        <v>4.7491670080090066E-2</v>
      </c>
      <c r="N229" s="118">
        <f t="shared" si="275"/>
        <v>4.4776855709698568E-2</v>
      </c>
      <c r="R229" t="s">
        <v>359</v>
      </c>
    </row>
    <row r="230" spans="1:30" x14ac:dyDescent="0.25">
      <c r="B230" t="s">
        <v>209</v>
      </c>
      <c r="C230" t="s">
        <v>210</v>
      </c>
      <c r="D230">
        <v>4.9255992332288501E-2</v>
      </c>
      <c r="E230" t="s">
        <v>211</v>
      </c>
      <c r="F230" s="64" t="s">
        <v>381</v>
      </c>
      <c r="G230" s="66" t="s">
        <v>401</v>
      </c>
      <c r="H230" s="118">
        <f>$D$230/$G$231*K4</f>
        <v>1.4019519567444337E-2</v>
      </c>
      <c r="I230" s="118">
        <f t="shared" ref="I230:N230" si="276">$D$230/$G$231*L4</f>
        <v>1.3701618088095556E-2</v>
      </c>
      <c r="J230" s="118">
        <f t="shared" si="276"/>
        <v>1.329015134806015E-2</v>
      </c>
      <c r="K230" s="118">
        <f t="shared" si="276"/>
        <v>1.2782859399838841E-2</v>
      </c>
      <c r="L230" s="118">
        <f t="shared" si="276"/>
        <v>1.2195505848746409E-2</v>
      </c>
      <c r="M230" s="118">
        <f t="shared" si="276"/>
        <v>1.1536444451490381E-2</v>
      </c>
      <c r="N230" s="118">
        <f t="shared" si="276"/>
        <v>1.0861370742920066E-2</v>
      </c>
      <c r="R230" t="s">
        <v>360</v>
      </c>
    </row>
    <row r="231" spans="1:30" x14ac:dyDescent="0.25">
      <c r="B231" t="s">
        <v>209</v>
      </c>
      <c r="C231" t="s">
        <v>210</v>
      </c>
      <c r="D231">
        <v>0.19702491627924701</v>
      </c>
      <c r="E231" t="s">
        <v>211</v>
      </c>
      <c r="F231" s="64" t="s">
        <v>381</v>
      </c>
      <c r="G231" s="66">
        <f>D230+D231</f>
        <v>0.24628090861153551</v>
      </c>
      <c r="H231" s="118">
        <f>$D$231/$G$231*K4</f>
        <v>5.6078347796077191E-2</v>
      </c>
      <c r="I231" s="118">
        <f t="shared" ref="I231:N231" si="277">$D$231/$G$231*L4</f>
        <v>5.4806735767002623E-2</v>
      </c>
      <c r="J231" s="118">
        <f t="shared" si="277"/>
        <v>5.3160860896382514E-2</v>
      </c>
      <c r="K231" s="118">
        <f t="shared" si="277"/>
        <v>5.1131683350772082E-2</v>
      </c>
      <c r="L231" s="118">
        <f t="shared" si="277"/>
        <v>4.8782257854486921E-2</v>
      </c>
      <c r="M231" s="118">
        <f t="shared" si="277"/>
        <v>4.6145999594958742E-2</v>
      </c>
      <c r="N231" s="118">
        <f t="shared" si="277"/>
        <v>4.3445691782335538E-2</v>
      </c>
      <c r="R231" t="s">
        <v>361</v>
      </c>
    </row>
    <row r="232" spans="1:30" x14ac:dyDescent="0.25">
      <c r="B232" t="s">
        <v>209</v>
      </c>
      <c r="C232" t="s">
        <v>210</v>
      </c>
      <c r="D232">
        <v>0.128583793017782</v>
      </c>
      <c r="E232" t="s">
        <v>211</v>
      </c>
      <c r="F232" s="64" t="s">
        <v>385</v>
      </c>
      <c r="G232" s="66" t="s">
        <v>402</v>
      </c>
      <c r="H232" s="118">
        <f>$D$232/$G$229*K2</f>
        <v>0.11117660818133518</v>
      </c>
      <c r="I232" s="118">
        <f t="shared" ref="I232:N232" si="278">$D$232/$G$229*L2</f>
        <v>9.5117705481071596E-2</v>
      </c>
      <c r="J232" s="118">
        <f t="shared" si="278"/>
        <v>9.0873335517265105E-2</v>
      </c>
      <c r="K232" s="118">
        <f t="shared" si="278"/>
        <v>8.2271771017632958E-2</v>
      </c>
      <c r="L232" s="118">
        <f t="shared" si="278"/>
        <v>7.4517150684438371E-2</v>
      </c>
      <c r="M232" s="118">
        <f t="shared" si="278"/>
        <v>6.7557964553027025E-2</v>
      </c>
      <c r="N232" s="118">
        <f t="shared" si="278"/>
        <v>6.3696080296405624E-2</v>
      </c>
      <c r="R232" t="s">
        <v>362</v>
      </c>
    </row>
    <row r="233" spans="1:30" x14ac:dyDescent="0.25">
      <c r="B233" t="s">
        <v>209</v>
      </c>
      <c r="C233" t="s">
        <v>210</v>
      </c>
      <c r="D233">
        <v>0.21997563074812199</v>
      </c>
      <c r="E233" t="s">
        <v>211</v>
      </c>
      <c r="F233" s="64" t="s">
        <v>382</v>
      </c>
      <c r="G233" s="66">
        <f>D233+D234+D249+D250</f>
        <v>0.30849963295296556</v>
      </c>
      <c r="H233" s="118">
        <f>$D$233/$G$233*K5</f>
        <v>0.28885548890461582</v>
      </c>
      <c r="I233" s="118">
        <f t="shared" ref="I233:N233" si="279">$D$233/$G$233*L5</f>
        <v>0.25653861953390639</v>
      </c>
      <c r="J233" s="118">
        <f t="shared" si="279"/>
        <v>0.25068278751120088</v>
      </c>
      <c r="K233" s="118">
        <f t="shared" si="279"/>
        <v>0.24493130146693215</v>
      </c>
      <c r="L233" s="118">
        <f t="shared" si="279"/>
        <v>0.25204191846128182</v>
      </c>
      <c r="M233" s="118">
        <f t="shared" si="279"/>
        <v>0.25755375691286886</v>
      </c>
      <c r="N233" s="118">
        <f t="shared" si="279"/>
        <v>0.25765574084360726</v>
      </c>
      <c r="R233" t="s">
        <v>363</v>
      </c>
    </row>
    <row r="234" spans="1:30" x14ac:dyDescent="0.25">
      <c r="B234" t="s">
        <v>209</v>
      </c>
      <c r="C234" t="s">
        <v>210</v>
      </c>
      <c r="D234">
        <v>2.7297972582539201E-2</v>
      </c>
      <c r="E234" t="s">
        <v>211</v>
      </c>
      <c r="F234" s="64" t="s">
        <v>382</v>
      </c>
      <c r="G234" s="66" t="s">
        <v>407</v>
      </c>
      <c r="H234" s="118">
        <f>$D$234/$G$233*K5</f>
        <v>3.5845648854908339E-2</v>
      </c>
      <c r="I234" s="118">
        <f t="shared" ref="I234:N234" si="280">$D$234/$G$233*L5</f>
        <v>3.1835272746269044E-2</v>
      </c>
      <c r="J234" s="118">
        <f t="shared" si="280"/>
        <v>3.1108590697625192E-2</v>
      </c>
      <c r="K234" s="118">
        <f t="shared" si="280"/>
        <v>3.0394857509038139E-2</v>
      </c>
      <c r="L234" s="118">
        <f t="shared" si="280"/>
        <v>3.1277252650247903E-2</v>
      </c>
      <c r="M234" s="118">
        <f t="shared" si="280"/>
        <v>3.196124666548994E-2</v>
      </c>
      <c r="N234" s="118">
        <f t="shared" si="280"/>
        <v>3.1973902406199441E-2</v>
      </c>
      <c r="R234" t="s">
        <v>364</v>
      </c>
    </row>
    <row r="235" spans="1:30" x14ac:dyDescent="0.25">
      <c r="B235" t="s">
        <v>209</v>
      </c>
      <c r="C235" t="s">
        <v>210</v>
      </c>
      <c r="D235">
        <v>2.61629627244809E-2</v>
      </c>
      <c r="E235" t="s">
        <v>211</v>
      </c>
      <c r="F235" s="64" t="s">
        <v>388</v>
      </c>
      <c r="G235" s="66">
        <f>D235+D236</f>
        <v>8.1738435392154002E-2</v>
      </c>
      <c r="H235" s="118">
        <f>$D$235/$G$235*K6</f>
        <v>6.2184579843122791E-2</v>
      </c>
      <c r="I235" s="118">
        <f t="shared" ref="I235:N235" si="281">$D$235/$G$235*L6</f>
        <v>5.5323367849083503E-2</v>
      </c>
      <c r="J235" s="118">
        <f t="shared" si="281"/>
        <v>4.5404887130861764E-2</v>
      </c>
      <c r="K235" s="118">
        <f t="shared" si="281"/>
        <v>4.228115991262215E-2</v>
      </c>
      <c r="L235" s="118">
        <f t="shared" si="281"/>
        <v>3.9435572859009581E-2</v>
      </c>
      <c r="M235" s="118">
        <f t="shared" si="281"/>
        <v>3.7666381978859152E-2</v>
      </c>
      <c r="N235" s="118">
        <f t="shared" si="281"/>
        <v>3.5150655773562238E-2</v>
      </c>
      <c r="R235" t="s">
        <v>365</v>
      </c>
    </row>
    <row r="236" spans="1:30" x14ac:dyDescent="0.25">
      <c r="B236" t="s">
        <v>209</v>
      </c>
      <c r="C236" t="s">
        <v>210</v>
      </c>
      <c r="D236">
        <v>5.5575472667673098E-2</v>
      </c>
      <c r="E236" t="s">
        <v>211</v>
      </c>
      <c r="F236" s="64" t="s">
        <v>388</v>
      </c>
      <c r="G236" s="66" t="s">
        <v>403</v>
      </c>
      <c r="H236" s="118">
        <f>$D$236/$G$235*K6</f>
        <v>0.13209273941243885</v>
      </c>
      <c r="I236" s="118">
        <f t="shared" ref="I236:N236" si="282">$D$236/$G$235*L6</f>
        <v>0.11751812476892823</v>
      </c>
      <c r="J236" s="118">
        <f t="shared" si="282"/>
        <v>9.6449247369023147E-2</v>
      </c>
      <c r="K236" s="118">
        <f t="shared" si="282"/>
        <v>8.9813813207122936E-2</v>
      </c>
      <c r="L236" s="118">
        <f t="shared" si="282"/>
        <v>8.3769205523087503E-2</v>
      </c>
      <c r="M236" s="118">
        <f t="shared" si="282"/>
        <v>8.0011083003129382E-2</v>
      </c>
      <c r="N236" s="118">
        <f t="shared" si="282"/>
        <v>7.4667167085265704E-2</v>
      </c>
      <c r="R236" t="s">
        <v>366</v>
      </c>
    </row>
    <row r="237" spans="1:30" x14ac:dyDescent="0.25">
      <c r="B237" t="s">
        <v>209</v>
      </c>
      <c r="C237" t="s">
        <v>210</v>
      </c>
      <c r="D237" s="63">
        <v>1.2339453997408401E-4</v>
      </c>
      <c r="E237" t="s">
        <v>211</v>
      </c>
      <c r="F237" s="64" t="s">
        <v>383</v>
      </c>
      <c r="G237" s="72">
        <f>D237+D251</f>
        <v>1.2914899089378187E-4</v>
      </c>
      <c r="H237" s="118">
        <f>$D$237/$G$237*K7</f>
        <v>3.7119371153379916E-3</v>
      </c>
      <c r="I237" s="118">
        <f t="shared" ref="I237:N237" si="283">$D$237/$G$237*L7</f>
        <v>2.303886129090541E-3</v>
      </c>
      <c r="J237" s="118">
        <f t="shared" si="283"/>
        <v>1.9316540509157218E-3</v>
      </c>
      <c r="K237" s="118">
        <f t="shared" si="283"/>
        <v>1.7425697522776729E-3</v>
      </c>
      <c r="L237" s="118">
        <f t="shared" si="283"/>
        <v>1.5103985196644868E-3</v>
      </c>
      <c r="M237" s="118">
        <f t="shared" si="283"/>
        <v>1.1258852090606896E-3</v>
      </c>
      <c r="N237" s="118">
        <f t="shared" si="283"/>
        <v>1.0841001863840117E-3</v>
      </c>
      <c r="R237" t="s">
        <v>367</v>
      </c>
    </row>
    <row r="238" spans="1:30" x14ac:dyDescent="0.25">
      <c r="B238" t="s">
        <v>209</v>
      </c>
      <c r="C238" t="s">
        <v>210</v>
      </c>
      <c r="D238">
        <v>3.6016856183804201E-3</v>
      </c>
      <c r="E238" t="s">
        <v>211</v>
      </c>
      <c r="F238" s="64" t="s">
        <v>397</v>
      </c>
      <c r="G238" s="66" t="s">
        <v>413</v>
      </c>
      <c r="H238" s="118">
        <f>$D$238/$G$239*K8</f>
        <v>2.3500702000046895E-2</v>
      </c>
      <c r="I238" s="118">
        <f t="shared" ref="I238:N238" si="284">$D$238/$G$239*L8</f>
        <v>4.9438577837253091E-2</v>
      </c>
      <c r="J238" s="118">
        <f t="shared" si="284"/>
        <v>8.0122516041233952E-2</v>
      </c>
      <c r="K238" s="118">
        <f t="shared" si="284"/>
        <v>9.991882198637364E-2</v>
      </c>
      <c r="L238" s="118">
        <f t="shared" si="284"/>
        <v>0.11312249582627314</v>
      </c>
      <c r="M238" s="118">
        <f t="shared" si="284"/>
        <v>0.12654389711376962</v>
      </c>
      <c r="N238" s="118">
        <f t="shared" si="284"/>
        <v>0.14201720911240631</v>
      </c>
      <c r="R238" t="s">
        <v>368</v>
      </c>
    </row>
    <row r="239" spans="1:30" x14ac:dyDescent="0.25">
      <c r="B239" t="s">
        <v>209</v>
      </c>
      <c r="C239" t="s">
        <v>210</v>
      </c>
      <c r="D239">
        <v>1.4228613290297001E-3</v>
      </c>
      <c r="E239" t="s">
        <v>211</v>
      </c>
      <c r="F239" s="64" t="s">
        <v>397</v>
      </c>
      <c r="G239" s="66">
        <f>D238+D239</f>
        <v>5.0245469474101204E-3</v>
      </c>
      <c r="H239" s="118">
        <f>$D$239/$G$239*K8</f>
        <v>9.2840529751605349E-3</v>
      </c>
      <c r="I239" s="118">
        <f t="shared" ref="I239:N239" si="285">$D$239/$G$239*L8</f>
        <v>1.9530921912747089E-2</v>
      </c>
      <c r="J239" s="118">
        <f t="shared" si="285"/>
        <v>3.1652743115013392E-2</v>
      </c>
      <c r="K239" s="118">
        <f t="shared" si="285"/>
        <v>3.9473358563300663E-2</v>
      </c>
      <c r="L239" s="118">
        <f t="shared" si="285"/>
        <v>4.4689526463141428E-2</v>
      </c>
      <c r="M239" s="118">
        <f t="shared" si="285"/>
        <v>4.9991708523649939E-2</v>
      </c>
      <c r="N239" s="118">
        <f t="shared" si="285"/>
        <v>5.6104506698625461E-2</v>
      </c>
      <c r="R239" t="s">
        <v>369</v>
      </c>
    </row>
    <row r="240" spans="1:30" x14ac:dyDescent="0.25">
      <c r="B240" t="s">
        <v>209</v>
      </c>
      <c r="C240" t="s">
        <v>210</v>
      </c>
      <c r="D240">
        <v>6.9224518792760398E-2</v>
      </c>
      <c r="E240" t="s">
        <v>211</v>
      </c>
      <c r="F240" s="64" t="s">
        <v>384</v>
      </c>
      <c r="G240" s="66" t="s">
        <v>404</v>
      </c>
      <c r="H240" s="118">
        <f>$D$240/$G$241*K9</f>
        <v>7.769248563518516E-2</v>
      </c>
      <c r="I240" s="118">
        <f t="shared" ref="I240:N240" si="286">$D$240/$G$241*L9</f>
        <v>0.13379016445768308</v>
      </c>
      <c r="J240" s="118">
        <f t="shared" si="286"/>
        <v>0.13873626829243807</v>
      </c>
      <c r="K240" s="118">
        <f t="shared" si="286"/>
        <v>0.14512447744768076</v>
      </c>
      <c r="L240" s="118">
        <f t="shared" si="286"/>
        <v>0.14175775468332802</v>
      </c>
      <c r="M240" s="118">
        <f t="shared" si="286"/>
        <v>0.1369444585112283</v>
      </c>
      <c r="N240" s="118">
        <f t="shared" si="286"/>
        <v>0.13374236875126874</v>
      </c>
      <c r="R240" t="s">
        <v>370</v>
      </c>
    </row>
    <row r="241" spans="2:20" x14ac:dyDescent="0.25">
      <c r="B241" t="s">
        <v>209</v>
      </c>
      <c r="C241" t="s">
        <v>210</v>
      </c>
      <c r="D241">
        <v>5.8031072362141299E-3</v>
      </c>
      <c r="E241" t="s">
        <v>211</v>
      </c>
      <c r="F241" s="64" t="s">
        <v>384</v>
      </c>
      <c r="G241" s="72">
        <f>D240+D241+D242</f>
        <v>7.5623584111570413E-2</v>
      </c>
      <c r="H241" s="118">
        <f>$D$241/$G$241*K9</f>
        <v>6.512978832525401E-3</v>
      </c>
      <c r="I241" s="118">
        <f t="shared" ref="I241:N241" si="287">$D$241/$G$241*L9</f>
        <v>1.1215660073029732E-2</v>
      </c>
      <c r="J241" s="118">
        <f t="shared" si="287"/>
        <v>1.1630293088254605E-2</v>
      </c>
      <c r="K241" s="118">
        <f t="shared" si="287"/>
        <v>1.2165818122183989E-2</v>
      </c>
      <c r="L241" s="118">
        <f t="shared" si="287"/>
        <v>1.1883584983162363E-2</v>
      </c>
      <c r="M241" s="118">
        <f t="shared" si="287"/>
        <v>1.1480085264659809E-2</v>
      </c>
      <c r="N241" s="118">
        <f t="shared" si="287"/>
        <v>1.1211653348034164E-2</v>
      </c>
      <c r="R241" t="s">
        <v>371</v>
      </c>
    </row>
    <row r="242" spans="2:20" x14ac:dyDescent="0.25">
      <c r="B242" t="s">
        <v>209</v>
      </c>
      <c r="C242" t="s">
        <v>210</v>
      </c>
      <c r="D242" s="63">
        <v>5.9595808259587995E-4</v>
      </c>
      <c r="E242" t="s">
        <v>211</v>
      </c>
      <c r="F242" s="64" t="s">
        <v>384</v>
      </c>
      <c r="G242" s="66" t="s">
        <v>411</v>
      </c>
      <c r="H242" s="118">
        <f>$D$242/$G$241*K9</f>
        <v>6.6885932294982113E-4</v>
      </c>
      <c r="I242" s="118">
        <f t="shared" ref="I242:N242" si="288">$D$242/$G$241*L9</f>
        <v>1.1518076437495855E-3</v>
      </c>
      <c r="J242" s="118">
        <f t="shared" si="288"/>
        <v>1.1943889517757956E-3</v>
      </c>
      <c r="K242" s="118">
        <f t="shared" si="288"/>
        <v>1.2493854320081441E-3</v>
      </c>
      <c r="L242" s="118">
        <f t="shared" si="288"/>
        <v>1.2204011114485133E-3</v>
      </c>
      <c r="M242" s="118">
        <f t="shared" si="288"/>
        <v>1.1789631526484207E-3</v>
      </c>
      <c r="N242" s="118">
        <f t="shared" si="288"/>
        <v>1.151396167612983E-3</v>
      </c>
      <c r="R242" t="s">
        <v>372</v>
      </c>
    </row>
    <row r="243" spans="2:20" x14ac:dyDescent="0.25">
      <c r="B243" t="s">
        <v>209</v>
      </c>
      <c r="C243" t="s">
        <v>210</v>
      </c>
      <c r="D243" s="63">
        <v>5.2868645063481397E-4</v>
      </c>
      <c r="E243" t="s">
        <v>211</v>
      </c>
      <c r="F243" s="64" t="s">
        <v>394</v>
      </c>
      <c r="G243" s="72">
        <f>D243+D244+D245</f>
        <v>2.5694288715199864E-2</v>
      </c>
      <c r="H243" s="118">
        <f>$D$243/$G$243*K10</f>
        <v>8.3019774838997203E-5</v>
      </c>
      <c r="I243" s="118">
        <f t="shared" ref="I243:N243" si="289">$D$243/$G$243*L10</f>
        <v>8.0320340303685977E-5</v>
      </c>
      <c r="J243" s="118">
        <f t="shared" si="289"/>
        <v>7.3822426131051302E-5</v>
      </c>
      <c r="K243" s="118">
        <f t="shared" si="289"/>
        <v>6.8913889773878704E-5</v>
      </c>
      <c r="L243" s="118">
        <f t="shared" si="289"/>
        <v>6.5471876082748078E-5</v>
      </c>
      <c r="M243" s="118">
        <f t="shared" si="289"/>
        <v>6.0056949695393916E-5</v>
      </c>
      <c r="N243" s="118">
        <f t="shared" si="289"/>
        <v>5.2280835489913508E-5</v>
      </c>
      <c r="R243" t="s">
        <v>373</v>
      </c>
    </row>
    <row r="244" spans="2:20" x14ac:dyDescent="0.25">
      <c r="B244" t="s">
        <v>209</v>
      </c>
      <c r="C244" t="s">
        <v>210</v>
      </c>
      <c r="D244">
        <v>1.87200964080836E-2</v>
      </c>
      <c r="E244" t="s">
        <v>211</v>
      </c>
      <c r="F244" s="64" t="s">
        <v>394</v>
      </c>
      <c r="G244" s="66" t="s">
        <v>408</v>
      </c>
      <c r="H244" s="118">
        <f>$D$244/$G$243*K10</f>
        <v>2.9396217491431975E-3</v>
      </c>
      <c r="I244" s="118">
        <f t="shared" ref="I244:N244" si="290">$D$244/$G$243*L10</f>
        <v>2.8440382994677636E-3</v>
      </c>
      <c r="J244" s="118">
        <f t="shared" si="290"/>
        <v>2.6139556491234731E-3</v>
      </c>
      <c r="K244" s="118">
        <f t="shared" si="290"/>
        <v>2.4401507904619349E-3</v>
      </c>
      <c r="L244" s="118">
        <f t="shared" si="290"/>
        <v>2.3182735831710354E-3</v>
      </c>
      <c r="M244" s="118">
        <f t="shared" si="290"/>
        <v>2.1265381152160132E-3</v>
      </c>
      <c r="N244" s="118">
        <f t="shared" si="290"/>
        <v>1.851196071870528E-3</v>
      </c>
      <c r="R244" t="s">
        <v>374</v>
      </c>
    </row>
    <row r="245" spans="2:20" x14ac:dyDescent="0.25">
      <c r="B245" t="s">
        <v>209</v>
      </c>
      <c r="C245" t="s">
        <v>210</v>
      </c>
      <c r="D245">
        <v>6.4455058564814498E-3</v>
      </c>
      <c r="E245" t="s">
        <v>211</v>
      </c>
      <c r="F245" s="64" t="s">
        <v>394</v>
      </c>
      <c r="G245" s="66">
        <f>D246+D252</f>
        <v>1.347625235508859E-2</v>
      </c>
      <c r="H245" s="118">
        <f>$D$245/$G$243*K10</f>
        <v>1.0121395096961677E-3</v>
      </c>
      <c r="I245" s="118">
        <f t="shared" ref="I245:N245" si="291">$D$245/$G$243*L10</f>
        <v>9.792292259435864E-4</v>
      </c>
      <c r="J245" s="118">
        <f t="shared" si="291"/>
        <v>9.0000959812006098E-4</v>
      </c>
      <c r="K245" s="118">
        <f t="shared" si="291"/>
        <v>8.4016694507132279E-4</v>
      </c>
      <c r="L245" s="118">
        <f t="shared" si="291"/>
        <v>7.9820347243525882E-4</v>
      </c>
      <c r="M245" s="118">
        <f t="shared" si="291"/>
        <v>7.3218714139405448E-4</v>
      </c>
      <c r="N245" s="118">
        <f t="shared" si="291"/>
        <v>6.3738427744338886E-4</v>
      </c>
      <c r="R245" t="s">
        <v>375</v>
      </c>
    </row>
    <row r="246" spans="2:20" x14ac:dyDescent="0.25">
      <c r="B246" t="s">
        <v>209</v>
      </c>
      <c r="C246" t="s">
        <v>210</v>
      </c>
      <c r="D246">
        <v>4.5372467480478303E-3</v>
      </c>
      <c r="E246" t="s">
        <v>211</v>
      </c>
      <c r="F246" s="64" t="s">
        <v>389</v>
      </c>
      <c r="H246" s="118">
        <f>$D$246/$G$245*K11</f>
        <v>3.1991741301554493E-3</v>
      </c>
      <c r="I246" s="118">
        <f t="shared" ref="I246:N246" si="292">$D$246/$G$245*L11</f>
        <v>3.1048469569090365E-3</v>
      </c>
      <c r="J246" s="118">
        <f t="shared" si="292"/>
        <v>2.998806303110934E-3</v>
      </c>
      <c r="K246" s="118">
        <f t="shared" si="292"/>
        <v>2.9305011087597836E-3</v>
      </c>
      <c r="L246" s="118">
        <f t="shared" si="292"/>
        <v>2.8014084381189214E-3</v>
      </c>
      <c r="M246" s="118">
        <f t="shared" si="292"/>
        <v>2.6823105508526133E-3</v>
      </c>
      <c r="N246" s="118">
        <f t="shared" si="292"/>
        <v>2.5792406849747024E-3</v>
      </c>
      <c r="R246" t="s">
        <v>376</v>
      </c>
    </row>
    <row r="247" spans="2:20" x14ac:dyDescent="0.25">
      <c r="B247" t="s">
        <v>209</v>
      </c>
      <c r="C247" t="s">
        <v>210</v>
      </c>
      <c r="D247">
        <v>1.5867991894926599E-3</v>
      </c>
      <c r="E247" t="s">
        <v>211</v>
      </c>
      <c r="F247" s="64" t="s">
        <v>385</v>
      </c>
      <c r="H247" s="118">
        <f>$D$247/$G$229*K2</f>
        <v>1.3719843505338892E-3</v>
      </c>
      <c r="I247" s="118">
        <f t="shared" ref="I247:N247" si="293">$D$247/$G$229*L2</f>
        <v>1.1738081014836237E-3</v>
      </c>
      <c r="J247" s="118">
        <f t="shared" si="293"/>
        <v>1.1214300944237159E-3</v>
      </c>
      <c r="K247" s="118">
        <f t="shared" si="293"/>
        <v>1.0152817591160337E-3</v>
      </c>
      <c r="L247" s="118">
        <f t="shared" si="293"/>
        <v>9.1958521003511809E-4</v>
      </c>
      <c r="M247" s="118">
        <f t="shared" si="293"/>
        <v>8.3370478409897422E-4</v>
      </c>
      <c r="N247" s="118">
        <f t="shared" si="293"/>
        <v>7.8604687430723359E-4</v>
      </c>
      <c r="R247" t="s">
        <v>250</v>
      </c>
    </row>
    <row r="248" spans="2:20" x14ac:dyDescent="0.25">
      <c r="B248" t="s">
        <v>209</v>
      </c>
      <c r="C248" t="s">
        <v>210</v>
      </c>
      <c r="D248">
        <v>1.01005501810947E-3</v>
      </c>
      <c r="E248" t="s">
        <v>211</v>
      </c>
      <c r="F248" s="64" t="s">
        <v>385</v>
      </c>
      <c r="H248" s="118">
        <f>$D$248/$G$229*K2</f>
        <v>8.7331761145371272E-4</v>
      </c>
      <c r="I248" s="118">
        <f t="shared" ref="I248:N248" si="294">$D$248/$G$229*L2</f>
        <v>7.4717126845782816E-4</v>
      </c>
      <c r="J248" s="118">
        <f t="shared" si="294"/>
        <v>7.1383077444966817E-4</v>
      </c>
      <c r="K248" s="118">
        <f t="shared" si="294"/>
        <v>6.4626352369012458E-4</v>
      </c>
      <c r="L248" s="118">
        <f t="shared" si="294"/>
        <v>5.8534921250633684E-4</v>
      </c>
      <c r="M248" s="118">
        <f t="shared" si="294"/>
        <v>5.3068321837892931E-4</v>
      </c>
      <c r="N248" s="118">
        <f t="shared" si="294"/>
        <v>5.0034723682782531E-4</v>
      </c>
      <c r="R248" t="s">
        <v>230</v>
      </c>
    </row>
    <row r="249" spans="2:20" x14ac:dyDescent="0.25">
      <c r="B249" t="s">
        <v>209</v>
      </c>
      <c r="C249" t="s">
        <v>210</v>
      </c>
      <c r="D249">
        <v>4.1380766223701002E-2</v>
      </c>
      <c r="E249" t="s">
        <v>211</v>
      </c>
      <c r="F249" s="64" t="s">
        <v>382</v>
      </c>
      <c r="H249" s="118">
        <f>$D$249/$G$233*K5</f>
        <v>5.4338116536560094E-2</v>
      </c>
      <c r="I249" s="118">
        <f t="shared" ref="I249:N249" si="295">$D$249/$G$233*L5</f>
        <v>4.8258821243880833E-2</v>
      </c>
      <c r="J249" s="118">
        <f t="shared" si="295"/>
        <v>4.7157250060051385E-2</v>
      </c>
      <c r="K249" s="118">
        <f t="shared" si="295"/>
        <v>4.6075307943884522E-2</v>
      </c>
      <c r="L249" s="118">
        <f t="shared" si="295"/>
        <v>4.7412923290406139E-2</v>
      </c>
      <c r="M249" s="118">
        <f t="shared" si="295"/>
        <v>4.8449784044718926E-2</v>
      </c>
      <c r="N249" s="118">
        <f t="shared" si="295"/>
        <v>4.8468968775237063E-2</v>
      </c>
      <c r="R249" t="s">
        <v>377</v>
      </c>
    </row>
    <row r="250" spans="2:20" x14ac:dyDescent="0.25">
      <c r="B250" t="s">
        <v>209</v>
      </c>
      <c r="C250" t="s">
        <v>210</v>
      </c>
      <c r="D250">
        <v>1.9845263398603399E-2</v>
      </c>
      <c r="E250" t="s">
        <v>211</v>
      </c>
      <c r="F250" s="64" t="s">
        <v>382</v>
      </c>
      <c r="H250" s="118">
        <f>$D$250/$G$233*K5</f>
        <v>2.6059310487934133E-2</v>
      </c>
      <c r="I250" s="118">
        <f t="shared" ref="I250:N250" si="296">$D$250/$G$233*L5</f>
        <v>2.3143820337053127E-2</v>
      </c>
      <c r="J250" s="118">
        <f t="shared" si="296"/>
        <v>2.2615532142068333E-2</v>
      </c>
      <c r="K250" s="118">
        <f t="shared" si="296"/>
        <v>2.2096657596311953E-2</v>
      </c>
      <c r="L250" s="118">
        <f t="shared" si="296"/>
        <v>2.2738147140856244E-2</v>
      </c>
      <c r="M250" s="118">
        <f t="shared" si="296"/>
        <v>2.3235401702692421E-2</v>
      </c>
      <c r="N250" s="118">
        <f t="shared" si="296"/>
        <v>2.3244602258049602E-2</v>
      </c>
      <c r="R250" t="s">
        <v>378</v>
      </c>
    </row>
    <row r="251" spans="2:20" x14ac:dyDescent="0.25">
      <c r="B251" t="s">
        <v>209</v>
      </c>
      <c r="C251" t="s">
        <v>210</v>
      </c>
      <c r="D251" s="63">
        <v>5.7544509196978697E-6</v>
      </c>
      <c r="E251" t="s">
        <v>211</v>
      </c>
      <c r="F251" s="64" t="s">
        <v>383</v>
      </c>
      <c r="H251" s="118">
        <f>$D$251/$G$237*K7</f>
        <v>1.7310457943847061E-4</v>
      </c>
      <c r="I251" s="118">
        <f t="shared" ref="I251:N251" si="297">$D$251/$G$237*L7</f>
        <v>1.0744073163373892E-4</v>
      </c>
      <c r="J251" s="118">
        <f t="shared" si="297"/>
        <v>9.0081849911387098E-5</v>
      </c>
      <c r="K251" s="118">
        <f t="shared" si="297"/>
        <v>8.1263985551856513E-5</v>
      </c>
      <c r="L251" s="118">
        <f t="shared" si="297"/>
        <v>7.0436780690774859E-5</v>
      </c>
      <c r="M251" s="118">
        <f t="shared" si="297"/>
        <v>5.2505169014076619E-5</v>
      </c>
      <c r="N251" s="118">
        <f t="shared" si="297"/>
        <v>5.0556542581967821E-5</v>
      </c>
      <c r="R251" t="s">
        <v>379</v>
      </c>
    </row>
    <row r="252" spans="2:20" x14ac:dyDescent="0.25">
      <c r="B252" t="s">
        <v>209</v>
      </c>
      <c r="C252" t="s">
        <v>210</v>
      </c>
      <c r="D252">
        <v>8.9390056070407595E-3</v>
      </c>
      <c r="E252" t="s">
        <v>211</v>
      </c>
      <c r="F252" s="64" t="s">
        <v>389</v>
      </c>
      <c r="H252" s="118">
        <f>$D$252/$G$245*K11</f>
        <v>6.3028169009462561E-3</v>
      </c>
      <c r="I252" s="118">
        <f t="shared" ref="I252:N252" si="298">$D$252/$G$245*L11</f>
        <v>6.1169792823708999E-3</v>
      </c>
      <c r="J252" s="118">
        <f t="shared" si="298"/>
        <v>5.9080644819397036E-3</v>
      </c>
      <c r="K252" s="118">
        <f t="shared" si="298"/>
        <v>5.7734937721678255E-3</v>
      </c>
      <c r="L252" s="118">
        <f t="shared" si="298"/>
        <v>5.5191633002394415E-3</v>
      </c>
      <c r="M252" s="118">
        <f t="shared" si="298"/>
        <v>5.2845239382699177E-3</v>
      </c>
      <c r="N252" s="118">
        <f t="shared" si="298"/>
        <v>5.081462002218943E-3</v>
      </c>
      <c r="R252" t="s">
        <v>380</v>
      </c>
    </row>
    <row r="253" spans="2:20" x14ac:dyDescent="0.25">
      <c r="B253" t="s">
        <v>209</v>
      </c>
      <c r="C253" t="s">
        <v>210</v>
      </c>
      <c r="D253">
        <v>2.3807072537599901E-2</v>
      </c>
      <c r="E253" t="s">
        <v>211</v>
      </c>
      <c r="F253" s="64" t="s">
        <v>386</v>
      </c>
      <c r="H253" s="44"/>
      <c r="I253" s="44"/>
      <c r="J253" s="44"/>
      <c r="K253" s="44"/>
      <c r="L253" s="44"/>
      <c r="M253" s="44"/>
      <c r="N253" s="44"/>
      <c r="R253" t="s">
        <v>219</v>
      </c>
    </row>
    <row r="254" spans="2:20" x14ac:dyDescent="0.25">
      <c r="F254" s="64" t="s">
        <v>398</v>
      </c>
      <c r="G254" s="66" t="s">
        <v>144</v>
      </c>
      <c r="H254" s="44">
        <f>SUM(H228:H252)</f>
        <v>1.0000000217846239</v>
      </c>
      <c r="I254" s="44">
        <f t="shared" ref="I254:N254" si="299">SUM(I228:I252)</f>
        <v>0.99999995359579841</v>
      </c>
      <c r="J254" s="44">
        <f t="shared" si="299"/>
        <v>0.99999995678662623</v>
      </c>
      <c r="K254" s="44">
        <f t="shared" si="299"/>
        <v>0.9999999527322061</v>
      </c>
      <c r="L254" s="44">
        <f t="shared" si="299"/>
        <v>1.0000000936241629</v>
      </c>
      <c r="M254" s="44">
        <f t="shared" si="299"/>
        <v>1.0000001177923554</v>
      </c>
      <c r="N254" s="44">
        <f t="shared" si="299"/>
        <v>0.9999999733587388</v>
      </c>
    </row>
    <row r="255" spans="2:20" x14ac:dyDescent="0.25">
      <c r="B255" t="s">
        <v>233</v>
      </c>
      <c r="C255" t="s">
        <v>234</v>
      </c>
      <c r="D255" s="63">
        <v>6.5820984882502598E-9</v>
      </c>
      <c r="E255" t="s">
        <v>235</v>
      </c>
      <c r="R255" t="s">
        <v>236</v>
      </c>
      <c r="S255" t="s">
        <v>237</v>
      </c>
      <c r="T255" t="s">
        <v>238</v>
      </c>
    </row>
    <row r="256" spans="2:20" x14ac:dyDescent="0.25">
      <c r="B256" t="s">
        <v>239</v>
      </c>
      <c r="C256" t="s">
        <v>234</v>
      </c>
      <c r="D256" s="63">
        <v>3.1699999999999999E-10</v>
      </c>
      <c r="E256" t="s">
        <v>235</v>
      </c>
      <c r="R256" t="s">
        <v>240</v>
      </c>
      <c r="S256" t="s">
        <v>237</v>
      </c>
      <c r="T256" t="s">
        <v>241</v>
      </c>
    </row>
    <row r="257" spans="6:30" s="75" customFormat="1" x14ac:dyDescent="0.25">
      <c r="F257" s="76"/>
      <c r="G257" s="76"/>
      <c r="AD257" s="77"/>
    </row>
  </sheetData>
  <pageMargins left="0.7" right="0.7" top="0.75" bottom="0.75" header="0.3" footer="0.3"/>
  <pageSetup orientation="portrait" r:id="rId1"/>
  <ignoredErrors>
    <ignoredError sqref="H20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Scenarios</vt:lpstr>
      <vt:lpstr>Market Shares Global</vt:lpstr>
      <vt:lpstr>Electricity Generation (Raw)</vt:lpstr>
      <vt:lpstr>Electricity Generation Global</vt:lpstr>
      <vt:lpstr>Electricity Generation Glob (2)</vt:lpstr>
      <vt:lpstr>Electricity Generation US Raw</vt:lpstr>
      <vt:lpstr>Electricity Generation US Raw2</vt:lpstr>
      <vt:lpstr>Electricity Generation US</vt:lpstr>
      <vt:lpstr>high voltage US</vt:lpstr>
      <vt:lpstr>high voltage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Sherry Liang</dc:creator>
  <cp:lastModifiedBy>Sherry Liang</cp:lastModifiedBy>
  <dcterms:created xsi:type="dcterms:W3CDTF">2021-11-06T18:59:13Z</dcterms:created>
  <dcterms:modified xsi:type="dcterms:W3CDTF">2021-11-23T18:19:06Z</dcterms:modified>
</cp:coreProperties>
</file>