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Sherry Liang\Desktop\"/>
    </mc:Choice>
  </mc:AlternateContent>
  <xr:revisionPtr revIDLastSave="0" documentId="13_ncr:1_{62AEF515-AB19-4B26-8F19-A9C499CFDD38}" xr6:coauthVersionLast="47" xr6:coauthVersionMax="47" xr10:uidLastSave="{00000000-0000-0000-0000-000000000000}"/>
  <bookViews>
    <workbookView xWindow="-120" yWindow="-120" windowWidth="29040" windowHeight="15840" xr2:uid="{9AE2507A-995C-4459-9580-4DE2C0B6CDC6}"/>
  </bookViews>
  <sheets>
    <sheet name="high voltage Global"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 i="2" l="1"/>
  <c r="E19" i="2" s="1"/>
  <c r="F20" i="2"/>
  <c r="N20" i="2"/>
  <c r="E22" i="2" s="1"/>
  <c r="O20" i="2"/>
  <c r="F19" i="2" s="1"/>
  <c r="P20" i="2"/>
  <c r="G20" i="2" s="1"/>
  <c r="E21" i="2"/>
  <c r="G21" i="2"/>
  <c r="N21" i="2"/>
  <c r="O21" i="2"/>
  <c r="P21" i="2"/>
  <c r="X21" i="2"/>
  <c r="Z21" i="2"/>
  <c r="F22" i="2"/>
  <c r="G22" i="2"/>
  <c r="N22" i="2"/>
  <c r="O22" i="2"/>
  <c r="P22" i="2"/>
  <c r="G109" i="2" s="1"/>
  <c r="Y22" i="2"/>
  <c r="E23" i="2"/>
  <c r="F23" i="2"/>
  <c r="G23" i="2"/>
  <c r="N23" i="2"/>
  <c r="X24" i="2" s="1"/>
  <c r="O23" i="2"/>
  <c r="F53" i="2" s="1"/>
  <c r="P23" i="2"/>
  <c r="X23" i="2"/>
  <c r="Z23" i="2"/>
  <c r="E24" i="2"/>
  <c r="F24" i="2"/>
  <c r="G24" i="2"/>
  <c r="N24" i="2"/>
  <c r="E241" i="2" s="1"/>
  <c r="O24" i="2"/>
  <c r="P24" i="2"/>
  <c r="Z65" i="2" s="1"/>
  <c r="Z24" i="2"/>
  <c r="E25" i="2"/>
  <c r="F25" i="2"/>
  <c r="G25" i="2"/>
  <c r="N25" i="2"/>
  <c r="O25" i="2"/>
  <c r="Y46" i="2" s="1"/>
  <c r="P25" i="2"/>
  <c r="X25" i="2"/>
  <c r="Z25" i="2"/>
  <c r="E26" i="2"/>
  <c r="F26" i="2"/>
  <c r="G26" i="2"/>
  <c r="N26" i="2"/>
  <c r="E134" i="2" s="1"/>
  <c r="O26" i="2"/>
  <c r="P26" i="2"/>
  <c r="X26" i="2"/>
  <c r="Z26" i="2"/>
  <c r="E27" i="2"/>
  <c r="F27" i="2"/>
  <c r="G27" i="2"/>
  <c r="N27" i="2"/>
  <c r="O27" i="2"/>
  <c r="P27" i="2"/>
  <c r="X27" i="2"/>
  <c r="Z27" i="2"/>
  <c r="E28" i="2"/>
  <c r="F28" i="2"/>
  <c r="G28" i="2"/>
  <c r="X28" i="2"/>
  <c r="Z28" i="2"/>
  <c r="E29" i="2"/>
  <c r="F29" i="2"/>
  <c r="G29" i="2"/>
  <c r="O29" i="2"/>
  <c r="F242" i="2" s="1"/>
  <c r="P29" i="2"/>
  <c r="X29" i="2"/>
  <c r="Z29" i="2"/>
  <c r="E30" i="2"/>
  <c r="F30" i="2"/>
  <c r="G30" i="2"/>
  <c r="X30" i="2"/>
  <c r="Y30" i="2"/>
  <c r="E31" i="2"/>
  <c r="F31" i="2"/>
  <c r="G31" i="2"/>
  <c r="X31" i="2"/>
  <c r="Y31" i="2"/>
  <c r="Z31" i="2"/>
  <c r="E32" i="2"/>
  <c r="F32" i="2"/>
  <c r="G32" i="2"/>
  <c r="X32" i="2"/>
  <c r="Y32" i="2"/>
  <c r="Z32" i="2"/>
  <c r="E33" i="2"/>
  <c r="F33" i="2"/>
  <c r="G33" i="2"/>
  <c r="X33" i="2"/>
  <c r="Y33" i="2"/>
  <c r="E34" i="2"/>
  <c r="F34" i="2"/>
  <c r="G34" i="2"/>
  <c r="X34" i="2"/>
  <c r="Y34" i="2"/>
  <c r="E35" i="2"/>
  <c r="F35" i="2"/>
  <c r="G35" i="2"/>
  <c r="X35" i="2"/>
  <c r="Y35" i="2"/>
  <c r="Z35" i="2"/>
  <c r="E36" i="2"/>
  <c r="F36" i="2"/>
  <c r="G36" i="2"/>
  <c r="X36" i="2"/>
  <c r="Y36" i="2"/>
  <c r="Z36" i="2"/>
  <c r="E37" i="2"/>
  <c r="F37" i="2"/>
  <c r="G37" i="2"/>
  <c r="X37" i="2"/>
  <c r="Y37" i="2"/>
  <c r="E38" i="2"/>
  <c r="F38" i="2"/>
  <c r="G38" i="2"/>
  <c r="X38" i="2"/>
  <c r="Y38" i="2"/>
  <c r="E39" i="2"/>
  <c r="F39" i="2"/>
  <c r="G39" i="2"/>
  <c r="X39" i="2"/>
  <c r="Y39" i="2"/>
  <c r="Z39" i="2"/>
  <c r="E40" i="2"/>
  <c r="F40" i="2"/>
  <c r="G40" i="2"/>
  <c r="Y40" i="2"/>
  <c r="Z40" i="2"/>
  <c r="E41" i="2"/>
  <c r="F41" i="2"/>
  <c r="G41" i="2"/>
  <c r="X41" i="2"/>
  <c r="Y41" i="2"/>
  <c r="Z41" i="2"/>
  <c r="E42" i="2"/>
  <c r="F42" i="2"/>
  <c r="G42" i="2"/>
  <c r="X42" i="2"/>
  <c r="Y42" i="2"/>
  <c r="Z42" i="2"/>
  <c r="E43" i="2"/>
  <c r="F43" i="2"/>
  <c r="G43" i="2"/>
  <c r="X43" i="2"/>
  <c r="Y43" i="2"/>
  <c r="Z43" i="2"/>
  <c r="E44" i="2"/>
  <c r="F44" i="2"/>
  <c r="G44" i="2"/>
  <c r="X44" i="2"/>
  <c r="Y44" i="2"/>
  <c r="Z44" i="2"/>
  <c r="F45" i="2"/>
  <c r="X45" i="2"/>
  <c r="Y45" i="2"/>
  <c r="Z45" i="2"/>
  <c r="D46" i="2"/>
  <c r="G45" i="2" s="1"/>
  <c r="E46" i="2"/>
  <c r="G46" i="2"/>
  <c r="X46" i="2"/>
  <c r="Z46" i="2"/>
  <c r="G47" i="2"/>
  <c r="X47" i="2"/>
  <c r="Y47" i="2"/>
  <c r="Z47" i="2"/>
  <c r="X48" i="2"/>
  <c r="Y48" i="2"/>
  <c r="Z48" i="2"/>
  <c r="E49" i="2"/>
  <c r="X49" i="2"/>
  <c r="Z49" i="2"/>
  <c r="E50" i="2"/>
  <c r="G50" i="2"/>
  <c r="X50" i="2"/>
  <c r="Z50" i="2"/>
  <c r="G51" i="2"/>
  <c r="X51" i="2"/>
  <c r="Y51" i="2"/>
  <c r="Z51" i="2"/>
  <c r="E52" i="2"/>
  <c r="X52" i="2"/>
  <c r="Y52" i="2"/>
  <c r="Z52" i="2"/>
  <c r="E53" i="2"/>
  <c r="G53" i="2"/>
  <c r="X53" i="2"/>
  <c r="Z53" i="2"/>
  <c r="E54" i="2"/>
  <c r="G54" i="2"/>
  <c r="X54" i="2"/>
  <c r="Z54" i="2"/>
  <c r="E55" i="2"/>
  <c r="G55" i="2"/>
  <c r="X55" i="2"/>
  <c r="Y55" i="2"/>
  <c r="Z55" i="2"/>
  <c r="E56" i="2"/>
  <c r="G56" i="2"/>
  <c r="X56" i="2"/>
  <c r="Y56" i="2"/>
  <c r="Z56" i="2"/>
  <c r="E57" i="2"/>
  <c r="G57" i="2"/>
  <c r="X57" i="2"/>
  <c r="Z57" i="2"/>
  <c r="E58" i="2"/>
  <c r="G58" i="2"/>
  <c r="X58" i="2"/>
  <c r="Z58" i="2"/>
  <c r="E59" i="2"/>
  <c r="G59" i="2"/>
  <c r="X59" i="2"/>
  <c r="Y59" i="2"/>
  <c r="Z59" i="2"/>
  <c r="E60" i="2"/>
  <c r="G60" i="2"/>
  <c r="X60" i="2"/>
  <c r="Y60" i="2"/>
  <c r="Z60" i="2"/>
  <c r="E61" i="2"/>
  <c r="G61" i="2"/>
  <c r="E62" i="2"/>
  <c r="G62" i="2"/>
  <c r="E63" i="2"/>
  <c r="G63" i="2"/>
  <c r="E64" i="2"/>
  <c r="G64" i="2"/>
  <c r="E65" i="2"/>
  <c r="G65" i="2"/>
  <c r="Y65" i="2"/>
  <c r="E66" i="2"/>
  <c r="G66" i="2"/>
  <c r="X66" i="2"/>
  <c r="Y66" i="2"/>
  <c r="Z66" i="2"/>
  <c r="E67" i="2"/>
  <c r="G67" i="2"/>
  <c r="E68" i="2"/>
  <c r="G68" i="2"/>
  <c r="E69" i="2"/>
  <c r="G69" i="2"/>
  <c r="E70" i="2"/>
  <c r="G70" i="2"/>
  <c r="E71" i="2"/>
  <c r="G71" i="2"/>
  <c r="E72" i="2"/>
  <c r="F72" i="2"/>
  <c r="G72" i="2"/>
  <c r="E73" i="2"/>
  <c r="G73" i="2"/>
  <c r="E74" i="2"/>
  <c r="F74" i="2"/>
  <c r="G74" i="2"/>
  <c r="E75" i="2"/>
  <c r="G75" i="2"/>
  <c r="E76" i="2"/>
  <c r="G76" i="2"/>
  <c r="E77" i="2"/>
  <c r="G77" i="2"/>
  <c r="E78" i="2"/>
  <c r="G78" i="2"/>
  <c r="E79" i="2"/>
  <c r="G79" i="2"/>
  <c r="F80" i="2"/>
  <c r="D81" i="2"/>
  <c r="G80" i="2" s="1"/>
  <c r="E82" i="2"/>
  <c r="G82" i="2"/>
  <c r="F83" i="2"/>
  <c r="F84" i="2"/>
  <c r="G84" i="2"/>
  <c r="F85" i="2"/>
  <c r="E86" i="2"/>
  <c r="E87" i="2"/>
  <c r="F87" i="2"/>
  <c r="E88" i="2"/>
  <c r="E90" i="2"/>
  <c r="G90" i="2"/>
  <c r="F91" i="2"/>
  <c r="F92" i="2"/>
  <c r="G92" i="2"/>
  <c r="F93" i="2"/>
  <c r="E94" i="2"/>
  <c r="E95" i="2"/>
  <c r="F95" i="2"/>
  <c r="E96" i="2"/>
  <c r="E98" i="2"/>
  <c r="G98" i="2"/>
  <c r="F99" i="2"/>
  <c r="F100" i="2"/>
  <c r="G100" i="2"/>
  <c r="F101" i="2"/>
  <c r="E102" i="2"/>
  <c r="F102" i="2"/>
  <c r="E103" i="2"/>
  <c r="F103" i="2"/>
  <c r="E104" i="2"/>
  <c r="F104" i="2"/>
  <c r="E105" i="2"/>
  <c r="F105" i="2"/>
  <c r="E106" i="2"/>
  <c r="F106" i="2"/>
  <c r="G106" i="2"/>
  <c r="E107" i="2"/>
  <c r="F107" i="2"/>
  <c r="E108" i="2"/>
  <c r="F108" i="2"/>
  <c r="G108" i="2"/>
  <c r="E109" i="2"/>
  <c r="F109" i="2"/>
  <c r="E110" i="2"/>
  <c r="F110" i="2"/>
  <c r="E111" i="2"/>
  <c r="F111" i="2"/>
  <c r="E112" i="2"/>
  <c r="F112" i="2"/>
  <c r="E113" i="2"/>
  <c r="F113" i="2"/>
  <c r="E114" i="2"/>
  <c r="F114" i="2"/>
  <c r="G114" i="2"/>
  <c r="E115" i="2"/>
  <c r="F115" i="2"/>
  <c r="E116" i="2"/>
  <c r="F116" i="2"/>
  <c r="G116" i="2"/>
  <c r="E117" i="2"/>
  <c r="F117" i="2"/>
  <c r="E118" i="2"/>
  <c r="F118" i="2"/>
  <c r="E119" i="2"/>
  <c r="F119" i="2"/>
  <c r="E120" i="2"/>
  <c r="F120" i="2"/>
  <c r="E121" i="2"/>
  <c r="F121" i="2"/>
  <c r="E122" i="2"/>
  <c r="F122" i="2"/>
  <c r="G122" i="2"/>
  <c r="E123" i="2"/>
  <c r="F123" i="2"/>
  <c r="E124" i="2"/>
  <c r="F124" i="2"/>
  <c r="G124" i="2"/>
  <c r="E125" i="2"/>
  <c r="F125" i="2"/>
  <c r="E126" i="2"/>
  <c r="F126" i="2"/>
  <c r="E127" i="2"/>
  <c r="F127" i="2"/>
  <c r="E128" i="2"/>
  <c r="F128" i="2"/>
  <c r="E129" i="2"/>
  <c r="F129" i="2"/>
  <c r="E130" i="2"/>
  <c r="F130" i="2"/>
  <c r="G130" i="2"/>
  <c r="E131" i="2"/>
  <c r="F131" i="2"/>
  <c r="F132" i="2"/>
  <c r="G132" i="2"/>
  <c r="D133" i="2"/>
  <c r="E133" i="2"/>
  <c r="F133" i="2"/>
  <c r="G133" i="2"/>
  <c r="F134" i="2"/>
  <c r="G134" i="2"/>
  <c r="E135" i="2"/>
  <c r="G135" i="2"/>
  <c r="D136" i="2"/>
  <c r="F136" i="2" s="1"/>
  <c r="E136" i="2"/>
  <c r="E137" i="2"/>
  <c r="F137" i="2"/>
  <c r="E138" i="2"/>
  <c r="F138" i="2"/>
  <c r="G138" i="2"/>
  <c r="G139" i="2"/>
  <c r="E140" i="2"/>
  <c r="G140" i="2"/>
  <c r="E141" i="2"/>
  <c r="F141" i="2"/>
  <c r="F142" i="2"/>
  <c r="G142" i="2"/>
  <c r="F143" i="2"/>
  <c r="G143" i="2"/>
  <c r="E144" i="2"/>
  <c r="G144" i="2"/>
  <c r="E145" i="2"/>
  <c r="F145" i="2"/>
  <c r="E146" i="2"/>
  <c r="F146" i="2"/>
  <c r="G146" i="2"/>
  <c r="E147" i="2"/>
  <c r="F147" i="2"/>
  <c r="G147" i="2"/>
  <c r="E148" i="2"/>
  <c r="F148" i="2"/>
  <c r="G148" i="2"/>
  <c r="E149" i="2"/>
  <c r="F149" i="2"/>
  <c r="G149" i="2"/>
  <c r="E150" i="2"/>
  <c r="F150" i="2"/>
  <c r="G150" i="2"/>
  <c r="E151" i="2"/>
  <c r="F151" i="2"/>
  <c r="G151" i="2"/>
  <c r="E152" i="2"/>
  <c r="F152" i="2"/>
  <c r="G152" i="2"/>
  <c r="E153" i="2"/>
  <c r="F153" i="2"/>
  <c r="G153" i="2"/>
  <c r="E154" i="2"/>
  <c r="F154" i="2"/>
  <c r="G154" i="2"/>
  <c r="E155" i="2"/>
  <c r="F155" i="2"/>
  <c r="G155" i="2"/>
  <c r="E156" i="2"/>
  <c r="F156" i="2"/>
  <c r="G156" i="2"/>
  <c r="E157" i="2"/>
  <c r="F157" i="2"/>
  <c r="G157" i="2"/>
  <c r="E158" i="2"/>
  <c r="F158" i="2"/>
  <c r="G158" i="2"/>
  <c r="E159" i="2"/>
  <c r="F159" i="2"/>
  <c r="G159" i="2"/>
  <c r="E160" i="2"/>
  <c r="F160" i="2"/>
  <c r="G160" i="2"/>
  <c r="F161" i="2"/>
  <c r="D162" i="2"/>
  <c r="G163" i="2"/>
  <c r="F164" i="2"/>
  <c r="F166" i="2"/>
  <c r="E167" i="2"/>
  <c r="G169" i="2"/>
  <c r="G171" i="2"/>
  <c r="F172" i="2"/>
  <c r="F174" i="2"/>
  <c r="E175" i="2"/>
  <c r="E177" i="2"/>
  <c r="G177" i="2"/>
  <c r="F180" i="2"/>
  <c r="F182" i="2"/>
  <c r="E183" i="2"/>
  <c r="E185" i="2"/>
  <c r="G185" i="2"/>
  <c r="G187" i="2"/>
  <c r="F188" i="2"/>
  <c r="E191" i="2"/>
  <c r="E193" i="2"/>
  <c r="G193" i="2"/>
  <c r="G195" i="2"/>
  <c r="F196" i="2"/>
  <c r="F198" i="2"/>
  <c r="E199" i="2"/>
  <c r="G201" i="2"/>
  <c r="G203" i="2"/>
  <c r="F204" i="2"/>
  <c r="F206" i="2"/>
  <c r="E207" i="2"/>
  <c r="E209" i="2"/>
  <c r="G209" i="2"/>
  <c r="F212" i="2"/>
  <c r="F214" i="2"/>
  <c r="E215" i="2"/>
  <c r="E217" i="2"/>
  <c r="G217" i="2"/>
  <c r="G219" i="2"/>
  <c r="F220" i="2"/>
  <c r="F222" i="2"/>
  <c r="E223" i="2"/>
  <c r="E225" i="2"/>
  <c r="G225" i="2"/>
  <c r="G227" i="2"/>
  <c r="F228" i="2"/>
  <c r="F230" i="2"/>
  <c r="E231" i="2"/>
  <c r="E233" i="2"/>
  <c r="G233" i="2"/>
  <c r="G235" i="2"/>
  <c r="F236" i="2"/>
  <c r="F238" i="2"/>
  <c r="E239" i="2"/>
  <c r="F241" i="2"/>
  <c r="E242" i="2"/>
  <c r="G242" i="2"/>
  <c r="E243" i="2"/>
  <c r="F243" i="2"/>
  <c r="G243" i="2"/>
  <c r="E252" i="2"/>
  <c r="D253" i="2"/>
  <c r="D255" i="2"/>
  <c r="E256" i="2"/>
  <c r="D258" i="2" a="1"/>
  <c r="D258" i="2" s="1"/>
  <c r="D260" i="2"/>
  <c r="E261" i="2"/>
  <c r="D262" i="2"/>
  <c r="E262" i="2"/>
  <c r="D264" i="2"/>
  <c r="E265" i="2"/>
  <c r="D267" i="2"/>
  <c r="E268" i="2"/>
  <c r="R270" i="2"/>
  <c r="E271" i="2"/>
  <c r="R271" i="2"/>
  <c r="E272" i="2"/>
  <c r="R272" i="2"/>
  <c r="E273" i="2"/>
  <c r="R273" i="2"/>
  <c r="R274" i="2"/>
  <c r="E251" i="2" s="1"/>
  <c r="R275" i="2"/>
  <c r="E287" i="2" s="1"/>
  <c r="D276" i="2"/>
  <c r="E276" i="2"/>
  <c r="R276" i="2"/>
  <c r="E263" i="2" s="1"/>
  <c r="E277" i="2"/>
  <c r="R277" i="2"/>
  <c r="R278" i="2"/>
  <c r="E275" i="2" s="1"/>
  <c r="E280" i="2"/>
  <c r="R280" i="2"/>
  <c r="E293" i="2"/>
  <c r="E294" i="2"/>
  <c r="E295" i="2"/>
  <c r="D296" i="2"/>
  <c r="E296" i="2"/>
  <c r="D299" i="2"/>
  <c r="E299" i="2" s="1"/>
  <c r="E300" i="2"/>
  <c r="R300" i="2"/>
  <c r="S300" i="2"/>
  <c r="F294" i="2" s="1"/>
  <c r="D301" i="2"/>
  <c r="R301" i="2"/>
  <c r="E302" i="2" s="1"/>
  <c r="S301" i="2"/>
  <c r="F302" i="2"/>
  <c r="R302" i="2"/>
  <c r="S302" i="2"/>
  <c r="S311" i="2" s="1"/>
  <c r="R303" i="2"/>
  <c r="E297" i="2" s="1"/>
  <c r="S303" i="2"/>
  <c r="F295" i="2" s="1"/>
  <c r="D304" i="2"/>
  <c r="R304" i="2"/>
  <c r="S304" i="2"/>
  <c r="F293" i="2" s="1"/>
  <c r="F305" i="2"/>
  <c r="R305" i="2"/>
  <c r="E314" i="2" s="1"/>
  <c r="S305" i="2"/>
  <c r="E306" i="2"/>
  <c r="R306" i="2"/>
  <c r="E304" i="2" s="1"/>
  <c r="S306" i="2"/>
  <c r="R307" i="2"/>
  <c r="S307" i="2"/>
  <c r="D308" i="2"/>
  <c r="F307" i="2" s="1"/>
  <c r="R308" i="2"/>
  <c r="S308" i="2"/>
  <c r="R310" i="2"/>
  <c r="E315" i="2" s="1"/>
  <c r="S310" i="2"/>
  <c r="F315" i="2" s="1"/>
  <c r="F314" i="2"/>
  <c r="F321" i="2"/>
  <c r="G321" i="2"/>
  <c r="D322" i="2"/>
  <c r="F322" i="2"/>
  <c r="D324" i="2"/>
  <c r="G325" i="2"/>
  <c r="D327" i="2" a="1"/>
  <c r="D327" i="2" s="1"/>
  <c r="S328" i="2"/>
  <c r="F325" i="2" s="1"/>
  <c r="T328" i="2"/>
  <c r="D329" i="2"/>
  <c r="S329" i="2"/>
  <c r="T329" i="2"/>
  <c r="S330" i="2"/>
  <c r="T330" i="2"/>
  <c r="T339" i="2" s="1"/>
  <c r="D331" i="2"/>
  <c r="G331" i="2"/>
  <c r="S331" i="2"/>
  <c r="T331" i="2"/>
  <c r="G323" i="2" s="1"/>
  <c r="S332" i="2"/>
  <c r="F345" i="2" s="1"/>
  <c r="T332" i="2"/>
  <c r="G345" i="2" s="1"/>
  <c r="D333" i="2"/>
  <c r="F332" i="2" s="1"/>
  <c r="F333" i="2"/>
  <c r="S333" i="2"/>
  <c r="T333" i="2"/>
  <c r="G334" i="2"/>
  <c r="S334" i="2"/>
  <c r="T334" i="2"/>
  <c r="D335" i="2"/>
  <c r="S335" i="2"/>
  <c r="T335" i="2"/>
  <c r="S336" i="2"/>
  <c r="F339" i="2" s="1"/>
  <c r="T336" i="2"/>
  <c r="G335" i="2" s="1"/>
  <c r="S338" i="2"/>
  <c r="F347" i="2" s="1"/>
  <c r="T338" i="2"/>
  <c r="G347" i="2" s="1"/>
  <c r="G339" i="2"/>
  <c r="F346" i="2"/>
  <c r="G346" i="2"/>
  <c r="E354" i="2"/>
  <c r="F354" i="2"/>
  <c r="D355" i="2"/>
  <c r="E355" i="2"/>
  <c r="E356" i="2"/>
  <c r="D358" i="2"/>
  <c r="E357" i="2" s="1"/>
  <c r="E358" i="2"/>
  <c r="S358" i="2"/>
  <c r="T358" i="2"/>
  <c r="S359" i="2"/>
  <c r="S369" i="2" s="1"/>
  <c r="T359" i="2"/>
  <c r="F360" i="2" s="1"/>
  <c r="S360" i="2"/>
  <c r="T360" i="2"/>
  <c r="S361" i="2"/>
  <c r="T361" i="2"/>
  <c r="F355" i="2" s="1"/>
  <c r="D362" i="2"/>
  <c r="S362" i="2"/>
  <c r="E353" i="2" s="1"/>
  <c r="T362" i="2"/>
  <c r="F353" i="2" s="1"/>
  <c r="S363" i="2"/>
  <c r="T363" i="2"/>
  <c r="F368" i="2" s="1"/>
  <c r="E364" i="2"/>
  <c r="S364" i="2"/>
  <c r="T364" i="2"/>
  <c r="S365" i="2"/>
  <c r="E359" i="2" s="1"/>
  <c r="T365" i="2"/>
  <c r="F359" i="2" s="1"/>
  <c r="S366" i="2"/>
  <c r="E369" i="2" s="1"/>
  <c r="T366" i="2"/>
  <c r="E368" i="2"/>
  <c r="F369" i="2"/>
  <c r="E376" i="2"/>
  <c r="F376" i="2"/>
  <c r="F387" i="2" s="1"/>
  <c r="G376" i="2"/>
  <c r="E377" i="2"/>
  <c r="F377" i="2"/>
  <c r="G377" i="2"/>
  <c r="F378" i="2"/>
  <c r="G378" i="2"/>
  <c r="D379" i="2"/>
  <c r="E379" i="2" s="1"/>
  <c r="F379" i="2"/>
  <c r="E380" i="2"/>
  <c r="F380" i="2"/>
  <c r="G380" i="2"/>
  <c r="E382" i="2"/>
  <c r="F382" i="2"/>
  <c r="G382" i="2"/>
  <c r="E386" i="2"/>
  <c r="F386" i="2"/>
  <c r="G386" i="2"/>
  <c r="G393" i="2"/>
  <c r="D395" i="2"/>
  <c r="G395" i="2"/>
  <c r="T395" i="2"/>
  <c r="G396" i="2"/>
  <c r="T396" i="2"/>
  <c r="T397" i="2"/>
  <c r="T398" i="2"/>
  <c r="G401" i="2" s="1"/>
  <c r="T399" i="2"/>
  <c r="G397" i="2" s="1"/>
  <c r="T400" i="2"/>
  <c r="G409" i="2"/>
  <c r="G410" i="2"/>
  <c r="T410" i="2"/>
  <c r="D411" i="2"/>
  <c r="G412" i="2" s="1"/>
  <c r="T411" i="2"/>
  <c r="T418" i="2" s="1"/>
  <c r="T412" i="2"/>
  <c r="T413" i="2"/>
  <c r="G411" i="2" s="1"/>
  <c r="D414" i="2"/>
  <c r="T414" i="2"/>
  <c r="T415" i="2"/>
  <c r="T416" i="2"/>
  <c r="G416" i="2" s="1"/>
  <c r="D417" i="2"/>
  <c r="G417" i="2"/>
  <c r="T417" i="2"/>
  <c r="G422" i="2" s="1"/>
  <c r="G421" i="2"/>
  <c r="D429" i="2"/>
  <c r="F429" i="2" s="1"/>
  <c r="E429" i="2"/>
  <c r="F430" i="2"/>
  <c r="D431" i="2"/>
  <c r="F431" i="2" s="1"/>
  <c r="T431" i="2"/>
  <c r="U431" i="2"/>
  <c r="F439" i="2" s="1"/>
  <c r="E432" i="2"/>
  <c r="F432" i="2"/>
  <c r="T432" i="2"/>
  <c r="U432" i="2"/>
  <c r="F436" i="2" s="1"/>
  <c r="F433" i="2"/>
  <c r="T433" i="2"/>
  <c r="E433" i="2" s="1"/>
  <c r="U433" i="2"/>
  <c r="T434" i="2"/>
  <c r="T439" i="2" s="1"/>
  <c r="U434" i="2"/>
  <c r="D435" i="2"/>
  <c r="E435" i="2" s="1"/>
  <c r="T435" i="2"/>
  <c r="U435" i="2"/>
  <c r="F443" i="2" s="1"/>
  <c r="E436" i="2"/>
  <c r="T436" i="2"/>
  <c r="U436" i="2"/>
  <c r="E437" i="2"/>
  <c r="T437" i="2"/>
  <c r="U437" i="2"/>
  <c r="D438" i="2"/>
  <c r="F438" i="2" s="1"/>
  <c r="E438" i="2"/>
  <c r="T438" i="2"/>
  <c r="U438" i="2"/>
  <c r="E443" i="2"/>
  <c r="E444" i="2"/>
  <c r="F444" i="2"/>
  <c r="G452" i="2"/>
  <c r="G453" i="2"/>
  <c r="G454" i="2"/>
  <c r="D455" i="2"/>
  <c r="G455" i="2"/>
  <c r="G465" i="2" s="1"/>
  <c r="G456" i="2"/>
  <c r="G457" i="2"/>
  <c r="G460" i="2"/>
  <c r="T462" i="2"/>
  <c r="G464" i="2"/>
  <c r="F326" i="2" l="1"/>
  <c r="G326" i="2"/>
  <c r="F327" i="2"/>
  <c r="F337" i="2"/>
  <c r="G336" i="2"/>
  <c r="G327" i="2"/>
  <c r="G337" i="2"/>
  <c r="F336" i="2"/>
  <c r="E387" i="2"/>
  <c r="G387" i="2"/>
  <c r="G329" i="2"/>
  <c r="F328" i="2"/>
  <c r="G324" i="2"/>
  <c r="E253" i="2"/>
  <c r="E254" i="2"/>
  <c r="E255" i="2"/>
  <c r="E288" i="2" s="1"/>
  <c r="U439" i="2"/>
  <c r="F434" i="2"/>
  <c r="F445" i="2" s="1"/>
  <c r="G394" i="2"/>
  <c r="G402" i="2" s="1"/>
  <c r="F358" i="2"/>
  <c r="G330" i="2"/>
  <c r="F338" i="2"/>
  <c r="G338" i="2"/>
  <c r="G322" i="2"/>
  <c r="F323" i="2"/>
  <c r="F348" i="2" s="1"/>
  <c r="F324" i="2"/>
  <c r="F299" i="2"/>
  <c r="E264" i="2"/>
  <c r="E361" i="2"/>
  <c r="F361" i="2"/>
  <c r="E363" i="2"/>
  <c r="F362" i="2"/>
  <c r="F363" i="2"/>
  <c r="G415" i="2"/>
  <c r="G328" i="2"/>
  <c r="F298" i="2"/>
  <c r="E281" i="2"/>
  <c r="R281" i="2"/>
  <c r="E434" i="2"/>
  <c r="E439" i="2"/>
  <c r="E445" i="2" s="1"/>
  <c r="F437" i="2"/>
  <c r="F435" i="2"/>
  <c r="E378" i="2"/>
  <c r="E360" i="2"/>
  <c r="E370" i="2" s="1"/>
  <c r="F357" i="2"/>
  <c r="F335" i="2"/>
  <c r="F330" i="2"/>
  <c r="F297" i="2"/>
  <c r="F316" i="2" s="1"/>
  <c r="E162" i="2"/>
  <c r="G164" i="2"/>
  <c r="F167" i="2"/>
  <c r="E170" i="2"/>
  <c r="G172" i="2"/>
  <c r="F175" i="2"/>
  <c r="E178" i="2"/>
  <c r="G180" i="2"/>
  <c r="F183" i="2"/>
  <c r="E186" i="2"/>
  <c r="G188" i="2"/>
  <c r="F191" i="2"/>
  <c r="E194" i="2"/>
  <c r="G196" i="2"/>
  <c r="F199" i="2"/>
  <c r="E202" i="2"/>
  <c r="G204" i="2"/>
  <c r="F207" i="2"/>
  <c r="E210" i="2"/>
  <c r="G212" i="2"/>
  <c r="F215" i="2"/>
  <c r="E218" i="2"/>
  <c r="G220" i="2"/>
  <c r="F223" i="2"/>
  <c r="E226" i="2"/>
  <c r="G228" i="2"/>
  <c r="F231" i="2"/>
  <c r="E234" i="2"/>
  <c r="G236" i="2"/>
  <c r="F239" i="2"/>
  <c r="F162" i="2"/>
  <c r="E165" i="2"/>
  <c r="G167" i="2"/>
  <c r="F170" i="2"/>
  <c r="E173" i="2"/>
  <c r="G175" i="2"/>
  <c r="F178" i="2"/>
  <c r="E181" i="2"/>
  <c r="G183" i="2"/>
  <c r="F186" i="2"/>
  <c r="E189" i="2"/>
  <c r="G191" i="2"/>
  <c r="F194" i="2"/>
  <c r="E197" i="2"/>
  <c r="G199" i="2"/>
  <c r="F202" i="2"/>
  <c r="E205" i="2"/>
  <c r="G207" i="2"/>
  <c r="F210" i="2"/>
  <c r="E213" i="2"/>
  <c r="G215" i="2"/>
  <c r="F218" i="2"/>
  <c r="E221" i="2"/>
  <c r="G223" i="2"/>
  <c r="F226" i="2"/>
  <c r="E229" i="2"/>
  <c r="G231" i="2"/>
  <c r="F234" i="2"/>
  <c r="E237" i="2"/>
  <c r="G239" i="2"/>
  <c r="G162" i="2"/>
  <c r="F165" i="2"/>
  <c r="E168" i="2"/>
  <c r="G170" i="2"/>
  <c r="F173" i="2"/>
  <c r="E176" i="2"/>
  <c r="G178" i="2"/>
  <c r="F181" i="2"/>
  <c r="E184" i="2"/>
  <c r="G186" i="2"/>
  <c r="F189" i="2"/>
  <c r="E192" i="2"/>
  <c r="G194" i="2"/>
  <c r="F197" i="2"/>
  <c r="E200" i="2"/>
  <c r="G202" i="2"/>
  <c r="F205" i="2"/>
  <c r="E208" i="2"/>
  <c r="G210" i="2"/>
  <c r="F213" i="2"/>
  <c r="E216" i="2"/>
  <c r="G218" i="2"/>
  <c r="F221" i="2"/>
  <c r="E224" i="2"/>
  <c r="G226" i="2"/>
  <c r="F229" i="2"/>
  <c r="E232" i="2"/>
  <c r="G234" i="2"/>
  <c r="F237" i="2"/>
  <c r="E163" i="2"/>
  <c r="G165" i="2"/>
  <c r="F168" i="2"/>
  <c r="E171" i="2"/>
  <c r="G173" i="2"/>
  <c r="F176" i="2"/>
  <c r="E179" i="2"/>
  <c r="G181" i="2"/>
  <c r="F184" i="2"/>
  <c r="E187" i="2"/>
  <c r="G189" i="2"/>
  <c r="F192" i="2"/>
  <c r="E195" i="2"/>
  <c r="G197" i="2"/>
  <c r="F200" i="2"/>
  <c r="E203" i="2"/>
  <c r="G205" i="2"/>
  <c r="F208" i="2"/>
  <c r="E211" i="2"/>
  <c r="G213" i="2"/>
  <c r="F216" i="2"/>
  <c r="E219" i="2"/>
  <c r="G221" i="2"/>
  <c r="F224" i="2"/>
  <c r="E227" i="2"/>
  <c r="G229" i="2"/>
  <c r="F232" i="2"/>
  <c r="E235" i="2"/>
  <c r="G237" i="2"/>
  <c r="E161" i="2"/>
  <c r="F163" i="2"/>
  <c r="E166" i="2"/>
  <c r="G168" i="2"/>
  <c r="F171" i="2"/>
  <c r="E174" i="2"/>
  <c r="G176" i="2"/>
  <c r="F179" i="2"/>
  <c r="E182" i="2"/>
  <c r="G184" i="2"/>
  <c r="F187" i="2"/>
  <c r="E190" i="2"/>
  <c r="G192" i="2"/>
  <c r="F195" i="2"/>
  <c r="E198" i="2"/>
  <c r="G200" i="2"/>
  <c r="F203" i="2"/>
  <c r="E206" i="2"/>
  <c r="G208" i="2"/>
  <c r="F211" i="2"/>
  <c r="E214" i="2"/>
  <c r="G216" i="2"/>
  <c r="F219" i="2"/>
  <c r="E222" i="2"/>
  <c r="G224" i="2"/>
  <c r="F227" i="2"/>
  <c r="E230" i="2"/>
  <c r="G232" i="2"/>
  <c r="F235" i="2"/>
  <c r="E238" i="2"/>
  <c r="G161" i="2"/>
  <c r="E164" i="2"/>
  <c r="G166" i="2"/>
  <c r="F169" i="2"/>
  <c r="E172" i="2"/>
  <c r="G174" i="2"/>
  <c r="F177" i="2"/>
  <c r="E180" i="2"/>
  <c r="G182" i="2"/>
  <c r="F185" i="2"/>
  <c r="E188" i="2"/>
  <c r="G190" i="2"/>
  <c r="F193" i="2"/>
  <c r="E196" i="2"/>
  <c r="G198" i="2"/>
  <c r="F201" i="2"/>
  <c r="E204" i="2"/>
  <c r="G206" i="2"/>
  <c r="F209" i="2"/>
  <c r="E212" i="2"/>
  <c r="G214" i="2"/>
  <c r="F217" i="2"/>
  <c r="E220" i="2"/>
  <c r="G222" i="2"/>
  <c r="F225" i="2"/>
  <c r="E228" i="2"/>
  <c r="G230" i="2"/>
  <c r="F233" i="2"/>
  <c r="E236" i="2"/>
  <c r="G238" i="2"/>
  <c r="E307" i="2"/>
  <c r="E308" i="2"/>
  <c r="E431" i="2"/>
  <c r="E430" i="2"/>
  <c r="G414" i="2"/>
  <c r="E362" i="2"/>
  <c r="E303" i="2"/>
  <c r="E301" i="2"/>
  <c r="F301" i="2"/>
  <c r="F300" i="2"/>
  <c r="F296" i="2"/>
  <c r="E259" i="2"/>
  <c r="E260" i="2"/>
  <c r="E258" i="2"/>
  <c r="E278" i="2"/>
  <c r="E279" i="2"/>
  <c r="E257" i="2"/>
  <c r="G413" i="2"/>
  <c r="G423" i="2" s="1"/>
  <c r="G379" i="2"/>
  <c r="T369" i="2"/>
  <c r="F356" i="2"/>
  <c r="F370" i="2" s="1"/>
  <c r="F329" i="2"/>
  <c r="F308" i="2"/>
  <c r="R311" i="2"/>
  <c r="E269" i="2"/>
  <c r="E270" i="2"/>
  <c r="E274" i="2"/>
  <c r="E266" i="2"/>
  <c r="E267" i="2"/>
  <c r="G211" i="2"/>
  <c r="E201" i="2"/>
  <c r="F190" i="2"/>
  <c r="G179" i="2"/>
  <c r="E169" i="2"/>
  <c r="S339" i="2"/>
  <c r="G333" i="2"/>
  <c r="F306" i="2"/>
  <c r="F304" i="2"/>
  <c r="E298" i="2"/>
  <c r="G145" i="2"/>
  <c r="E143" i="2"/>
  <c r="F140" i="2"/>
  <c r="G137" i="2"/>
  <c r="F135" i="2"/>
  <c r="G127" i="2"/>
  <c r="G119" i="2"/>
  <c r="G111" i="2"/>
  <c r="G103" i="2"/>
  <c r="E101" i="2"/>
  <c r="F98" i="2"/>
  <c r="G95" i="2"/>
  <c r="E93" i="2"/>
  <c r="F90" i="2"/>
  <c r="G87" i="2"/>
  <c r="E85" i="2"/>
  <c r="F82" i="2"/>
  <c r="E80" i="2"/>
  <c r="F77" i="2"/>
  <c r="F69" i="2"/>
  <c r="X65" i="2"/>
  <c r="F63" i="2"/>
  <c r="F58" i="2"/>
  <c r="F54" i="2"/>
  <c r="F50" i="2"/>
  <c r="F46" i="2"/>
  <c r="E45" i="2"/>
  <c r="E244" i="2" s="1"/>
  <c r="X22" i="2"/>
  <c r="Y21" i="2"/>
  <c r="Z20" i="2"/>
  <c r="E20" i="2"/>
  <c r="Y20" i="2"/>
  <c r="F331" i="2"/>
  <c r="G241" i="2"/>
  <c r="G129" i="2"/>
  <c r="G121" i="2"/>
  <c r="G113" i="2"/>
  <c r="G105" i="2"/>
  <c r="G97" i="2"/>
  <c r="G89" i="2"/>
  <c r="G81" i="2"/>
  <c r="F79" i="2"/>
  <c r="F71" i="2"/>
  <c r="F65" i="2"/>
  <c r="F59" i="2"/>
  <c r="F55" i="2"/>
  <c r="F51" i="2"/>
  <c r="F47" i="2"/>
  <c r="Y27" i="2"/>
  <c r="X20" i="2"/>
  <c r="Z19" i="2"/>
  <c r="E142" i="2"/>
  <c r="F139" i="2"/>
  <c r="G136" i="2"/>
  <c r="E132" i="2"/>
  <c r="G126" i="2"/>
  <c r="G118" i="2"/>
  <c r="G110" i="2"/>
  <c r="G102" i="2"/>
  <c r="E100" i="2"/>
  <c r="F97" i="2"/>
  <c r="G94" i="2"/>
  <c r="E92" i="2"/>
  <c r="F89" i="2"/>
  <c r="G86" i="2"/>
  <c r="E84" i="2"/>
  <c r="F81" i="2"/>
  <c r="F76" i="2"/>
  <c r="F68" i="2"/>
  <c r="F62" i="2"/>
  <c r="Y57" i="2"/>
  <c r="Y53" i="2"/>
  <c r="G52" i="2"/>
  <c r="E51" i="2"/>
  <c r="Y49" i="2"/>
  <c r="G48" i="2"/>
  <c r="E47" i="2"/>
  <c r="X40" i="2"/>
  <c r="Z37" i="2"/>
  <c r="Z33" i="2"/>
  <c r="Y26" i="2"/>
  <c r="Y19" i="2"/>
  <c r="F144" i="2"/>
  <c r="G141" i="2"/>
  <c r="E139" i="2"/>
  <c r="G131" i="2"/>
  <c r="G123" i="2"/>
  <c r="G115" i="2"/>
  <c r="G107" i="2"/>
  <c r="G99" i="2"/>
  <c r="E97" i="2"/>
  <c r="F94" i="2"/>
  <c r="G91" i="2"/>
  <c r="E89" i="2"/>
  <c r="F86" i="2"/>
  <c r="G83" i="2"/>
  <c r="E81" i="2"/>
  <c r="F73" i="2"/>
  <c r="F66" i="2"/>
  <c r="F60" i="2"/>
  <c r="F56" i="2"/>
  <c r="F52" i="2"/>
  <c r="F48" i="2"/>
  <c r="Y29" i="2"/>
  <c r="Y28" i="2"/>
  <c r="Y25" i="2"/>
  <c r="X19" i="2"/>
  <c r="F334" i="2"/>
  <c r="G332" i="2"/>
  <c r="E305" i="2"/>
  <c r="F303" i="2"/>
  <c r="G128" i="2"/>
  <c r="G120" i="2"/>
  <c r="G112" i="2"/>
  <c r="G104" i="2"/>
  <c r="G96" i="2"/>
  <c r="G88" i="2"/>
  <c r="F78" i="2"/>
  <c r="F70" i="2"/>
  <c r="F64" i="2"/>
  <c r="Y58" i="2"/>
  <c r="Y54" i="2"/>
  <c r="Y50" i="2"/>
  <c r="G49" i="2"/>
  <c r="E48" i="2"/>
  <c r="Z38" i="2"/>
  <c r="Z34" i="2"/>
  <c r="Z30" i="2"/>
  <c r="Y24" i="2"/>
  <c r="G19" i="2"/>
  <c r="G125" i="2"/>
  <c r="G117" i="2"/>
  <c r="G101" i="2"/>
  <c r="E99" i="2"/>
  <c r="F96" i="2"/>
  <c r="G93" i="2"/>
  <c r="E91" i="2"/>
  <c r="F88" i="2"/>
  <c r="G85" i="2"/>
  <c r="E83" i="2"/>
  <c r="F75" i="2"/>
  <c r="F67" i="2"/>
  <c r="F61" i="2"/>
  <c r="F57" i="2"/>
  <c r="F49" i="2"/>
  <c r="Y23" i="2"/>
  <c r="Z22" i="2"/>
  <c r="F21" i="2"/>
  <c r="F244" i="2" s="1"/>
  <c r="G244" i="2" l="1"/>
  <c r="E316" i="2"/>
  <c r="G348" i="2"/>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<sst xmlns="http://schemas.openxmlformats.org/spreadsheetml/2006/main" count="1774" uniqueCount="474">
  <si>
    <t>sum</t>
  </si>
  <si>
    <t>solar pv</t>
  </si>
  <si>
    <t>market for transmission network, long-distance | transmission network, long-distance | Cutoff, U - GLO</t>
  </si>
  <si>
    <t>km</t>
  </si>
  <si>
    <t>transmission network, long-distance</t>
  </si>
  <si>
    <t>Sum</t>
  </si>
  <si>
    <t>market for transmission network, electricity, high voltage | transmission network, electricity, high voltage | Cutoff, U - GLO</t>
  </si>
  <si>
    <t>transmission network, electricity, high voltage</t>
  </si>
  <si>
    <t>Biofuels</t>
  </si>
  <si>
    <t>market for electricity, high voltage | electricity, high voltage | Cutoff, U - VN</t>
  </si>
  <si>
    <t>loss</t>
  </si>
  <si>
    <t>kWh</t>
  </si>
  <si>
    <t>electricity, high voltage</t>
  </si>
  <si>
    <t>Wind</t>
  </si>
  <si>
    <t>heat and power co-generation, wood chips, 6667 kW | electricity, high voltage | Cutoff, U - RoW</t>
  </si>
  <si>
    <t>biofuels</t>
  </si>
  <si>
    <t>Solar PV</t>
  </si>
  <si>
    <t>electricity, high voltage, import from RAS | electricity, high voltage | Cutoff, U - VN</t>
  </si>
  <si>
    <t>Hydro</t>
  </si>
  <si>
    <t>electricity, high voltage, import from CN-CSG | electricity, high voltage | Cutoff, U - VN</t>
  </si>
  <si>
    <t>others</t>
  </si>
  <si>
    <t>Natural gas</t>
  </si>
  <si>
    <t>electricity production, wind, 1-3MW turbine, onshore | electricity, high voltage | Cutoff, U - RoW</t>
  </si>
  <si>
    <t>wind</t>
  </si>
  <si>
    <t>Oil</t>
  </si>
  <si>
    <t>electricity production, oil | electricity, high voltage | Cutoff, U - RoW</t>
  </si>
  <si>
    <t>oil</t>
  </si>
  <si>
    <t>Coal</t>
  </si>
  <si>
    <t>electricity production, natural gas, conventional power plant | electricity, high voltage | Cutoff, U - RoW</t>
  </si>
  <si>
    <t>Vietnam</t>
  </si>
  <si>
    <t>electricity production, natural gas, combined cycle power plant | electricity, high voltage | Cutoff, U - RoW</t>
  </si>
  <si>
    <t>natural gas sum</t>
  </si>
  <si>
    <t>electricity production, hydro, run-of-river | electricity, high voltage | Cutoff, U - RoW</t>
  </si>
  <si>
    <t>hydro</t>
  </si>
  <si>
    <t>electricity production, hard coal | electricity, high voltage | Cutoff, U - RoW</t>
  </si>
  <si>
    <t>coal</t>
  </si>
  <si>
    <t>Provider</t>
  </si>
  <si>
    <t>Unit</t>
  </si>
  <si>
    <t>Amount</t>
  </si>
  <si>
    <t>Flow</t>
  </si>
  <si>
    <t>VN</t>
  </si>
  <si>
    <t>market for electricity, high voltage | electricity, high voltage | Cutoff, U - TW</t>
  </si>
  <si>
    <t>Waste</t>
  </si>
  <si>
    <t>heat and power co-generation, hard coal | electricity, high voltage | Cutoff, U - TW</t>
  </si>
  <si>
    <t>electricity production, wind, &lt;1MW turbine, onshore | electricity, high voltage | Cutoff, U - TW</t>
  </si>
  <si>
    <t>Nuclear</t>
  </si>
  <si>
    <t>electricity production, wind, 1-3MW turbine, onshore | electricity, high voltage | Cutoff, U - TW</t>
  </si>
  <si>
    <t>wind sum</t>
  </si>
  <si>
    <t>electricity production, oil | electricity, high voltage | Cutoff, U - TW</t>
  </si>
  <si>
    <t>electricity production, nuclear, pressure water reactor | electricity, high voltage | Cutoff, U - TW</t>
  </si>
  <si>
    <t>electricity production, nuclear, boiling water reactor | electricity, high voltage | Cutoff, U - TW</t>
  </si>
  <si>
    <t>nuclear sum</t>
  </si>
  <si>
    <t>electricity production, natural gas, conventional power plant | electricity, high voltage | Cutoff, U - TW</t>
  </si>
  <si>
    <t>natural gas</t>
  </si>
  <si>
    <t>electricity production, lignite | electricity, high voltage | Cutoff, U - TW</t>
  </si>
  <si>
    <t>electricity production, hydro, run-of-river | electricity, high voltage | Cutoff, U - TW</t>
  </si>
  <si>
    <t>Taiwan</t>
  </si>
  <si>
    <t>electricity production, hydro, pumped storage | electricity, high voltage | Cutoff, U - TW</t>
  </si>
  <si>
    <t>hydro sum</t>
  </si>
  <si>
    <t>electricity production, hard coal | electricity, high voltage | Cutoff, U - TW</t>
  </si>
  <si>
    <t>coal sum</t>
  </si>
  <si>
    <t>TW</t>
  </si>
  <si>
    <t>solar PV</t>
  </si>
  <si>
    <t>market for electricity, high voltage | electricity, high voltage | Cutoff, U - TH</t>
  </si>
  <si>
    <t>electricity production, wind, &lt;1MW turbine, onshore | electricity, high voltage | Cutoff, U - RoW</t>
  </si>
  <si>
    <t>electricity production, oil | electricity, high voltage | Cutoff, U - TH</t>
  </si>
  <si>
    <t>Geothermal</t>
  </si>
  <si>
    <t>electricity production, natural gas, conventional power plant | electricity, high voltage | Cutoff, U - TH</t>
  </si>
  <si>
    <t>electricity production, natural gas, combined cycle power plant | electricity, high voltage | Cutoff, U - TH</t>
  </si>
  <si>
    <t>electricity production, lignite | electricity, high voltage | Cutoff, U - TH</t>
  </si>
  <si>
    <t>electricity production, hydro, reservoir, tropical region | electricity, high voltage | Cutoff, U - TH</t>
  </si>
  <si>
    <t>electricity production, hard coal | electricity, high voltage | Cutoff, U - TH</t>
  </si>
  <si>
    <t>Thailand</t>
  </si>
  <si>
    <t>electricity production, deep geothermal | electricity, high voltage | Cutoff, U - TH</t>
  </si>
  <si>
    <t>TH</t>
  </si>
  <si>
    <t>market for electricity, high voltage | electricity, high voltage | Cutoff, U - SG</t>
  </si>
  <si>
    <t>Singapore</t>
  </si>
  <si>
    <t>SG</t>
  </si>
  <si>
    <t>market for electricity, high voltage | electricity, high voltage | Cutoff, U - MY</t>
  </si>
  <si>
    <t>heat and power co-generation, wood chips, 6667 kW | electricity, high voltage | Cutoff, U - MY</t>
  </si>
  <si>
    <t>electricity, high voltage, import from ID | electricity, high voltage | Cutoff, U - MY</t>
  </si>
  <si>
    <t>electricity production, oil | electricity, high voltage | Cutoff, U - MY</t>
  </si>
  <si>
    <t>Malaysia</t>
  </si>
  <si>
    <t>electricity production, natural gas, conventional power plant | electricity, high voltage | Cutoff, U - MY</t>
  </si>
  <si>
    <t>electricity production, natural gas, combined cycle power plant | electricity, high voltage | Cutoff, U - MY</t>
  </si>
  <si>
    <t>electricity production, hydro, reservoir, tropical region | electricity, high voltage | Cutoff, U - MY</t>
  </si>
  <si>
    <t>electricity production, hard coal | electricity, high voltage | Cutoff, U - MY</t>
  </si>
  <si>
    <t>MY</t>
  </si>
  <si>
    <t>market for electricity, high voltage | electricity, high voltage | Cutoff, U - MX</t>
  </si>
  <si>
    <t>electricity, high voltage, import from US-TRE | electricity, high voltage | Cutoff, U - MX</t>
  </si>
  <si>
    <t>electricity production, wind, &gt;3MW turbine, onshore | electricity, high voltage | Cutoff, U - MX</t>
  </si>
  <si>
    <t>electricity production, wind, &lt;1MW turbine, onshore | electricity, high voltage | Cutoff, U - MX</t>
  </si>
  <si>
    <t>electricity production, wind, 1-3MW turbine, onshore | electricity, high voltage | Cutoff, U - MX</t>
  </si>
  <si>
    <t>electricity production, oil | electricity, high voltage | Cutoff, U - MX</t>
  </si>
  <si>
    <t>electricity production, nuclear, boiling water reactor | electricity, high voltage | Cutoff, U - MX</t>
  </si>
  <si>
    <t>nuclear</t>
  </si>
  <si>
    <t>electricity production, natural gas, conventional power plant | electricity, high voltage | Cutoff, U - MX</t>
  </si>
  <si>
    <t>Mexico</t>
  </si>
  <si>
    <t>electricity production, natural gas, combined cycle power plant | electricity, high voltage | Cutoff, U - MX</t>
  </si>
  <si>
    <t>electricity production, lignite | electricity, high voltage | Cutoff, U - MX</t>
  </si>
  <si>
    <t>electricity production, hydro, run-of-river | electricity, high voltage | Cutoff, U - MX</t>
  </si>
  <si>
    <t>electricity production, hard coal | electricity, high voltage | Cutoff, U - MX</t>
  </si>
  <si>
    <t>electricity production, deep geothermal | electricity, high voltage | Cutoff, U - MX</t>
  </si>
  <si>
    <t>geothermal</t>
  </si>
  <si>
    <t>MX</t>
  </si>
  <si>
    <t>tide</t>
  </si>
  <si>
    <t>treatment of coal gas, in power plant | electricity, high voltage | Cutoff, U - KR</t>
  </si>
  <si>
    <t>treatment of blast furnace gas, in power plant | electricity, high voltage | Cutoff, U - KR</t>
  </si>
  <si>
    <t>market for electricity, high voltage | electricity, high voltage | Cutoff, U - KR</t>
  </si>
  <si>
    <t>heat and power co-generation, wood chips, 6667 kW, state-of-the-art 2014 | electricity, high voltage | Cutoff, U - KR</t>
  </si>
  <si>
    <t>Other sources</t>
  </si>
  <si>
    <t>heat and power co-generation, oil | electricity, high voltage | Cutoff, U - KR</t>
  </si>
  <si>
    <t>heat and power co-generation, natural gas, conventional power plant, 100MW electrical | electricity, high voltage | Cutoff, U - KR</t>
  </si>
  <si>
    <t>heat and power co-generation, natural gas, combined cycle power plant, 400MW electrical | electricity, high voltage | Cutoff, U - KR</t>
  </si>
  <si>
    <t>heat and power co-generation, biogas, gas engine | electricity, high voltage | Cutoff, U - KR</t>
  </si>
  <si>
    <t>Tide</t>
  </si>
  <si>
    <t>electricity production, wind, &gt;3MW turbine, onshore | electricity, high voltage | Cutoff, U - KR</t>
  </si>
  <si>
    <t>biofuels sum</t>
  </si>
  <si>
    <t>electricity production, wind, &lt;1MW turbine, onshore | electricity, high voltage | Cutoff, U - KR</t>
  </si>
  <si>
    <t>electricity production, wind, 1-3MW turbine, onshore | electricity, high voltage | Cutoff, U - KR</t>
  </si>
  <si>
    <t>electricity production, wind, 1-3MW turbine, offshore | electricity, high voltage | Cutoff, U - KR</t>
  </si>
  <si>
    <t>electricity production, oil | electricity, high voltage | Cutoff, U - KR</t>
  </si>
  <si>
    <t>oil sum</t>
  </si>
  <si>
    <t>electricity production, nuclear, pressure water reactor, heavy water moderated | electricity, high voltage | Cutoff, U - KR</t>
  </si>
  <si>
    <t>electricity production, nuclear, pressure water reactor | electricity, high voltage | Cutoff, U - KR</t>
  </si>
  <si>
    <t>Korea</t>
  </si>
  <si>
    <t>electricity production, natural gas, conventional power plant | electricity, high voltage | Cutoff, U - KR</t>
  </si>
  <si>
    <t>electricity production, natural gas, combined cycle power plant | electricity, high voltage | Cutoff, U - KR</t>
  </si>
  <si>
    <t>electricity production, lignite | electricity, high voltage | Cutoff, U - KR</t>
  </si>
  <si>
    <t>electricity production, hydro, run-of-river | electricity, high voltage | Cutoff, U - KR</t>
  </si>
  <si>
    <t>electricity production, hydro, reservoir, non-alpine region | electricity, high voltage | Cutoff, U - KR</t>
  </si>
  <si>
    <t>electricity production, hydro, pumped storage | electricity, high voltage | Cutoff, U - KR</t>
  </si>
  <si>
    <t>electricity production, hard coal | electricity, high voltage | Cutoff, U - KR</t>
  </si>
  <si>
    <t>KR</t>
  </si>
  <si>
    <t>treatment of coal gas, in power plant | electricity, high voltage | Cutoff, U - JP</t>
  </si>
  <si>
    <t>treatment of blast furnace gas, in power plant | electricity, high voltage | Cutoff, U - JP</t>
  </si>
  <si>
    <t>market for electricity, high voltage | electricity, high voltage | Cutoff, U - JP</t>
  </si>
  <si>
    <t>heat and power co-generation, wood chips, 6667 kW, state-of-the-art 2014 | electricity, high voltage | Cutoff, U - JP</t>
  </si>
  <si>
    <t>heat and power co-generation, biogas, gas engine | electricity, high voltage | Cutoff, U - RoW</t>
  </si>
  <si>
    <t>biofuel sum</t>
  </si>
  <si>
    <t>electricity production, wind, &gt;3MW turbine, onshore | electricity, high voltage | Cutoff, U - JP</t>
  </si>
  <si>
    <t>electricity production, wind, &lt;1MW turbine, onshore | electricity, high voltage | Cutoff, U - JP</t>
  </si>
  <si>
    <t>electricity production, wind, 1-3MW turbine, onshore | electricity, high voltage | Cutoff, U - JP</t>
  </si>
  <si>
    <t>electricity production, wind, 1-3MW turbine, offshore | electricity, high voltage | Cutoff, U - JP</t>
  </si>
  <si>
    <t>electricity production, oil | electricity, high voltage | Cutoff, U - JP</t>
  </si>
  <si>
    <t>electricity production, nuclear, pressure water reactor | electricity, high voltage | Cutoff, U - JP</t>
  </si>
  <si>
    <t>electricity production, nuclear, boiling water reactor | electricity, high voltage | Cutoff, U - JP</t>
  </si>
  <si>
    <t>Japan</t>
  </si>
  <si>
    <t>electricity production, natural gas, conventional power plant | electricity, high voltage | Cutoff, U - JP</t>
  </si>
  <si>
    <t>electricity production, natural gas, combined cycle power plant | electricity, high voltage | Cutoff, U - JP</t>
  </si>
  <si>
    <t>electricity production, hydro, run-of-river | electricity, high voltage | Cutoff, U - JP</t>
  </si>
  <si>
    <t>electricity production, hydro, reservoir, alpine region | electricity, high voltage | Cutoff, U - JP</t>
  </si>
  <si>
    <t>electricity production, hydro, pumped storage | electricity, high voltage | Cutoff, U - JP</t>
  </si>
  <si>
    <t>electricity production, hard coal | electricity, high voltage | Cutoff, U - JP</t>
  </si>
  <si>
    <t>electricity production, deep geothermal | electricity, high voltage | Cutoff, U - JP</t>
  </si>
  <si>
    <t>JP</t>
  </si>
  <si>
    <t>treatment of coal gas, in power plant | electricity, high voltage | Cutoff, U - DE</t>
  </si>
  <si>
    <t>treatment of blast furnace gas, in power plant | electricity, high voltage | Cutoff, U - DE</t>
  </si>
  <si>
    <t>transmission network construction, long-distance | transmission network, long-distance | Cutoff, U - UCTE</t>
  </si>
  <si>
    <t>market for electricity, high voltage | electricity, high voltage | Cutoff, U - DE</t>
  </si>
  <si>
    <t>heat and power co-generation, wood chips, 6667 kW, state-of-the-art 2014 | electricity, high voltage | Cutoff, U - DE</t>
  </si>
  <si>
    <t>heat and power co-generation, oil | electricity, high voltage | Cutoff, U - DE</t>
  </si>
  <si>
    <t>heat and power co-generation, natural gas, conventional power plant, 100MW electrical | electricity, high voltage | Cutoff, U - DE</t>
  </si>
  <si>
    <t>heat and power co-generation, natural gas, combined cycle power plant, 400MW electrical | electricity, high voltage | Cutoff, U - DE</t>
  </si>
  <si>
    <t>heat and power co-generation, lignite | electricity, high voltage | Cutoff, U - DE</t>
  </si>
  <si>
    <t>heat and power co-generation, hard coal | electricity, high voltage | Cutoff, U - DE</t>
  </si>
  <si>
    <t>heat and power co-generation, biogas, gas engine | electricity, high voltage | Cutoff, U - DE</t>
  </si>
  <si>
    <t>electricity, high voltage, import from SE | electricity, high voltage | Cutoff, U - DE</t>
  </si>
  <si>
    <t>electricity, high voltage, import from PL | electricity, high voltage | Cutoff, U - DE</t>
  </si>
  <si>
    <t>electricity, high voltage, import from NL | electricity, high voltage | Cutoff, U - DE</t>
  </si>
  <si>
    <t>electricity, high voltage, import from LU | electricity, high voltage | Cutoff, U - DE</t>
  </si>
  <si>
    <t>electricity, high voltage, import from FR | electricity, high voltage | Cutoff, U - DE</t>
  </si>
  <si>
    <t>Germany</t>
  </si>
  <si>
    <t>electricity, high voltage, import from DK | electricity, high voltage | Cutoff, U - DE</t>
  </si>
  <si>
    <t>electricity, high voltage, import from CZ | electricity, high voltage | Cutoff, U - DE</t>
  </si>
  <si>
    <t>electricity, high voltage, import from CH | electricity, high voltage | Cutoff, U - DE</t>
  </si>
  <si>
    <t>electricity, high voltage, import from AT | electricity, high voltage | Cutoff, U - DE</t>
  </si>
  <si>
    <t>others sum</t>
  </si>
  <si>
    <t>electricity production, wind, &gt;3MW turbine, onshore | electricity, high voltage | Cutoff, U - DE</t>
  </si>
  <si>
    <t>electricity production, wind, &lt;1MW turbine, onshore | electricity, high voltage | Cutoff, U - DE</t>
  </si>
  <si>
    <t>electricity production, wind, 1-3MW turbine, onshore | electricity, high voltage | Cutoff, U - DE</t>
  </si>
  <si>
    <t>electricity production, wind, 1-3MW turbine, offshore | electricity, high voltage | Cutoff, U - DE</t>
  </si>
  <si>
    <t>electricity production, oil | electricity, high voltage | Cutoff, U - DE</t>
  </si>
  <si>
    <t>electricity production, nuclear, pressure water reactor | electricity, high voltage | Cutoff, U - DE</t>
  </si>
  <si>
    <t>electricity production, nuclear, boiling water reactor | electricity, high voltage | Cutoff, U - DE</t>
  </si>
  <si>
    <t>electricity production, natural gas, conventional power plant | electricity, high voltage | Cutoff, U - DE</t>
  </si>
  <si>
    <t>electricity production, natural gas, combined cycle power plant | electricity, high voltage | Cutoff, U - DE</t>
  </si>
  <si>
    <t>electricity production, lignite | electricity, high voltage | Cutoff, U - DE</t>
  </si>
  <si>
    <t>electricity production, hydro, run-of-river | electricity, high voltage | Cutoff, U - DE</t>
  </si>
  <si>
    <t>electricity production, hydro, reservoir, non-alpine region | electricity, high voltage | Cutoff, U - DE</t>
  </si>
  <si>
    <t>electricity production, hydro, pumped storage | electricity, high voltage | Cutoff, U - DE</t>
  </si>
  <si>
    <t>electricity production, hard coal | electricity, high voltage | Cutoff, U - DE</t>
  </si>
  <si>
    <t>electricity production, deep geothermal | electricity, high voltage | Cutoff, U - DE</t>
  </si>
  <si>
    <t>DE</t>
  </si>
  <si>
    <t>biofuel</t>
  </si>
  <si>
    <t>solar thermal</t>
  </si>
  <si>
    <t>market for electricity, high voltage | electricity, high voltage | Cutoff, U - CN-SGCC</t>
  </si>
  <si>
    <t>electricity production, wind, &gt;3MW turbine, onshore | electricity, high voltage | Cutoff, U - CN-ZJ</t>
  </si>
  <si>
    <t>electricity production, wind, &gt;3MW turbine, onshore | electricity, high voltage | Cutoff, U - CN-XJ</t>
  </si>
  <si>
    <t>electricity production, wind, &gt;3MW turbine, onshore | electricity, high voltage | Cutoff, U - CN-TJ</t>
  </si>
  <si>
    <t>electricity production, wind, &gt;3MW turbine, onshore | electricity, high voltage | Cutoff, U - CN-SX</t>
  </si>
  <si>
    <t>electricity production, wind, &gt;3MW turbine, onshore | electricity, high voltage | Cutoff, U - CN-SH</t>
  </si>
  <si>
    <t>electricity production, wind, &gt;3MW turbine, onshore | electricity, high voltage | Cutoff, U - CN-SD</t>
  </si>
  <si>
    <t>electricity production, wind, &gt;3MW turbine, onshore | electricity, high voltage | Cutoff, U - CN-SC</t>
  </si>
  <si>
    <t>electricity production, wind, &gt;3MW turbine, onshore | electricity, high voltage | Cutoff, U - CN-SA</t>
  </si>
  <si>
    <t>electricity production, wind, &gt;3MW turbine, onshore | electricity, high voltage | Cutoff, U - CN-QH</t>
  </si>
  <si>
    <t>electricity production, wind, &gt;3MW turbine, onshore | electricity, high voltage | Cutoff, U - CN-NX</t>
  </si>
  <si>
    <t>electricity production, wind, &gt;3MW turbine, onshore | electricity, high voltage | Cutoff, U - CN-NM</t>
  </si>
  <si>
    <t>electricity production, wind, &gt;3MW turbine, onshore | electricity, high voltage | Cutoff, U - CN-LN</t>
  </si>
  <si>
    <t>electricity production, wind, &gt;3MW turbine, onshore | electricity, high voltage | Cutoff, U - CN-JX</t>
  </si>
  <si>
    <t>electricity production, wind, &gt;3MW turbine, onshore | electricity, high voltage | Cutoff, U - CN-JS</t>
  </si>
  <si>
    <t>electricity production, wind, &gt;3MW turbine, onshore | electricity, high voltage | Cutoff, U - CN-JL</t>
  </si>
  <si>
    <t>electricity production, wind, &gt;3MW turbine, onshore | electricity, high voltage | Cutoff, U - CN-HU</t>
  </si>
  <si>
    <t>electricity production, wind, &gt;3MW turbine, onshore | electricity, high voltage | Cutoff, U - CN-HN</t>
  </si>
  <si>
    <t>electricity production, wind, &gt;3MW turbine, onshore | electricity, high voltage | Cutoff, U - CN-HL</t>
  </si>
  <si>
    <t>electricity production, wind, &gt;3MW turbine, onshore | electricity, high voltage | Cutoff, U - CN-HE</t>
  </si>
  <si>
    <t>electricity production, wind, &gt;3MW turbine, onshore | electricity, high voltage | Cutoff, U - CN-HB</t>
  </si>
  <si>
    <t>electricity production, wind, &gt;3MW turbine, onshore | electricity, high voltage | Cutoff, U - CN-GS</t>
  </si>
  <si>
    <t>electricity production, wind, &gt;3MW turbine, onshore | electricity, high voltage | Cutoff, U - CN-FJ</t>
  </si>
  <si>
    <t>electricity production, wind, &gt;3MW turbine, onshore | electricity, high voltage | Cutoff, U - CN-CQ</t>
  </si>
  <si>
    <t>electricity production, wind, &gt;3MW turbine, onshore | electricity, high voltage | Cutoff, U - CN-BJ</t>
  </si>
  <si>
    <t>electricity production, wind, &gt;3MW turbine, onshore | electricity, high voltage | Cutoff, U - CN-AH</t>
  </si>
  <si>
    <t>electricity production, wind, &lt;1MW turbine, onshore | electricity, high voltage | Cutoff, U - CN-ZJ</t>
  </si>
  <si>
    <t>electricity production, wind, &lt;1MW turbine, onshore | electricity, high voltage | Cutoff, U - CN-XJ</t>
  </si>
  <si>
    <t>electricity production, wind, &lt;1MW turbine, onshore | electricity, high voltage | Cutoff, U - CN-TJ</t>
  </si>
  <si>
    <t>electricity production, wind, &lt;1MW turbine, onshore | electricity, high voltage | Cutoff, U - CN-SX</t>
  </si>
  <si>
    <t>electricity production, wind, &lt;1MW turbine, onshore | electricity, high voltage | Cutoff, U - CN-SH</t>
  </si>
  <si>
    <t>electricity production, wind, &lt;1MW turbine, onshore | electricity, high voltage | Cutoff, U - CN-SD</t>
  </si>
  <si>
    <t>electricity production, wind, &lt;1MW turbine, onshore | electricity, high voltage | Cutoff, U - CN-SC</t>
  </si>
  <si>
    <t>electricity production, wind, &lt;1MW turbine, onshore | electricity, high voltage | Cutoff, U - CN-SA</t>
  </si>
  <si>
    <t>electricity production, wind, &lt;1MW turbine, onshore | electricity, high voltage | Cutoff, U - CN-QH</t>
  </si>
  <si>
    <t>electricity production, wind, &lt;1MW turbine, onshore | electricity, high voltage | Cutoff, U - CN-NX</t>
  </si>
  <si>
    <t>electricity production, wind, &lt;1MW turbine, onshore | electricity, high voltage | Cutoff, U - CN-NM</t>
  </si>
  <si>
    <t>electricity production, wind, &lt;1MW turbine, onshore | electricity, high voltage | Cutoff, U - CN-LN</t>
  </si>
  <si>
    <t>electricity production, wind, &lt;1MW turbine, onshore | electricity, high voltage | Cutoff, U - CN-JX</t>
  </si>
  <si>
    <t>electricity production, wind, &lt;1MW turbine, onshore | electricity, high voltage | Cutoff, U - CN-JS</t>
  </si>
  <si>
    <t>electricity production, wind, &lt;1MW turbine, onshore | electricity, high voltage | Cutoff, U - CN-JL</t>
  </si>
  <si>
    <t>electricity production, wind, &lt;1MW turbine, onshore | electricity, high voltage | Cutoff, U - CN-HU</t>
  </si>
  <si>
    <t>electricity production, wind, &lt;1MW turbine, onshore | electricity, high voltage | Cutoff, U - CN-HN</t>
  </si>
  <si>
    <t>electricity production, wind, &lt;1MW turbine, onshore | electricity, high voltage | Cutoff, U - CN-HL</t>
  </si>
  <si>
    <t>electricity production, wind, &lt;1MW turbine, onshore | electricity, high voltage | Cutoff, U - CN-HE</t>
  </si>
  <si>
    <t>electricity production, wind, &lt;1MW turbine, onshore | electricity, high voltage | Cutoff, U - CN-HB</t>
  </si>
  <si>
    <t>electricity production, wind, &lt;1MW turbine, onshore | electricity, high voltage | Cutoff, U - CN-GS</t>
  </si>
  <si>
    <t>electricity production, wind, &lt;1MW turbine, onshore | electricity, high voltage | Cutoff, U - CN-FJ</t>
  </si>
  <si>
    <t>electricity production, wind, &lt;1MW turbine, onshore | electricity, high voltage | Cutoff, U - CN-CQ</t>
  </si>
  <si>
    <t>electricity production, wind, &lt;1MW turbine, onshore | electricity, high voltage | Cutoff, U - CN-BJ</t>
  </si>
  <si>
    <t>electricity production, wind, &lt;1MW turbine, onshore | electricity, high voltage | Cutoff, U - CN-AH</t>
  </si>
  <si>
    <t>electricity production, wind, 1-3MW turbine, onshore | electricity, high voltage | Cutoff, U - CN-ZJ</t>
  </si>
  <si>
    <t>electricity production, wind, 1-3MW turbine, onshore | electricity, high voltage | Cutoff, U - CN-XJ</t>
  </si>
  <si>
    <t>electricity production, wind, 1-3MW turbine, onshore | electricity, high voltage | Cutoff, U - CN-TJ</t>
  </si>
  <si>
    <t>electricity production, wind, 1-3MW turbine, onshore | electricity, high voltage | Cutoff, U - CN-SX</t>
  </si>
  <si>
    <t>electricity production, wind, 1-3MW turbine, onshore | electricity, high voltage | Cutoff, U - CN-SH</t>
  </si>
  <si>
    <t>electricity production, wind, 1-3MW turbine, onshore | electricity, high voltage | Cutoff, U - CN-SD</t>
  </si>
  <si>
    <t>electricity production, wind, 1-3MW turbine, onshore | electricity, high voltage | Cutoff, U - CN-SC</t>
  </si>
  <si>
    <t>electricity production, wind, 1-3MW turbine, onshore | electricity, high voltage | Cutoff, U - CN-SA</t>
  </si>
  <si>
    <t>electricity production, wind, 1-3MW turbine, onshore | electricity, high voltage | Cutoff, U - CN-QH</t>
  </si>
  <si>
    <t>electricity production, wind, 1-3MW turbine, onshore | electricity, high voltage | Cutoff, U - CN-NX</t>
  </si>
  <si>
    <t>electricity production, wind, 1-3MW turbine, onshore | electricity, high voltage | Cutoff, U - CN-NM</t>
  </si>
  <si>
    <t>electricity production, wind, 1-3MW turbine, onshore | electricity, high voltage | Cutoff, U - CN-LN</t>
  </si>
  <si>
    <t>electricity production, wind, 1-3MW turbine, onshore | electricity, high voltage | Cutoff, U - CN-JX</t>
  </si>
  <si>
    <t>electricity production, wind, 1-3MW turbine, onshore | electricity, high voltage | Cutoff, U - CN-JS</t>
  </si>
  <si>
    <t>electricity production, wind, 1-3MW turbine, onshore | electricity, high voltage | Cutoff, U - CN-JL</t>
  </si>
  <si>
    <t>electricity production, wind, 1-3MW turbine, onshore | electricity, high voltage | Cutoff, U - CN-HU</t>
  </si>
  <si>
    <t>electricity production, wind, 1-3MW turbine, onshore | electricity, high voltage | Cutoff, U - CN-HN</t>
  </si>
  <si>
    <t>electricity production, wind, 1-3MW turbine, onshore | electricity, high voltage | Cutoff, U - CN-HL</t>
  </si>
  <si>
    <t>electricity production, wind, 1-3MW turbine, onshore | electricity, high voltage | Cutoff, U - CN-HE</t>
  </si>
  <si>
    <t>electricity production, wind, 1-3MW turbine, onshore | electricity, high voltage | Cutoff, U - CN-HB</t>
  </si>
  <si>
    <t>electricity production, wind, 1-3MW turbine, onshore | electricity, high voltage | Cutoff, U - CN-GS</t>
  </si>
  <si>
    <t>electricity production, wind, 1-3MW turbine, onshore | electricity, high voltage | Cutoff, U - CN-FJ</t>
  </si>
  <si>
    <t>electricity production, wind, 1-3MW turbine, onshore | electricity, high voltage | Cutoff, U - CN-CQ</t>
  </si>
  <si>
    <t>electricity production, wind, 1-3MW turbine, onshore | electricity, high voltage | Cutoff, U - CN-BJ</t>
  </si>
  <si>
    <t>electricity production, wind, 1-3MW turbine, onshore | electricity, high voltage | Cutoff, U - CN-AH</t>
  </si>
  <si>
    <t>electricity production, wind, 1-3MW turbine, offshore | electricity, high voltage | Cutoff, U - CN-SH</t>
  </si>
  <si>
    <t>electricity production, wind, 1-3MW turbine, offshore | electricity, high voltage | Cutoff, U - CN-SD</t>
  </si>
  <si>
    <t>electricity production, wind, 1-3MW turbine, offshore | electricity, high voltage | Cutoff, U - CN-LN</t>
  </si>
  <si>
    <t>electricity production, wind, 1-3MW turbine, offshore | electricity, high voltage | Cutoff, U - CN-JS</t>
  </si>
  <si>
    <t>electricity production, oil | electricity, high voltage | Cutoff, U - CN-ZJ</t>
  </si>
  <si>
    <t>electricity production, oil | electricity, high voltage | Cutoff, U - CN-XZ</t>
  </si>
  <si>
    <t>electricity production, oil | electricity, high voltage | Cutoff, U - CN-XJ</t>
  </si>
  <si>
    <t>electricity production, oil | electricity, high voltage | Cutoff, U - CN-TJ</t>
  </si>
  <si>
    <t>electricity production, oil | electricity, high voltage | Cutoff, U - CN-SX</t>
  </si>
  <si>
    <t>electricity production, oil | electricity, high voltage | Cutoff, U - CN-SH</t>
  </si>
  <si>
    <t>electricity production, oil | electricity, high voltage | Cutoff, U - CN-SD</t>
  </si>
  <si>
    <t>electricity production, oil | electricity, high voltage | Cutoff, U - CN-SC</t>
  </si>
  <si>
    <t>electricity production, oil | electricity, high voltage | Cutoff, U - CN-SA</t>
  </si>
  <si>
    <t>electricity production, oil | electricity, high voltage | Cutoff, U - CN-QH</t>
  </si>
  <si>
    <t>electricity production, oil | electricity, high voltage | Cutoff, U - CN-NX</t>
  </si>
  <si>
    <t>electricity production, oil | electricity, high voltage | Cutoff, U - CN-NM</t>
  </si>
  <si>
    <t>electricity production, oil | electricity, high voltage | Cutoff, U - CN-LN</t>
  </si>
  <si>
    <t>electricity production, oil | electricity, high voltage | Cutoff, U - CN-JX</t>
  </si>
  <si>
    <t>electricity production, oil | electricity, high voltage | Cutoff, U - CN-JS</t>
  </si>
  <si>
    <t>electricity production, oil | electricity, high voltage | Cutoff, U - CN-JL</t>
  </si>
  <si>
    <t>electricity production, oil | electricity, high voltage | Cutoff, U - CN-HU</t>
  </si>
  <si>
    <t>electricity production, oil | electricity, high voltage | Cutoff, U - CN-HN</t>
  </si>
  <si>
    <t>electricity production, oil | electricity, high voltage | Cutoff, U - CN-HL</t>
  </si>
  <si>
    <t>electricity production, oil | electricity, high voltage | Cutoff, U - CN-HE</t>
  </si>
  <si>
    <t>electricity production, oil | electricity, high voltage | Cutoff, U - CN-HB</t>
  </si>
  <si>
    <t>electricity production, oil | electricity, high voltage | Cutoff, U - CN-GS</t>
  </si>
  <si>
    <t>electricity production, oil | electricity, high voltage | Cutoff, U - CN-FJ</t>
  </si>
  <si>
    <t>electricity production, oil | electricity, high voltage | Cutoff, U - CN-CQ</t>
  </si>
  <si>
    <t>electricity production, oil | electricity, high voltage | Cutoff, U - CN-BJ</t>
  </si>
  <si>
    <t>electricity production, oil | electricity, high voltage | Cutoff, U - CN-AH</t>
  </si>
  <si>
    <t>electricity production, nuclear, pressure water reactor | electricity, high voltage | Cutoff, U - CN-ZJ</t>
  </si>
  <si>
    <t>electricity production, nuclear, pressure water reactor | electricity, high voltage | Cutoff, U - CN-SH</t>
  </si>
  <si>
    <t>electricity production, nuclear, pressure water reactor | electricity, high voltage | Cutoff, U - CN-JS</t>
  </si>
  <si>
    <t>electricity production, natural gas, conventional power plant | electricity, high voltage | Cutoff, U - CN-ZJ</t>
  </si>
  <si>
    <t>electricity production, natural gas, conventional power plant | electricity, high voltage | Cutoff, U - CN-XZ</t>
  </si>
  <si>
    <t>electricity production, natural gas, conventional power plant | electricity, high voltage | Cutoff, U - CN-XJ</t>
  </si>
  <si>
    <t>electricity production, natural gas, conventional power plant | electricity, high voltage | Cutoff, U - CN-TJ</t>
  </si>
  <si>
    <t>electricity production, natural gas, conventional power plant | electricity, high voltage | Cutoff, U - CN-SX</t>
  </si>
  <si>
    <t>electricity production, natural gas, conventional power plant | electricity, high voltage | Cutoff, U - CN-SH</t>
  </si>
  <si>
    <t>electricity production, natural gas, conventional power plant | electricity, high voltage | Cutoff, U - CN-SD</t>
  </si>
  <si>
    <t>electricity production, natural gas, conventional power plant | electricity, high voltage | Cutoff, U - CN-SC</t>
  </si>
  <si>
    <t>electricity production, natural gas, conventional power plant | electricity, high voltage | Cutoff, U - CN-SA</t>
  </si>
  <si>
    <t>electricity production, natural gas, conventional power plant | electricity, high voltage | Cutoff, U - CN-QH</t>
  </si>
  <si>
    <t>electricity production, natural gas, conventional power plant | electricity, high voltage | Cutoff, U - CN-NX</t>
  </si>
  <si>
    <t>electricity production, natural gas, conventional power plant | electricity, high voltage | Cutoff, U - CN-NM</t>
  </si>
  <si>
    <t>electricity production, natural gas, conventional power plant | electricity, high voltage | Cutoff, U - CN-LN</t>
  </si>
  <si>
    <t>electricity production, natural gas, conventional power plant | electricity, high voltage | Cutoff, U - CN-JX</t>
  </si>
  <si>
    <t>electricity production, natural gas, conventional power plant | electricity, high voltage | Cutoff, U - CN-JS</t>
  </si>
  <si>
    <t>electricity production, natural gas, conventional power plant | electricity, high voltage | Cutoff, U - CN-JL</t>
  </si>
  <si>
    <t>electricity production, natural gas, conventional power plant | electricity, high voltage | Cutoff, U - CN-HU</t>
  </si>
  <si>
    <t>electricity production, natural gas, conventional power plant | electricity, high voltage | Cutoff, U - CN-HN</t>
  </si>
  <si>
    <t>electricity production, natural gas, conventional power plant | electricity, high voltage | Cutoff, U - CN-HL</t>
  </si>
  <si>
    <t>electricity production, natural gas, conventional power plant | electricity, high voltage | Cutoff, U - CN-HE</t>
  </si>
  <si>
    <t>electricity production, natural gas, conventional power plant | electricity, high voltage | Cutoff, U - CN-HB</t>
  </si>
  <si>
    <t>electricity production, natural gas, conventional power plant | electricity, high voltage | Cutoff, U - CN-GS</t>
  </si>
  <si>
    <t>electricity production, natural gas, conventional power plant | electricity, high voltage | Cutoff, U - CN-FJ</t>
  </si>
  <si>
    <t>electricity production, natural gas, conventional power plant | electricity, high voltage | Cutoff, U - CN-CQ</t>
  </si>
  <si>
    <t>electricity production, natural gas, conventional power plant | electricity, high voltage | Cutoff, U - CN-BJ</t>
  </si>
  <si>
    <t>electricity production, natural gas, conventional power plant | electricity, high voltage | Cutoff, U - CN-AH</t>
  </si>
  <si>
    <t>electricity production, natural gas, combined cycle power plant | electricity, high voltage | Cutoff, U - CN-ZJ</t>
  </si>
  <si>
    <t>electricity production, natural gas, combined cycle power plant | electricity, high voltage | Cutoff, U - CN-XZ</t>
  </si>
  <si>
    <t>electricity production, natural gas, combined cycle power plant | electricity, high voltage | Cutoff, U - CN-XJ</t>
  </si>
  <si>
    <t>electricity production, natural gas, combined cycle power plant | electricity, high voltage | Cutoff, U - CN-TJ</t>
  </si>
  <si>
    <t>electricity production, natural gas, combined cycle power plant | electricity, high voltage | Cutoff, U - CN-SX</t>
  </si>
  <si>
    <t>electricity production, natural gas, combined cycle power plant | electricity, high voltage | Cutoff, U - CN-SH</t>
  </si>
  <si>
    <t>electricity production, natural gas, combined cycle power plant | electricity, high voltage | Cutoff, U - CN-SD</t>
  </si>
  <si>
    <t>electricity production, natural gas, combined cycle power plant | electricity, high voltage | Cutoff, U - CN-SC</t>
  </si>
  <si>
    <t>electricity production, natural gas, combined cycle power plant | electricity, high voltage | Cutoff, U - CN-SA</t>
  </si>
  <si>
    <t>electricity production, natural gas, combined cycle power plant | electricity, high voltage | Cutoff, U - CN-QH</t>
  </si>
  <si>
    <t>electricity production, natural gas, combined cycle power plant | electricity, high voltage | Cutoff, U - CN-NX</t>
  </si>
  <si>
    <t>electricity production, natural gas, combined cycle power plant | electricity, high voltage | Cutoff, U - CN-NM</t>
  </si>
  <si>
    <t>electricity production, natural gas, combined cycle power plant | electricity, high voltage | Cutoff, U - CN-LN</t>
  </si>
  <si>
    <t>electricity production, natural gas, combined cycle power plant | electricity, high voltage | Cutoff, U - CN-JX</t>
  </si>
  <si>
    <t>electricity production, natural gas, combined cycle power plant | electricity, high voltage | Cutoff, U - CN-JS</t>
  </si>
  <si>
    <t>electricity production, natural gas, combined cycle power plant | electricity, high voltage | Cutoff, U - CN-JL</t>
  </si>
  <si>
    <t>electricity production, natural gas, combined cycle power plant | electricity, high voltage | Cutoff, U - CN-HU</t>
  </si>
  <si>
    <t>electricity production, natural gas, combined cycle power plant | electricity, high voltage | Cutoff, U - CN-HN</t>
  </si>
  <si>
    <t>electricity production, natural gas, combined cycle power plant | electricity, high voltage | Cutoff, U - CN-HL</t>
  </si>
  <si>
    <t>electricity production, natural gas, combined cycle power plant | electricity, high voltage | Cutoff, U - CN-HE</t>
  </si>
  <si>
    <t>electricity production, natural gas, combined cycle power plant | electricity, high voltage | Cutoff, U - CN-HB</t>
  </si>
  <si>
    <t>electricity production, natural gas, combined cycle power plant | electricity, high voltage | Cutoff, U - CN-GS</t>
  </si>
  <si>
    <t>electricity production, natural gas, combined cycle power plant | electricity, high voltage | Cutoff, U - CN-FJ</t>
  </si>
  <si>
    <t>electricity production, natural gas, combined cycle power plant | electricity, high voltage | Cutoff, U - CN-CQ</t>
  </si>
  <si>
    <t>electricity production, natural gas, combined cycle power plant | electricity, high voltage | Cutoff, U - CN-BJ</t>
  </si>
  <si>
    <t>electricity production, natural gas, combined cycle power plant | electricity, high voltage | Cutoff, U - CN-AH</t>
  </si>
  <si>
    <t>electricity production, hydro, run-of-river | electricity, high voltage | Cutoff, U - CN-ZJ</t>
  </si>
  <si>
    <t>electricity production, hydro, run-of-river | electricity, high voltage | Cutoff, U - CN-XZ</t>
  </si>
  <si>
    <t>electricity production, hydro, run-of-river | electricity, high voltage | Cutoff, U - CN-XJ</t>
  </si>
  <si>
    <t>electricity production, hydro, run-of-river | electricity, high voltage | Cutoff, U - CN-TJ</t>
  </si>
  <si>
    <t>electricity production, hydro, run-of-river | electricity, high voltage | Cutoff, U - CN-SX</t>
  </si>
  <si>
    <t>electricity production, hydro, run-of-river | electricity, high voltage | Cutoff, U - CN-SC</t>
  </si>
  <si>
    <t>electricity production, hydro, run-of-river | electricity, high voltage | Cutoff, U - CN-SA</t>
  </si>
  <si>
    <t>electricity production, hydro, run-of-river | electricity, high voltage | Cutoff, U - CN-QH</t>
  </si>
  <si>
    <t>electricity production, hydro, run-of-river | electricity, high voltage | Cutoff, U - CN-NX</t>
  </si>
  <si>
    <t>electricity production, hydro, run-of-river | electricity, high voltage | Cutoff, U - CN-NM</t>
  </si>
  <si>
    <t>electricity production, hydro, run-of-river | electricity, high voltage | Cutoff, U - CN-LN</t>
  </si>
  <si>
    <t>electricity production, hydro, run-of-river | electricity, high voltage | Cutoff, U - CN-JX</t>
  </si>
  <si>
    <t>electricity production, hydro, run-of-river | electricity, high voltage | Cutoff, U - CN-JS</t>
  </si>
  <si>
    <t>electricity production, hydro, run-of-river | electricity, high voltage | Cutoff, U - CN-JL</t>
  </si>
  <si>
    <t>solar</t>
  </si>
  <si>
    <t>electricity production, hydro, run-of-river | electricity, high voltage | Cutoff, U - CN-HU</t>
  </si>
  <si>
    <t>electricity production, hydro, run-of-river | electricity, high voltage | Cutoff, U - CN-HN</t>
  </si>
  <si>
    <t>Estimation. Data taken over  from Switzerland.  Swiss data are calculated values based on the capacity of the power lines (1GWh), the load (60%) and the lifetime (30a) (see Frischknecht et al. 2007)</t>
  </si>
  <si>
    <t>(3; 2; 4; 1; 3)</t>
  </si>
  <si>
    <t>F:Construction/42:Civil engineering/422:Construction of utility projects/4220:Construction of utility projects/4220a: Construction of utility projects for electricity production, except for liquid fuels</t>
  </si>
  <si>
    <t>electricity production, hydro, run-of-river | electricity, high voltage | Cutoff, U - CN-HL</t>
  </si>
  <si>
    <t>Estimation. Data taken over  from Switzerland.  Swiss data are calculated values based on the electricity transported in this voltage level (60129 GWh) and the total medium voltage power line length in Switzerland (cables and aerial lines - 15831 km). Lifetime is assumed to be 40 years.  See Itten&amp;Frischknecht 2012, Tab. 4.1 and Tab. 4.3.</t>
  </si>
  <si>
    <t>electricity production, hydro, run-of-river | electricity, high voltage | Cutoff, U - CN-HE</t>
  </si>
  <si>
    <t>market for electricity, high voltage | electricity, high voltage | Cutoff, U - CN-CSG</t>
  </si>
  <si>
    <t>D:Electricity, gas, steam and air conditioning supply/35:Electricity, gas, steam and air conditioning supply/351:Electric power generation, transmission and distribution/3510:Electric power generation, transmission and distribution</t>
  </si>
  <si>
    <t>electricity production, hydro, run-of-river | electricity, high voltage | Cutoff, U - CN-HB</t>
  </si>
  <si>
    <t>electricity production, wind, &gt;3MW turbine, onshore | electricity, high voltage | Cutoff, U - CN-YN</t>
  </si>
  <si>
    <t>electricity production, hydro, run-of-river | electricity, high voltage | Cutoff, U - CN-GS</t>
  </si>
  <si>
    <t>electricity production, wind, &gt;3MW turbine, onshore | electricity, high voltage | Cutoff, U - CN-HA</t>
  </si>
  <si>
    <t>electricity production, hydro, run-of-river | electricity, high voltage | Cutoff, U - CN-FJ</t>
  </si>
  <si>
    <t>electricity production, wind, &gt;3MW turbine, onshore | electricity, high voltage | Cutoff, U - CN-GZ</t>
  </si>
  <si>
    <t>electricity production, hydro, run-of-river | electricity, high voltage | Cutoff, U - CN-CQ</t>
  </si>
  <si>
    <t>electricity production, wind, &gt;3MW turbine, onshore | electricity, high voltage | Cutoff, U - CN-GX</t>
  </si>
  <si>
    <t>electricity production, hydro, run-of-river | electricity, high voltage | Cutoff, U - CN-BJ</t>
  </si>
  <si>
    <t>electricity production, wind, &gt;3MW turbine, onshore | electricity, high voltage | Cutoff, U - CN-GD</t>
  </si>
  <si>
    <t>electricity production, hydro, run-of-river | electricity, high voltage | Cutoff, U - CN-AH</t>
  </si>
  <si>
    <t>electricity production, wind, &lt;1MW turbine, onshore | electricity, high voltage | Cutoff, U - CN-YN</t>
  </si>
  <si>
    <t>electricity production, hydro, pumped storage | electricity, high voltage | Cutoff, U - CN-ZJ</t>
  </si>
  <si>
    <t>electricity production, wind, &lt;1MW turbine, onshore | electricity, high voltage | Cutoff, U - CN-HA</t>
  </si>
  <si>
    <t>electricity production, hydro, pumped storage | electricity, high voltage | Cutoff, U - CN-SX</t>
  </si>
  <si>
    <t>electricity production, wind, &lt;1MW turbine, onshore | electricity, high voltage | Cutoff, U - CN-GZ</t>
  </si>
  <si>
    <t>electricity production, hydro, pumped storage | electricity, high voltage | Cutoff, U - CN-SD</t>
  </si>
  <si>
    <t>electricity production, wind, &lt;1MW turbine, onshore | electricity, high voltage | Cutoff, U - CN-GX</t>
  </si>
  <si>
    <t>electricity production, hydro, pumped storage | electricity, high voltage | Cutoff, U - CN-LN</t>
  </si>
  <si>
    <t>electricity production, wind, &lt;1MW turbine, onshore | electricity, high voltage | Cutoff, U - CN-GD</t>
  </si>
  <si>
    <t>electricity production, hydro, pumped storage | electricity, high voltage | Cutoff, U - CN-JS</t>
  </si>
  <si>
    <t>electricity production, wind, 1-3MW turbine, onshore | electricity, high voltage | Cutoff, U - CN-YN</t>
  </si>
  <si>
    <t>electricity production, hydro, pumped storage | electricity, high voltage | Cutoff, U - CN-HU</t>
  </si>
  <si>
    <t>electricity production, wind, 1-3MW turbine, onshore | electricity, high voltage | Cutoff, U - CN-HA</t>
  </si>
  <si>
    <t>electricity production, hydro, pumped storage | electricity, high voltage | Cutoff, U - CN-HN</t>
  </si>
  <si>
    <t>electricity production, wind, 1-3MW turbine, onshore | electricity, high voltage | Cutoff, U - CN-GZ</t>
  </si>
  <si>
    <t>electricity production, hydro, pumped storage | electricity, high voltage | Cutoff, U - CN-HE</t>
  </si>
  <si>
    <t>electricity production, wind, 1-3MW turbine, onshore | electricity, high voltage | Cutoff, U - CN-GX</t>
  </si>
  <si>
    <t>electricity production, hydro, pumped storage | electricity, high voltage | Cutoff, U - CN-HB</t>
  </si>
  <si>
    <t>electricity production, wind, 1-3MW turbine, onshore | electricity, high voltage | Cutoff, U - CN-GD</t>
  </si>
  <si>
    <t>electricity production, hydro, pumped storage | electricity, high voltage | Cutoff, U - CN-FJ</t>
  </si>
  <si>
    <t>electricity production, oil | electricity, high voltage | Cutoff, U - CN-YN</t>
  </si>
  <si>
    <t>electricity production, hydro, pumped storage | electricity, high voltage | Cutoff, U - CN-AH</t>
  </si>
  <si>
    <t>electricity production, oil | electricity, high voltage | Cutoff, U - CN-HA</t>
  </si>
  <si>
    <t>electricity production, hard coal | electricity, high voltage | Cutoff, U - CN-ZJ</t>
  </si>
  <si>
    <t>electricity production, oil | electricity, high voltage | Cutoff, U - CN-GZ</t>
  </si>
  <si>
    <t>electricity production, hard coal | electricity, high voltage | Cutoff, U - CN-XZ</t>
  </si>
  <si>
    <t>electricity production, oil | electricity, high voltage | Cutoff, U - CN-GX</t>
  </si>
  <si>
    <t>electricity production, hard coal | electricity, high voltage | Cutoff, U - CN-XJ</t>
  </si>
  <si>
    <t>electricity production, oil | electricity, high voltage | Cutoff, U - CN-GD</t>
  </si>
  <si>
    <t>electricity production, hard coal | electricity, high voltage | Cutoff, U - CN-TJ</t>
  </si>
  <si>
    <t>electricity production, nuclear, pressure water reactor | electricity, high voltage | Cutoff, U - CN-GD</t>
  </si>
  <si>
    <t>electricity production, hard coal | electricity, high voltage | Cutoff, U - CN-SX</t>
  </si>
  <si>
    <t>electricity production, natural gas, conventional power plant | electricity, high voltage | Cutoff, U - CN-YN</t>
  </si>
  <si>
    <t>electricity production, hard coal | electricity, high voltage | Cutoff, U - CN-SH</t>
  </si>
  <si>
    <t>electricity production, natural gas, conventional power plant | electricity, high voltage | Cutoff, U - CN-HA</t>
  </si>
  <si>
    <t>electricity production, hard coal | electricity, high voltage | Cutoff, U - CN-SD</t>
  </si>
  <si>
    <t>electricity production, natural gas, conventional power plant | electricity, high voltage | Cutoff, U - CN-GZ</t>
  </si>
  <si>
    <t>electricity production, hard coal | electricity, high voltage | Cutoff, U - CN-SC</t>
  </si>
  <si>
    <t>electricity production, natural gas, conventional power plant | electricity, high voltage | Cutoff, U - CN-GX</t>
  </si>
  <si>
    <t>electricity production, hard coal | electricity, high voltage | Cutoff, U - CN-SA</t>
  </si>
  <si>
    <t>electricity production, natural gas, conventional power plant | electricity, high voltage | Cutoff, U - CN-GD</t>
  </si>
  <si>
    <t>electricity production, hard coal | electricity, high voltage | Cutoff, U - CN-QH</t>
  </si>
  <si>
    <t>electricity production, natural gas, combined cycle power plant | electricity, high voltage | Cutoff, U - CN-YN</t>
  </si>
  <si>
    <t>electricity production, hard coal | electricity, high voltage | Cutoff, U - CN-NX</t>
  </si>
  <si>
    <t>electricity production, natural gas, combined cycle power plant | electricity, high voltage | Cutoff, U - CN-HA</t>
  </si>
  <si>
    <t>electricity production, hard coal | electricity, high voltage | Cutoff, U - CN-NM</t>
  </si>
  <si>
    <t>electricity production, natural gas, combined cycle power plant | electricity, high voltage | Cutoff, U - CN-GZ</t>
  </si>
  <si>
    <t>electricity production, hard coal | electricity, high voltage | Cutoff, U - CN-LN</t>
  </si>
  <si>
    <t>electricity production, natural gas, combined cycle power plant | electricity, high voltage | Cutoff, U - CN-GX</t>
  </si>
  <si>
    <t>electricity production, hard coal | electricity, high voltage | Cutoff, U - CN-JX</t>
  </si>
  <si>
    <t>electricity production, natural gas, combined cycle power plant | electricity, high voltage | Cutoff, U - CN-GD</t>
  </si>
  <si>
    <t>electricity production, hard coal | electricity, high voltage | Cutoff, U - CN-JS</t>
  </si>
  <si>
    <t>electricity production, hydro, run-of-river | electricity, high voltage | Cutoff, U - CN-YN</t>
  </si>
  <si>
    <t>Solar thermal</t>
  </si>
  <si>
    <t>electricity production, hard coal | electricity, high voltage | Cutoff, U - CN-JL</t>
  </si>
  <si>
    <t>electricity production, hydro, run-of-river | electricity, high voltage | Cutoff, U - CN-HA</t>
  </si>
  <si>
    <t>electricity production, hard coal | electricity, high voltage | Cutoff, U - CN-HU</t>
  </si>
  <si>
    <t>electricity production, hydro, run-of-river | electricity, high voltage | Cutoff, U - CN-GZ</t>
  </si>
  <si>
    <t>electricity production, hard coal | electricity, high voltage | Cutoff, U - CN-HN</t>
  </si>
  <si>
    <t>electricity production, hydro, run-of-river | electricity, high voltage | Cutoff, U - CN-GX</t>
  </si>
  <si>
    <t>electricity production, hard coal | electricity, high voltage | Cutoff, U - CN-HL</t>
  </si>
  <si>
    <t>electricity production, hydro, run-of-river | electricity, high voltage | Cutoff, U - CN-GD</t>
  </si>
  <si>
    <t>electricity production, hard coal | electricity, high voltage | Cutoff, U - CN-HE</t>
  </si>
  <si>
    <t>electricity production, hydro, pumped storage | electricity, high voltage | Cutoff, U - CN-GD</t>
  </si>
  <si>
    <t>electricity production, hard coal | electricity, high voltage | Cutoff, U - CN-HB</t>
  </si>
  <si>
    <t>electricity production, hard coal | electricity, high voltage | Cutoff, U - CN-YN</t>
  </si>
  <si>
    <t>electricity production, hard coal | electricity, high voltage | Cutoff, U - CN-GS</t>
  </si>
  <si>
    <t>electricity production, hard coal | electricity, high voltage | Cutoff, U - CN-HA</t>
  </si>
  <si>
    <t>electricity production, hard coal | electricity, high voltage | Cutoff, U - CN-FJ</t>
  </si>
  <si>
    <t>electricity production, hard coal | electricity, high voltage | Cutoff, U - CN-GZ</t>
  </si>
  <si>
    <t>electricity production, hard coal | electricity, high voltage | Cutoff, U - CN-CQ</t>
  </si>
  <si>
    <t>electricity production, hard coal | electricity, high voltage | Cutoff, U - CN-GX</t>
  </si>
  <si>
    <t>electricity production, hard coal | electricity, high voltage | Cutoff, U - CN-BJ</t>
  </si>
  <si>
    <t>electricity production, hard coal | electricity, high voltage | Cutoff, U - CN-GD</t>
  </si>
  <si>
    <t>China</t>
  </si>
  <si>
    <t>electricity production, hard coal | electricity, high voltage | Cutoff, U - CN-AH</t>
  </si>
  <si>
    <t>Description</t>
  </si>
  <si>
    <t>Data quality entry</t>
  </si>
  <si>
    <t>Category</t>
  </si>
  <si>
    <t>CN CSG</t>
  </si>
  <si>
    <t>CN SGCC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</si>
</sst>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_(* #,##0.00_);_(* \(#,##0.00\);_(* &quot;-&quot;??_);_(@_)"/>
  </numFmts>
  <fonts count="3">
    <font>
      <sz val="11"/>
      <color theme="1"/>
      <name val="Calibri"/>
      <family val="2"/>
      <charset val="134"/>
      <scheme val="minor"/>
    </font>
    <font>
      <sz val="11"/>
      <color theme="1"/>
      <name val="Calibri"/>
      <family val="2"/>
      <scheme val="minor"/>
    </font>
    <font>
      <sz val="11"/>
      <color theme="0" tint="-0.249977111117893"/>
      <name val="Calibri"/>
      <family val="2"/>
      <scheme val="minor"/>
    </font>
  </fonts>
  <fills count="3">
    <fill>
      <patternFill patternType="none"/>
    </fill>
    <fill>
      <patternFill patternType="gray125"/>
    </fill>
    <fill>
      <patternFill patternType="solid">
        <fgColor rgb="FFFFFF00"/>
        <bgColor indexed="64"/>
      </patternFill>
    </fill>
  </fills>
  <borders count="22">
    <border>
      <left/>
      <right/>
      <top/>
      <bottom/>
      <diagonal/>
    </border>
    <border>
      <left style="medium">
        <color indexed="64"/>
      </left>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diagonal/>
    </border>
  </borders>
  <cellStyleXfs count="3">
    <xf numFmtId="0" fontId="0" fillId="0" borderId="0"/>
    <xf numFmtId="0" fontId="1" fillId="0" borderId="0"/>
    <xf numFmtId="165" fontId="1" fillId="0" borderId="0" applyFont="0" applyFill="0" applyBorder="0" applyAlignment="0" applyProtection="0"/>
  </cellStyleXfs>
  <cellXfs count="50">
    <xf numFmtId="0" fontId="0" fillId="0" borderId="0" xfId="0"/>
    <xf numFmtId="0" fontId="1" fillId="0" borderId="0" xfId="1"/>
    <xf numFmtId="11" fontId="1" fillId="0" borderId="0" xfId="1" applyNumberFormat="1"/>
    <xf numFmtId="0" fontId="1" fillId="0" borderId="1" xfId="1" applyBorder="1"/>
    <xf numFmtId="0" fontId="1" fillId="0" borderId="2" xfId="1" applyBorder="1"/>
    <xf numFmtId="0" fontId="1" fillId="0" borderId="3" xfId="1" applyBorder="1"/>
    <xf numFmtId="0" fontId="1" fillId="0" borderId="4" xfId="1" applyBorder="1"/>
    <xf numFmtId="0" fontId="1" fillId="0" borderId="5" xfId="1" applyBorder="1"/>
    <xf numFmtId="0" fontId="1" fillId="0" borderId="6" xfId="1" applyBorder="1"/>
    <xf numFmtId="11" fontId="1" fillId="0" borderId="4" xfId="1" applyNumberFormat="1" applyBorder="1"/>
    <xf numFmtId="0" fontId="1" fillId="0" borderId="7" xfId="1" applyBorder="1"/>
    <xf numFmtId="0" fontId="1" fillId="0" borderId="8" xfId="1" applyBorder="1"/>
    <xf numFmtId="0" fontId="1" fillId="0" borderId="9" xfId="1" applyBorder="1"/>
    <xf numFmtId="0" fontId="1" fillId="0" borderId="10" xfId="1" applyBorder="1"/>
    <xf numFmtId="0" fontId="1" fillId="2" borderId="0" xfId="1" applyFill="1"/>
    <xf numFmtId="0" fontId="1" fillId="0" borderId="11" xfId="1" applyBorder="1"/>
    <xf numFmtId="11" fontId="1" fillId="0" borderId="7" xfId="1" applyNumberFormat="1" applyBorder="1"/>
    <xf numFmtId="0" fontId="1" fillId="0" borderId="12" xfId="1" applyBorder="1"/>
    <xf numFmtId="0" fontId="1" fillId="0" borderId="13" xfId="1" applyBorder="1"/>
    <xf numFmtId="0" fontId="1" fillId="0" borderId="14" xfId="1" applyBorder="1"/>
    <xf numFmtId="0" fontId="1" fillId="0" borderId="15" xfId="1" applyBorder="1"/>
    <xf numFmtId="0" fontId="1" fillId="0" borderId="16" xfId="1" applyBorder="1"/>
    <xf numFmtId="0" fontId="1" fillId="0" borderId="17" xfId="1" applyBorder="1"/>
    <xf numFmtId="164" fontId="1" fillId="0" borderId="0" xfId="1" applyNumberFormat="1"/>
    <xf numFmtId="164" fontId="1" fillId="0" borderId="18" xfId="1" applyNumberFormat="1" applyBorder="1"/>
    <xf numFmtId="164" fontId="1" fillId="0" borderId="19" xfId="1" applyNumberFormat="1" applyBorder="1"/>
    <xf numFmtId="0" fontId="1" fillId="0" borderId="20" xfId="1" applyBorder="1"/>
    <xf numFmtId="164" fontId="1" fillId="0" borderId="0" xfId="1" applyNumberFormat="1" applyAlignment="1">
      <alignment horizontal="center"/>
    </xf>
    <xf numFmtId="0" fontId="1" fillId="0" borderId="0" xfId="1" applyAlignment="1">
      <alignment horizontal="center"/>
    </xf>
    <xf numFmtId="164" fontId="1" fillId="0" borderId="10" xfId="1" applyNumberFormat="1" applyBorder="1" applyAlignment="1">
      <alignment horizontal="center"/>
    </xf>
    <xf numFmtId="0" fontId="1" fillId="0" borderId="3" xfId="1" applyBorder="1" applyAlignment="1">
      <alignment horizontal="center"/>
    </xf>
    <xf numFmtId="164" fontId="1" fillId="0" borderId="7" xfId="1" applyNumberFormat="1" applyBorder="1" applyAlignment="1">
      <alignment horizontal="center"/>
    </xf>
    <xf numFmtId="0" fontId="1" fillId="0" borderId="7" xfId="1" applyBorder="1" applyAlignment="1">
      <alignment horizontal="center"/>
    </xf>
    <xf numFmtId="164" fontId="1" fillId="0" borderId="8" xfId="1" applyNumberFormat="1" applyBorder="1" applyAlignment="1">
      <alignment horizontal="center"/>
    </xf>
    <xf numFmtId="0" fontId="1" fillId="0" borderId="9" xfId="1" applyBorder="1" applyAlignment="1">
      <alignment horizontal="center"/>
    </xf>
    <xf numFmtId="0" fontId="1" fillId="0" borderId="1" xfId="1" applyBorder="1" applyAlignment="1">
      <alignment horizontal="center"/>
    </xf>
    <xf numFmtId="0" fontId="1" fillId="0" borderId="8" xfId="1" applyBorder="1" applyAlignment="1">
      <alignment horizontal="center"/>
    </xf>
    <xf numFmtId="0" fontId="1" fillId="0" borderId="12" xfId="1" applyBorder="1" applyAlignment="1">
      <alignment horizontal="center"/>
    </xf>
    <xf numFmtId="0" fontId="1" fillId="0" borderId="13" xfId="1" applyBorder="1" applyAlignment="1">
      <alignment horizontal="center"/>
    </xf>
    <xf numFmtId="0" fontId="1" fillId="0" borderId="14" xfId="1" applyBorder="1" applyAlignment="1">
      <alignment horizontal="center"/>
    </xf>
    <xf numFmtId="0" fontId="1" fillId="0" borderId="21" xfId="1" applyBorder="1"/>
    <xf numFmtId="1" fontId="1" fillId="0" borderId="0" xfId="1" applyNumberFormat="1"/>
    <xf numFmtId="164" fontId="1" fillId="0" borderId="2" xfId="1" applyNumberFormat="1" applyBorder="1"/>
    <xf numFmtId="164" fontId="1" fillId="0" borderId="11" xfId="1" applyNumberFormat="1" applyBorder="1"/>
    <xf numFmtId="164" fontId="1" fillId="0" borderId="7" xfId="1" applyNumberFormat="1" applyBorder="1"/>
    <xf numFmtId="0" fontId="1" fillId="0" borderId="18" xfId="1" applyBorder="1"/>
    <xf numFmtId="164" fontId="1" fillId="0" borderId="4" xfId="1" applyNumberFormat="1" applyBorder="1"/>
    <xf numFmtId="164" fontId="1" fillId="0" borderId="0" xfId="1" applyNumberFormat="1" applyAlignment="1">
      <alignment horizontal="left"/>
    </xf>
    <xf numFmtId="0" fontId="1" fillId="0" borderId="10" xfId="1" applyBorder="1" applyAlignment="1">
      <alignment horizontal="center"/>
    </xf>
    <xf numFmtId="0" fontId="2" fillId="0" borderId="0" xfId="1" applyFont="1" applyAlignment="1">
      <alignment horizontal="center"/>
    </xf>
  </cellXfs>
  <cellStyles count="3">
    <cellStyle name="Comma 2" xfId="2" xr:uid="{903BA494-2BB7-4B0A-ADC1-F90024E4759D}"/>
    <cellStyle name="Normal" xfId="0" builtinId="0"/>
    <cellStyle name="Normal 2" xfId="1" xr:uid="{89B8B927-1784-455D-901F-983382407BA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0A863-DC1F-4653-8BDD-7BB74991BC58}">
  <dimension ref="A1:AD465"/>
  <sheetViews>
    <sheetView tabSelected="1" topLeftCell="A336" zoomScale="70" zoomScaleNormal="70" workbookViewId="0">
      <selection activeCell="N271" sqref="N271"/>
    </sheetView>
  </sheetViews>
  <sheetFormatPr defaultRowHeight="15"/>
  <cols>
    <col min="1" max="1" width="43" style="1" bestFit="1" customWidth="1"/>
    <col min="2" max="2" width="12" style="1" bestFit="1" customWidth="1"/>
    <col min="3" max="3" width="13.140625" style="1" customWidth="1"/>
    <col min="4" max="4" width="14.85546875" style="1" customWidth="1"/>
    <col min="5" max="6" width="12.5703125" style="1" bestFit="1" customWidth="1"/>
    <col min="7" max="7" width="12.7109375" style="1" customWidth="1"/>
    <col min="8" max="8" width="33.7109375" style="1" customWidth="1"/>
    <col min="9" max="9" width="9.85546875" style="1" customWidth="1"/>
    <col min="10" max="12" width="9.140625" style="1"/>
    <col min="13" max="13" width="15" style="1" customWidth="1"/>
    <col min="14" max="14" width="9.140625" style="1"/>
    <col min="15" max="15" width="17" style="1" customWidth="1"/>
    <col min="16" max="16" width="9.140625" style="1"/>
    <col min="17" max="17" width="14.5703125" style="1" customWidth="1"/>
    <col min="18" max="18" width="15.140625" style="1" customWidth="1"/>
    <col min="19" max="19" width="14.85546875" style="1" customWidth="1"/>
    <col min="20" max="20" width="45.42578125" style="1" customWidth="1"/>
    <col min="21" max="21" width="45.7109375" style="1" customWidth="1"/>
    <col min="22" max="22" width="16.28515625" style="1" customWidth="1"/>
    <col min="23" max="23" width="17" style="1" customWidth="1"/>
    <col min="24" max="24" width="14.85546875" style="1" bestFit="1" customWidth="1"/>
    <col min="25" max="25" width="10" style="1" bestFit="1" customWidth="1"/>
    <col min="26" max="26" width="14.85546875" style="1" bestFit="1" customWidth="1"/>
    <col min="27" max="27" width="40.5703125" style="1" customWidth="1"/>
    <col min="28" max="28" width="27.28515625" style="1" customWidth="1"/>
    <col min="29" max="16384" width="9.140625" style="1"/>
  </cols>
  <sheetData>
    <row r="1" spans="1:19">
      <c r="A1" s="28"/>
      <c r="B1" s="28"/>
      <c r="C1" s="28"/>
      <c r="D1" s="28"/>
      <c r="E1" s="28"/>
      <c r="F1" s="28"/>
      <c r="G1" s="28"/>
      <c r="H1" s="28"/>
      <c r="I1" s="28"/>
      <c r="J1" s="28"/>
      <c r="K1" s="28"/>
      <c r="P1" s="28"/>
      <c r="Q1" s="28"/>
    </row>
    <row r="2" spans="1:19">
      <c r="A2" s="28"/>
      <c r="B2" s="27"/>
      <c r="C2" s="27"/>
      <c r="D2" s="27"/>
      <c r="E2" s="27"/>
      <c r="F2" s="27"/>
      <c r="G2" s="27"/>
      <c r="H2" s="27"/>
      <c r="I2" s="27"/>
      <c r="J2" s="27"/>
      <c r="K2" s="27"/>
      <c r="P2" s="27"/>
      <c r="Q2" s="28"/>
    </row>
    <row r="3" spans="1:19">
      <c r="A3" s="49"/>
      <c r="B3" s="49"/>
      <c r="C3" s="49"/>
      <c r="D3" s="49"/>
      <c r="E3" s="49"/>
      <c r="F3" s="49"/>
      <c r="G3" s="49"/>
      <c r="H3" s="49"/>
      <c r="I3" s="49"/>
      <c r="J3" s="49"/>
      <c r="K3" s="49"/>
      <c r="P3" s="49"/>
      <c r="Q3" s="49"/>
    </row>
    <row r="4" spans="1:19">
      <c r="A4" s="28"/>
      <c r="B4" s="28"/>
      <c r="C4" s="28"/>
      <c r="D4" s="28"/>
      <c r="E4" s="28"/>
      <c r="F4" s="28"/>
      <c r="G4" s="28"/>
      <c r="H4" s="28"/>
      <c r="I4" s="28"/>
      <c r="J4" s="28"/>
      <c r="K4" s="28"/>
      <c r="M4" s="28" t="s">
        <v>467</v>
      </c>
      <c r="N4" s="28">
        <v>2010</v>
      </c>
      <c r="O4" s="28">
        <v>2015</v>
      </c>
      <c r="P4" s="28">
        <v>2020</v>
      </c>
      <c r="Q4" s="28"/>
    </row>
    <row r="5" spans="1:19">
      <c r="A5" s="28"/>
      <c r="B5" s="27"/>
      <c r="C5" s="27"/>
      <c r="D5" s="27"/>
      <c r="E5" s="27"/>
      <c r="F5" s="27"/>
      <c r="G5" s="27"/>
      <c r="H5" s="27"/>
      <c r="I5" s="27"/>
      <c r="J5" s="27"/>
      <c r="K5" s="27"/>
      <c r="M5" s="28" t="s">
        <v>27</v>
      </c>
      <c r="N5" s="27">
        <v>0.76989291569639018</v>
      </c>
      <c r="O5" s="27">
        <v>0.70188402071321021</v>
      </c>
      <c r="P5" s="27">
        <v>0.64134396562757201</v>
      </c>
      <c r="Q5" s="28"/>
    </row>
    <row r="6" spans="1:19">
      <c r="A6" s="49"/>
      <c r="B6" s="49"/>
      <c r="C6" s="49"/>
      <c r="D6" s="49"/>
      <c r="E6" s="49"/>
      <c r="F6" s="49"/>
      <c r="G6" s="49"/>
      <c r="H6" s="49"/>
      <c r="I6" s="49"/>
      <c r="J6" s="49"/>
      <c r="K6" s="49"/>
      <c r="M6" s="28" t="s">
        <v>24</v>
      </c>
      <c r="N6" s="27">
        <v>3.5304241238043885E-3</v>
      </c>
      <c r="O6" s="27">
        <v>1.6533330144758453E-3</v>
      </c>
      <c r="P6" s="27">
        <v>1.3848639334957536E-3</v>
      </c>
      <c r="Q6" s="49"/>
    </row>
    <row r="7" spans="1:19">
      <c r="A7" s="28"/>
      <c r="B7" s="28"/>
      <c r="C7" s="28"/>
      <c r="D7" s="28"/>
      <c r="E7" s="28"/>
      <c r="F7" s="28"/>
      <c r="G7" s="28"/>
      <c r="H7" s="28"/>
      <c r="I7" s="28"/>
      <c r="J7" s="28"/>
      <c r="K7" s="28"/>
      <c r="M7" s="28" t="s">
        <v>21</v>
      </c>
      <c r="N7" s="27">
        <v>1.8551124015653068E-2</v>
      </c>
      <c r="O7" s="27">
        <v>2.4827496675483646E-2</v>
      </c>
      <c r="P7" s="27">
        <v>2.7987357586256159E-2</v>
      </c>
      <c r="Q7" s="28"/>
    </row>
    <row r="8" spans="1:19">
      <c r="A8" s="28"/>
      <c r="B8" s="27"/>
      <c r="C8" s="27"/>
      <c r="D8" s="27"/>
      <c r="E8" s="27"/>
      <c r="F8" s="27"/>
      <c r="G8" s="27"/>
      <c r="H8" s="27"/>
      <c r="I8" s="27"/>
      <c r="J8" s="27"/>
      <c r="K8" s="27"/>
      <c r="M8" s="28" t="s">
        <v>18</v>
      </c>
      <c r="N8" s="27">
        <v>0.17161910678083353</v>
      </c>
      <c r="O8" s="27">
        <v>0.19306877841425907</v>
      </c>
      <c r="P8" s="27">
        <v>0.17118233960572352</v>
      </c>
      <c r="S8" s="28"/>
    </row>
    <row r="9" spans="1:19">
      <c r="A9" s="49"/>
      <c r="B9" s="49"/>
      <c r="C9" s="49"/>
      <c r="D9" s="49"/>
      <c r="E9" s="49"/>
      <c r="F9" s="49"/>
      <c r="G9" s="49"/>
      <c r="H9" s="49"/>
      <c r="I9" s="49"/>
      <c r="J9" s="49"/>
      <c r="K9" s="49"/>
      <c r="M9" s="28" t="s">
        <v>16</v>
      </c>
      <c r="N9" s="27">
        <v>1.6611244362811441E-4</v>
      </c>
      <c r="O9" s="27">
        <v>6.7472522028924359E-3</v>
      </c>
      <c r="P9" s="27">
        <v>3.4588640653264904E-2</v>
      </c>
      <c r="S9" s="28"/>
    </row>
    <row r="10" spans="1:19">
      <c r="M10" s="28" t="s">
        <v>13</v>
      </c>
      <c r="N10" s="27">
        <v>1.0604105092380144E-2</v>
      </c>
      <c r="O10" s="27">
        <v>3.1731900068924464E-2</v>
      </c>
      <c r="P10" s="27">
        <v>6.0423489569854771E-2</v>
      </c>
      <c r="S10" s="28"/>
    </row>
    <row r="11" spans="1:19">
      <c r="M11" s="28" t="s">
        <v>45</v>
      </c>
      <c r="N11" s="27">
        <v>1.7557063426673951E-2</v>
      </c>
      <c r="O11" s="27">
        <v>2.9173581176703704E-2</v>
      </c>
      <c r="P11" s="27">
        <v>4.6967521164091051E-2</v>
      </c>
      <c r="S11" s="28"/>
    </row>
    <row r="12" spans="1:19">
      <c r="M12" s="28" t="s">
        <v>8</v>
      </c>
      <c r="N12" s="27">
        <v>5.8935459255754462E-3</v>
      </c>
      <c r="O12" s="27">
        <v>9.0020301542387687E-3</v>
      </c>
      <c r="P12" s="27">
        <v>1.4614360470887079E-2</v>
      </c>
      <c r="S12" s="28"/>
    </row>
    <row r="13" spans="1:19">
      <c r="M13" s="28" t="s">
        <v>42</v>
      </c>
      <c r="N13" s="27">
        <v>2.1537583356246079E-3</v>
      </c>
      <c r="O13" s="27">
        <v>1.8839353049544475E-3</v>
      </c>
      <c r="P13" s="27">
        <v>1.3210004054949307E-3</v>
      </c>
      <c r="S13" s="28"/>
    </row>
    <row r="14" spans="1:19">
      <c r="M14" s="28" t="s">
        <v>446</v>
      </c>
      <c r="N14" s="27">
        <v>4.7528596173995536E-7</v>
      </c>
      <c r="O14" s="27">
        <v>4.9536788325033078E-6</v>
      </c>
      <c r="P14" s="27">
        <v>1.6889210115880244E-4</v>
      </c>
      <c r="S14" s="28"/>
    </row>
    <row r="15" spans="1:19">
      <c r="S15" s="28"/>
    </row>
    <row r="16" spans="1:19">
      <c r="E16" s="1">
        <v>2010</v>
      </c>
      <c r="F16" s="1">
        <v>2015</v>
      </c>
      <c r="G16" s="1">
        <v>2020</v>
      </c>
      <c r="S16" s="28"/>
    </row>
    <row r="17" spans="1:29">
      <c r="A17" s="1" t="s">
        <v>473</v>
      </c>
      <c r="S17" s="28"/>
      <c r="T17" s="1" t="s">
        <v>472</v>
      </c>
    </row>
    <row r="18" spans="1:29" s="10" customFormat="1">
      <c r="A18" s="10" t="s">
        <v>39</v>
      </c>
      <c r="B18" s="10" t="s">
        <v>38</v>
      </c>
      <c r="C18" s="10" t="s">
        <v>37</v>
      </c>
      <c r="H18" s="10" t="s">
        <v>36</v>
      </c>
      <c r="S18" s="32"/>
      <c r="T18" s="10" t="s">
        <v>39</v>
      </c>
      <c r="U18" s="10" t="s">
        <v>471</v>
      </c>
      <c r="V18" s="10" t="s">
        <v>38</v>
      </c>
      <c r="W18" s="10" t="s">
        <v>37</v>
      </c>
      <c r="X18" s="10">
        <v>2010</v>
      </c>
      <c r="Y18" s="10">
        <v>2015</v>
      </c>
      <c r="Z18" s="10">
        <v>2020</v>
      </c>
      <c r="AA18" s="10" t="s">
        <v>36</v>
      </c>
      <c r="AB18" s="10" t="s">
        <v>470</v>
      </c>
      <c r="AC18" s="10" t="s">
        <v>469</v>
      </c>
    </row>
    <row r="19" spans="1:29">
      <c r="A19" s="1" t="s">
        <v>12</v>
      </c>
      <c r="B19" s="1">
        <v>4.1609472000000002E-2</v>
      </c>
      <c r="C19" s="1" t="s">
        <v>11</v>
      </c>
      <c r="D19" s="1" t="s">
        <v>60</v>
      </c>
      <c r="E19" s="23">
        <f t="shared" ref="E19:E44" si="0">$B19/$D$20*N$20</f>
        <v>4.1158487007899321E-2</v>
      </c>
      <c r="F19" s="23">
        <f t="shared" ref="F19:F44" si="1">$B19/$D$20*O$20</f>
        <v>3.7512586838754726E-2</v>
      </c>
      <c r="G19" s="23">
        <f t="shared" ref="G19:G44" si="2">$B19/$D$20*P$20</f>
        <v>3.425766825717786E-2</v>
      </c>
      <c r="H19" s="1" t="s">
        <v>468</v>
      </c>
      <c r="M19" s="35" t="s">
        <v>467</v>
      </c>
      <c r="N19" s="28">
        <v>2010</v>
      </c>
      <c r="O19" s="28">
        <v>2015</v>
      </c>
      <c r="P19" s="48">
        <v>2020</v>
      </c>
      <c r="T19" s="1" t="s">
        <v>12</v>
      </c>
      <c r="U19" s="1" t="s">
        <v>381</v>
      </c>
      <c r="V19" s="1">
        <v>0.29283167100000002</v>
      </c>
      <c r="W19" s="1" t="s">
        <v>11</v>
      </c>
      <c r="X19" s="1">
        <f>N$20*V19/SUM($V$19:$V$23)</f>
        <v>0.42649200446062518</v>
      </c>
      <c r="Y19" s="1">
        <f>O$20*V19/SUM($V$19:$V$23)</f>
        <v>0.38871249932713048</v>
      </c>
      <c r="Z19" s="1">
        <f>P$20*V19/SUM($V$19:$V$23)</f>
        <v>0.35498441913928425</v>
      </c>
      <c r="AA19" s="1" t="s">
        <v>466</v>
      </c>
    </row>
    <row r="20" spans="1:29">
      <c r="A20" s="1" t="s">
        <v>12</v>
      </c>
      <c r="B20" s="1">
        <v>7.5749500000000004E-3</v>
      </c>
      <c r="C20" s="1" t="s">
        <v>11</v>
      </c>
      <c r="D20" s="1">
        <f>SUM(B19:B44)</f>
        <v>0.7800087969999997</v>
      </c>
      <c r="E20" s="23">
        <f t="shared" si="0"/>
        <v>7.4928487715606425E-3</v>
      </c>
      <c r="F20" s="23">
        <f t="shared" si="1"/>
        <v>6.82911741043542E-3</v>
      </c>
      <c r="G20" s="23">
        <f t="shared" si="2"/>
        <v>6.2365637363701563E-3</v>
      </c>
      <c r="H20" s="1" t="s">
        <v>465</v>
      </c>
      <c r="M20" s="35" t="s">
        <v>27</v>
      </c>
      <c r="N20" s="27">
        <f t="shared" ref="N20:P27" si="3">N5/(1-N$13)</f>
        <v>0.7715546579723882</v>
      </c>
      <c r="O20" s="27">
        <f t="shared" si="3"/>
        <v>0.70320882063716394</v>
      </c>
      <c r="P20" s="29">
        <f t="shared" si="3"/>
        <v>0.64219230191881249</v>
      </c>
      <c r="T20" s="1" t="s">
        <v>12</v>
      </c>
      <c r="U20" s="1" t="s">
        <v>381</v>
      </c>
      <c r="V20" s="1">
        <v>6.6266262000000006E-2</v>
      </c>
      <c r="W20" s="1" t="s">
        <v>11</v>
      </c>
      <c r="X20" s="1">
        <f>N$20*V20/SUM($V$19:$V$23)</f>
        <v>9.6512890193810222E-2</v>
      </c>
      <c r="Y20" s="1">
        <f>O$20*V20/SUM($V$19:$V$23)</f>
        <v>8.7963587528366957E-2</v>
      </c>
      <c r="Z20" s="1">
        <f>P$20*V20/SUM($V$19:$V$23)</f>
        <v>8.0331100950489828E-2</v>
      </c>
      <c r="AA20" s="1" t="s">
        <v>464</v>
      </c>
    </row>
    <row r="21" spans="1:29">
      <c r="A21" s="1" t="s">
        <v>12</v>
      </c>
      <c r="B21" s="1">
        <v>9.0941589999999992E-3</v>
      </c>
      <c r="C21" s="1" t="s">
        <v>11</v>
      </c>
      <c r="E21" s="23">
        <f t="shared" si="0"/>
        <v>8.9955917981672674E-3</v>
      </c>
      <c r="F21" s="23">
        <f t="shared" si="1"/>
        <v>8.1987444881046027E-3</v>
      </c>
      <c r="G21" s="23">
        <f t="shared" si="2"/>
        <v>7.4873500461632454E-3</v>
      </c>
      <c r="H21" s="1" t="s">
        <v>463</v>
      </c>
      <c r="M21" s="35" t="s">
        <v>24</v>
      </c>
      <c r="N21" s="27">
        <f t="shared" si="3"/>
        <v>3.5380442160264638E-3</v>
      </c>
      <c r="O21" s="27">
        <f t="shared" si="3"/>
        <v>1.6564536660182783E-3</v>
      </c>
      <c r="P21" s="29">
        <f t="shared" si="3"/>
        <v>1.3866957591558966E-3</v>
      </c>
      <c r="T21" s="1" t="s">
        <v>12</v>
      </c>
      <c r="U21" s="1" t="s">
        <v>381</v>
      </c>
      <c r="V21" s="1">
        <v>0.109179655</v>
      </c>
      <c r="W21" s="1" t="s">
        <v>11</v>
      </c>
      <c r="X21" s="1">
        <f>N$20*V21/SUM($V$19:$V$23)</f>
        <v>0.15901370827907996</v>
      </c>
      <c r="Y21" s="1">
        <f>O$20*V21/SUM($V$19:$V$23)</f>
        <v>0.14492795955367763</v>
      </c>
      <c r="Z21" s="1">
        <f>P$20*V21/SUM($V$19:$V$23)</f>
        <v>0.13235274818345197</v>
      </c>
      <c r="AA21" s="1" t="s">
        <v>462</v>
      </c>
    </row>
    <row r="22" spans="1:29">
      <c r="A22" s="1" t="s">
        <v>12</v>
      </c>
      <c r="B22" s="1">
        <v>2.6944876E-2</v>
      </c>
      <c r="C22" s="1" t="s">
        <v>11</v>
      </c>
      <c r="E22" s="23">
        <f t="shared" si="0"/>
        <v>2.665283348886182E-2</v>
      </c>
      <c r="F22" s="23">
        <f t="shared" si="1"/>
        <v>2.4291872793038041E-2</v>
      </c>
      <c r="G22" s="23">
        <f t="shared" si="2"/>
        <v>2.2184098448516563E-2</v>
      </c>
      <c r="H22" s="1" t="s">
        <v>461</v>
      </c>
      <c r="M22" s="35" t="s">
        <v>21</v>
      </c>
      <c r="N22" s="27">
        <f t="shared" si="3"/>
        <v>1.85911648920082E-2</v>
      </c>
      <c r="O22" s="27">
        <f t="shared" si="3"/>
        <v>2.4874358357381204E-2</v>
      </c>
      <c r="P22" s="29">
        <f t="shared" si="3"/>
        <v>2.8024377800694618E-2</v>
      </c>
      <c r="T22" s="1" t="s">
        <v>12</v>
      </c>
      <c r="U22" s="1" t="s">
        <v>381</v>
      </c>
      <c r="V22" s="1">
        <v>2.1456696000000001E-2</v>
      </c>
      <c r="W22" s="1" t="s">
        <v>11</v>
      </c>
      <c r="X22" s="1">
        <f>N$20*V22/SUM($V$19:$V$23)</f>
        <v>3.125040831441446E-2</v>
      </c>
      <c r="Y22" s="1">
        <f>O$20*V22/SUM($V$19:$V$23)</f>
        <v>2.8482185348942136E-2</v>
      </c>
      <c r="Z22" s="1">
        <f>P$20*V22/SUM($V$19:$V$23)</f>
        <v>2.6010823010357387E-2</v>
      </c>
      <c r="AA22" s="1" t="s">
        <v>460</v>
      </c>
    </row>
    <row r="23" spans="1:29" s="10" customFormat="1">
      <c r="A23" s="10" t="s">
        <v>12</v>
      </c>
      <c r="B23" s="10">
        <v>1.5424201E-2</v>
      </c>
      <c r="C23" s="10" t="s">
        <v>11</v>
      </c>
      <c r="E23" s="44">
        <f t="shared" si="0"/>
        <v>1.5257025526921554E-2</v>
      </c>
      <c r="F23" s="44">
        <f t="shared" si="1"/>
        <v>1.390552803532108E-2</v>
      </c>
      <c r="G23" s="44">
        <f t="shared" si="2"/>
        <v>1.2698963375214926E-2</v>
      </c>
      <c r="H23" s="10" t="s">
        <v>459</v>
      </c>
      <c r="M23" s="34" t="s">
        <v>18</v>
      </c>
      <c r="N23" s="31">
        <f t="shared" si="3"/>
        <v>0.17198953066614589</v>
      </c>
      <c r="O23" s="31">
        <f t="shared" si="3"/>
        <v>0.19343319403765671</v>
      </c>
      <c r="P23" s="33">
        <f t="shared" si="3"/>
        <v>0.17140877066127244</v>
      </c>
      <c r="T23" s="10" t="s">
        <v>12</v>
      </c>
      <c r="U23" s="10" t="s">
        <v>381</v>
      </c>
      <c r="V23" s="10">
        <v>4.0019234000000001E-2</v>
      </c>
      <c r="W23" s="10" t="s">
        <v>11</v>
      </c>
      <c r="X23" s="10">
        <f>N$20*V23/SUM($V$19:$V$23)</f>
        <v>5.8285646724458316E-2</v>
      </c>
      <c r="Y23" s="10">
        <f>O$20*V23/SUM($V$19:$V$23)</f>
        <v>5.3122588879046743E-2</v>
      </c>
      <c r="Z23" s="10">
        <f>P$20*V23/SUM($V$19:$V$23)</f>
        <v>4.8513210635229051E-2</v>
      </c>
      <c r="AA23" s="10" t="s">
        <v>458</v>
      </c>
    </row>
    <row r="24" spans="1:29">
      <c r="A24" s="1" t="s">
        <v>12</v>
      </c>
      <c r="B24" s="1">
        <v>4.6420303000000003E-2</v>
      </c>
      <c r="C24" s="1" t="s">
        <v>11</v>
      </c>
      <c r="E24" s="23">
        <f t="shared" si="0"/>
        <v>4.5917175731724012E-2</v>
      </c>
      <c r="F24" s="23">
        <f t="shared" si="1"/>
        <v>4.1849741505222818E-2</v>
      </c>
      <c r="G24" s="23">
        <f t="shared" si="2"/>
        <v>3.8218493629808087E-2</v>
      </c>
      <c r="H24" s="1" t="s">
        <v>457</v>
      </c>
      <c r="M24" s="35" t="s">
        <v>16</v>
      </c>
      <c r="N24" s="27">
        <f t="shared" si="3"/>
        <v>1.6647098189300608E-4</v>
      </c>
      <c r="O24" s="27">
        <f t="shared" si="3"/>
        <v>6.7599875821595197E-3</v>
      </c>
      <c r="P24" s="29">
        <f t="shared" si="3"/>
        <v>3.4634392700065762E-2</v>
      </c>
      <c r="T24" s="1" t="s">
        <v>12</v>
      </c>
      <c r="U24" s="1" t="s">
        <v>381</v>
      </c>
      <c r="V24" s="1">
        <v>3.5715569999999999E-3</v>
      </c>
      <c r="W24" s="1" t="s">
        <v>11</v>
      </c>
      <c r="X24" s="1">
        <f t="shared" ref="X24:X29" si="4">N$23*V24/SUM($V$24:$V$29)</f>
        <v>1.590713385330219E-3</v>
      </c>
      <c r="Y24" s="1">
        <f t="shared" ref="Y24:Y29" si="5">O$23*V24/SUM($V$24:$V$29)</f>
        <v>1.7890436105681201E-3</v>
      </c>
      <c r="Z24" s="1">
        <f t="shared" ref="Z24:Z29" si="6">P$23*V24/SUM($V$24:$V$29)</f>
        <v>1.5853419960960111E-3</v>
      </c>
      <c r="AA24" s="1" t="s">
        <v>456</v>
      </c>
    </row>
    <row r="25" spans="1:29">
      <c r="A25" s="1" t="s">
        <v>12</v>
      </c>
      <c r="B25" s="1">
        <v>5.4248455000000001E-2</v>
      </c>
      <c r="C25" s="1" t="s">
        <v>11</v>
      </c>
      <c r="E25" s="23">
        <f t="shared" si="0"/>
        <v>5.3660482168966496E-2</v>
      </c>
      <c r="F25" s="23">
        <f t="shared" si="1"/>
        <v>4.8907130546039561E-2</v>
      </c>
      <c r="G25" s="23">
        <f t="shared" si="2"/>
        <v>4.4663522162800846E-2</v>
      </c>
      <c r="H25" s="1" t="s">
        <v>455</v>
      </c>
      <c r="M25" s="35" t="s">
        <v>13</v>
      </c>
      <c r="N25" s="27">
        <f t="shared" si="3"/>
        <v>1.0626993067281426E-2</v>
      </c>
      <c r="O25" s="27">
        <f t="shared" si="3"/>
        <v>3.17917937515809E-2</v>
      </c>
      <c r="P25" s="29">
        <f t="shared" si="3"/>
        <v>6.0503414605081907E-2</v>
      </c>
      <c r="T25" s="1" t="s">
        <v>12</v>
      </c>
      <c r="U25" s="1" t="s">
        <v>381</v>
      </c>
      <c r="V25" s="1">
        <v>2.6241802000000002E-2</v>
      </c>
      <c r="W25" s="1" t="s">
        <v>11</v>
      </c>
      <c r="X25" s="1">
        <f t="shared" si="4"/>
        <v>1.1687671706369328E-2</v>
      </c>
      <c r="Y25" s="1">
        <f t="shared" si="5"/>
        <v>1.3144891205122505E-2</v>
      </c>
      <c r="Z25" s="1">
        <f t="shared" si="6"/>
        <v>1.1648205744395594E-2</v>
      </c>
      <c r="AA25" s="1" t="s">
        <v>454</v>
      </c>
    </row>
    <row r="26" spans="1:29">
      <c r="A26" s="1" t="s">
        <v>12</v>
      </c>
      <c r="B26" s="1">
        <v>1.690121E-2</v>
      </c>
      <c r="C26" s="1" t="s">
        <v>11</v>
      </c>
      <c r="E26" s="23">
        <f t="shared" si="0"/>
        <v>1.6718025938968366E-2</v>
      </c>
      <c r="F26" s="23">
        <f t="shared" si="1"/>
        <v>1.5237110141773241E-2</v>
      </c>
      <c r="G26" s="23">
        <f t="shared" si="2"/>
        <v>1.3915005826675641E-2</v>
      </c>
      <c r="H26" s="1" t="s">
        <v>453</v>
      </c>
      <c r="M26" s="35" t="s">
        <v>45</v>
      </c>
      <c r="N26" s="27">
        <f t="shared" si="3"/>
        <v>1.7594958715672803E-2</v>
      </c>
      <c r="O26" s="27">
        <f t="shared" si="3"/>
        <v>2.9228646054922591E-2</v>
      </c>
      <c r="P26" s="29">
        <f t="shared" si="3"/>
        <v>4.7029647347307128E-2</v>
      </c>
      <c r="T26" s="1" t="s">
        <v>12</v>
      </c>
      <c r="U26" s="1" t="s">
        <v>381</v>
      </c>
      <c r="V26" s="1">
        <v>6.4780404E-2</v>
      </c>
      <c r="W26" s="1" t="s">
        <v>11</v>
      </c>
      <c r="X26" s="1">
        <f t="shared" si="4"/>
        <v>2.8852138087086181E-2</v>
      </c>
      <c r="Y26" s="1">
        <f t="shared" si="5"/>
        <v>3.2449424121250618E-2</v>
      </c>
      <c r="Z26" s="1">
        <f t="shared" si="6"/>
        <v>2.8754712576410237E-2</v>
      </c>
      <c r="AA26" s="1" t="s">
        <v>452</v>
      </c>
    </row>
    <row r="27" spans="1:29">
      <c r="A27" s="1" t="s">
        <v>12</v>
      </c>
      <c r="B27" s="1">
        <v>1.6141605999999999E-2</v>
      </c>
      <c r="C27" s="1" t="s">
        <v>11</v>
      </c>
      <c r="E27" s="23">
        <f t="shared" si="0"/>
        <v>1.5966654920245796E-2</v>
      </c>
      <c r="F27" s="23">
        <f t="shared" si="1"/>
        <v>1.4552297053708451E-2</v>
      </c>
      <c r="G27" s="23">
        <f t="shared" si="2"/>
        <v>1.3289613083436184E-2</v>
      </c>
      <c r="H27" s="1" t="s">
        <v>451</v>
      </c>
      <c r="M27" s="35" t="s">
        <v>8</v>
      </c>
      <c r="N27" s="27">
        <f t="shared" si="3"/>
        <v>5.9062665964900573E-3</v>
      </c>
      <c r="O27" s="27">
        <f t="shared" si="3"/>
        <v>9.0190214070837143E-3</v>
      </c>
      <c r="P27" s="29">
        <f t="shared" si="3"/>
        <v>1.4633691583402641E-2</v>
      </c>
      <c r="T27" s="1" t="s">
        <v>12</v>
      </c>
      <c r="U27" s="1" t="s">
        <v>381</v>
      </c>
      <c r="V27" s="1">
        <v>7.5252037999999993E-2</v>
      </c>
      <c r="W27" s="1" t="s">
        <v>11</v>
      </c>
      <c r="X27" s="1">
        <f t="shared" si="4"/>
        <v>3.3516033517028643E-2</v>
      </c>
      <c r="Y27" s="1">
        <f t="shared" si="5"/>
        <v>3.7694814268995111E-2</v>
      </c>
      <c r="Z27" s="1">
        <f t="shared" si="6"/>
        <v>3.3402859350477355E-2</v>
      </c>
      <c r="AA27" s="1" t="s">
        <v>450</v>
      </c>
    </row>
    <row r="28" spans="1:29">
      <c r="A28" s="1" t="s">
        <v>12</v>
      </c>
      <c r="B28" s="1">
        <v>2.1036837999999999E-2</v>
      </c>
      <c r="C28" s="1" t="s">
        <v>11</v>
      </c>
      <c r="E28" s="23">
        <f t="shared" si="0"/>
        <v>2.0808829862351597E-2</v>
      </c>
      <c r="F28" s="23">
        <f t="shared" si="1"/>
        <v>1.8965542564150183E-2</v>
      </c>
      <c r="G28" s="23">
        <f t="shared" si="2"/>
        <v>1.7319926996045343E-2</v>
      </c>
      <c r="H28" s="1" t="s">
        <v>449</v>
      </c>
      <c r="M28" s="3"/>
      <c r="P28" s="13"/>
      <c r="R28" s="28"/>
      <c r="S28" s="27"/>
      <c r="T28" s="47" t="s">
        <v>12</v>
      </c>
      <c r="U28" s="27" t="s">
        <v>381</v>
      </c>
      <c r="V28" s="1">
        <v>2.5699999999999998E-3</v>
      </c>
      <c r="W28" s="1" t="s">
        <v>11</v>
      </c>
      <c r="X28" s="1">
        <f t="shared" si="4"/>
        <v>1.1446361909661985E-3</v>
      </c>
      <c r="Y28" s="1">
        <f t="shared" si="5"/>
        <v>1.2873494890771921E-3</v>
      </c>
      <c r="Z28" s="1">
        <f t="shared" si="6"/>
        <v>1.1407710782627152E-3</v>
      </c>
      <c r="AA28" s="1" t="s">
        <v>448</v>
      </c>
    </row>
    <row r="29" spans="1:29" s="10" customFormat="1">
      <c r="A29" s="10" t="s">
        <v>12</v>
      </c>
      <c r="B29" s="10">
        <v>1.3293087E-2</v>
      </c>
      <c r="C29" s="10" t="s">
        <v>11</v>
      </c>
      <c r="E29" s="44">
        <f t="shared" si="0"/>
        <v>1.3149009643390219E-2</v>
      </c>
      <c r="F29" s="44">
        <f t="shared" si="1"/>
        <v>1.1984244367307077E-2</v>
      </c>
      <c r="G29" s="44">
        <f t="shared" si="2"/>
        <v>1.0944387003031511E-2</v>
      </c>
      <c r="H29" s="10" t="s">
        <v>447</v>
      </c>
      <c r="M29" s="34" t="s">
        <v>446</v>
      </c>
      <c r="N29" s="31">
        <v>4.7528596173995536E-7</v>
      </c>
      <c r="O29" s="31">
        <f>O14/(1-O$13)</f>
        <v>4.9630288577880021E-6</v>
      </c>
      <c r="P29" s="33">
        <f>P14/(1-P$13)</f>
        <v>1.6911550280658541E-4</v>
      </c>
      <c r="T29" s="10" t="s">
        <v>12</v>
      </c>
      <c r="U29" s="10" t="s">
        <v>381</v>
      </c>
      <c r="V29" s="10">
        <v>0.21374453299999999</v>
      </c>
      <c r="W29" s="10" t="s">
        <v>11</v>
      </c>
      <c r="X29" s="10">
        <f t="shared" si="4"/>
        <v>9.519833777936533E-2</v>
      </c>
      <c r="Y29" s="10">
        <f t="shared" si="5"/>
        <v>0.10706767134264319</v>
      </c>
      <c r="Z29" s="10">
        <f t="shared" si="6"/>
        <v>9.4876879915630555E-2</v>
      </c>
      <c r="AA29" s="10" t="s">
        <v>445</v>
      </c>
    </row>
    <row r="30" spans="1:29">
      <c r="A30" s="1" t="s">
        <v>12</v>
      </c>
      <c r="B30" s="1">
        <v>8.6468365000000005E-2</v>
      </c>
      <c r="C30" s="1" t="s">
        <v>11</v>
      </c>
      <c r="E30" s="23">
        <f t="shared" si="0"/>
        <v>8.553117610929542E-2</v>
      </c>
      <c r="F30" s="23">
        <f t="shared" si="1"/>
        <v>7.7954655393551744E-2</v>
      </c>
      <c r="G30" s="23">
        <f t="shared" si="2"/>
        <v>7.1190630895546309E-2</v>
      </c>
      <c r="H30" s="1" t="s">
        <v>444</v>
      </c>
      <c r="T30" s="1" t="s">
        <v>12</v>
      </c>
      <c r="U30" s="1" t="s">
        <v>381</v>
      </c>
      <c r="V30" s="1">
        <v>7.5845840000000001E-3</v>
      </c>
      <c r="W30" s="1" t="s">
        <v>11</v>
      </c>
      <c r="X30" s="1">
        <f t="shared" ref="X30:X39" si="7">N$22*V30/SUM($V$30:$V$39)</f>
        <v>9.3931058180574175E-3</v>
      </c>
      <c r="Y30" s="1">
        <f t="shared" ref="Y30:Y39" si="8">O$22*V30/SUM($V$30:$V$39)</f>
        <v>1.2567662196767498E-2</v>
      </c>
      <c r="Z30" s="1">
        <f t="shared" ref="Z30:Z39" si="9">P$22*V30/SUM($V$30:$V$39)</f>
        <v>1.4159195924312482E-2</v>
      </c>
      <c r="AA30" s="1" t="s">
        <v>443</v>
      </c>
    </row>
    <row r="31" spans="1:29">
      <c r="A31" s="1" t="s">
        <v>12</v>
      </c>
      <c r="B31" s="1">
        <v>1.5550802000000001E-2</v>
      </c>
      <c r="C31" s="1" t="s">
        <v>11</v>
      </c>
      <c r="E31" s="23">
        <f t="shared" si="0"/>
        <v>1.5382254359762476E-2</v>
      </c>
      <c r="F31" s="23">
        <f t="shared" si="1"/>
        <v>1.4019663850511746E-2</v>
      </c>
      <c r="G31" s="23">
        <f t="shared" si="2"/>
        <v>1.2803195773526227E-2</v>
      </c>
      <c r="H31" s="1" t="s">
        <v>442</v>
      </c>
      <c r="T31" s="1" t="s">
        <v>12</v>
      </c>
      <c r="U31" s="1" t="s">
        <v>381</v>
      </c>
      <c r="V31" s="1">
        <v>1.7170690000000001E-3</v>
      </c>
      <c r="W31" s="1" t="s">
        <v>11</v>
      </c>
      <c r="X31" s="1">
        <f t="shared" si="7"/>
        <v>2.1264990688884232E-3</v>
      </c>
      <c r="Y31" s="1">
        <f t="shared" si="8"/>
        <v>2.8451848065156075E-3</v>
      </c>
      <c r="Z31" s="1">
        <f t="shared" si="9"/>
        <v>3.205491083830479E-3</v>
      </c>
      <c r="AA31" s="1" t="s">
        <v>441</v>
      </c>
    </row>
    <row r="32" spans="1:29">
      <c r="A32" s="1" t="s">
        <v>12</v>
      </c>
      <c r="B32" s="1">
        <v>2.8506285999999999E-2</v>
      </c>
      <c r="C32" s="1" t="s">
        <v>11</v>
      </c>
      <c r="E32" s="23">
        <f t="shared" si="0"/>
        <v>2.8197320119189743E-2</v>
      </c>
      <c r="F32" s="23">
        <f t="shared" si="1"/>
        <v>2.5699545743463847E-2</v>
      </c>
      <c r="G32" s="23">
        <f t="shared" si="2"/>
        <v>2.3469629439956209E-2</v>
      </c>
      <c r="H32" s="1" t="s">
        <v>440</v>
      </c>
      <c r="T32" s="1" t="s">
        <v>12</v>
      </c>
      <c r="U32" s="1" t="s">
        <v>381</v>
      </c>
      <c r="V32" s="1">
        <v>2.8290260000000001E-3</v>
      </c>
      <c r="W32" s="1" t="s">
        <v>11</v>
      </c>
      <c r="X32" s="1">
        <f t="shared" si="7"/>
        <v>3.5035989554648888E-3</v>
      </c>
      <c r="Y32" s="1">
        <f t="shared" si="8"/>
        <v>4.6876985097498254E-3</v>
      </c>
      <c r="Z32" s="1">
        <f t="shared" si="9"/>
        <v>5.2813355892655477E-3</v>
      </c>
      <c r="AA32" s="1" t="s">
        <v>439</v>
      </c>
    </row>
    <row r="33" spans="1:27">
      <c r="A33" s="1" t="s">
        <v>12</v>
      </c>
      <c r="B33" s="1">
        <v>7.2056970999999997E-2</v>
      </c>
      <c r="C33" s="1" t="s">
        <v>11</v>
      </c>
      <c r="E33" s="23">
        <f t="shared" si="0"/>
        <v>7.1275980255939758E-2</v>
      </c>
      <c r="F33" s="23">
        <f t="shared" si="1"/>
        <v>6.4962212978216374E-2</v>
      </c>
      <c r="G33" s="23">
        <f t="shared" si="2"/>
        <v>5.9325525883507611E-2</v>
      </c>
      <c r="H33" s="1" t="s">
        <v>438</v>
      </c>
      <c r="T33" s="1" t="s">
        <v>12</v>
      </c>
      <c r="U33" s="1" t="s">
        <v>381</v>
      </c>
      <c r="V33" s="2">
        <v>5.5597899999999996E-4</v>
      </c>
      <c r="W33" s="1" t="s">
        <v>11</v>
      </c>
      <c r="X33" s="1">
        <f t="shared" si="7"/>
        <v>6.8855056251176667E-4</v>
      </c>
      <c r="Y33" s="1">
        <f t="shared" si="8"/>
        <v>9.212576801175379E-4</v>
      </c>
      <c r="Z33" s="1">
        <f t="shared" si="9"/>
        <v>1.0379231861369492E-3</v>
      </c>
      <c r="AA33" s="1" t="s">
        <v>437</v>
      </c>
    </row>
    <row r="34" spans="1:27">
      <c r="A34" s="1" t="s">
        <v>12</v>
      </c>
      <c r="B34" s="1">
        <v>2.2218445E-2</v>
      </c>
      <c r="C34" s="1" t="s">
        <v>11</v>
      </c>
      <c r="E34" s="23">
        <f t="shared" si="0"/>
        <v>2.1977629994156752E-2</v>
      </c>
      <c r="F34" s="23">
        <f t="shared" si="1"/>
        <v>2.0030808069003994E-2</v>
      </c>
      <c r="G34" s="23">
        <f t="shared" si="2"/>
        <v>1.8292760792551082E-2</v>
      </c>
      <c r="H34" s="1" t="s">
        <v>436</v>
      </c>
      <c r="T34" s="1" t="s">
        <v>12</v>
      </c>
      <c r="U34" s="1" t="s">
        <v>381</v>
      </c>
      <c r="V34" s="1">
        <v>1.0369649999999999E-3</v>
      </c>
      <c r="W34" s="1" t="s">
        <v>11</v>
      </c>
      <c r="X34" s="1">
        <f t="shared" si="7"/>
        <v>1.2842262640405736E-3</v>
      </c>
      <c r="Y34" s="1">
        <f t="shared" si="8"/>
        <v>1.7182518948792719E-3</v>
      </c>
      <c r="Z34" s="1">
        <f t="shared" si="9"/>
        <v>1.935846527858969E-3</v>
      </c>
      <c r="AA34" s="1" t="s">
        <v>435</v>
      </c>
    </row>
    <row r="35" spans="1:27">
      <c r="A35" s="1" t="s">
        <v>12</v>
      </c>
      <c r="B35" s="1">
        <v>2.7641179999999999E-3</v>
      </c>
      <c r="C35" s="1" t="s">
        <v>11</v>
      </c>
      <c r="E35" s="23">
        <f t="shared" si="0"/>
        <v>2.7341590585744672E-3</v>
      </c>
      <c r="F35" s="23">
        <f t="shared" si="1"/>
        <v>2.49196184242773E-3</v>
      </c>
      <c r="G35" s="23">
        <f t="shared" si="2"/>
        <v>2.2757375404257457E-3</v>
      </c>
      <c r="H35" s="1" t="s">
        <v>434</v>
      </c>
      <c r="T35" s="1" t="s">
        <v>12</v>
      </c>
      <c r="U35" s="1" t="s">
        <v>381</v>
      </c>
      <c r="V35" s="2">
        <v>7.1198400000000003E-4</v>
      </c>
      <c r="W35" s="1" t="s">
        <v>11</v>
      </c>
      <c r="X35" s="1">
        <f t="shared" si="7"/>
        <v>8.8175449738097614E-4</v>
      </c>
      <c r="Y35" s="1">
        <f t="shared" si="8"/>
        <v>1.1797580989943959E-3</v>
      </c>
      <c r="Z35" s="1">
        <f t="shared" si="9"/>
        <v>1.3291593778875278E-3</v>
      </c>
      <c r="AA35" s="1" t="s">
        <v>433</v>
      </c>
    </row>
    <row r="36" spans="1:27">
      <c r="A36" s="1" t="s">
        <v>12</v>
      </c>
      <c r="B36" s="1">
        <v>2.6164171E-2</v>
      </c>
      <c r="C36" s="1" t="s">
        <v>11</v>
      </c>
      <c r="E36" s="23">
        <f t="shared" si="0"/>
        <v>2.588059017369786E-2</v>
      </c>
      <c r="F36" s="23">
        <f t="shared" si="1"/>
        <v>2.3588036317825137E-2</v>
      </c>
      <c r="G36" s="23">
        <f t="shared" si="2"/>
        <v>2.1541332952796744E-2</v>
      </c>
      <c r="H36" s="1" t="s">
        <v>432</v>
      </c>
      <c r="T36" s="1" t="s">
        <v>12</v>
      </c>
      <c r="U36" s="1" t="s">
        <v>381</v>
      </c>
      <c r="V36" s="2">
        <v>1.6100000000000001E-4</v>
      </c>
      <c r="W36" s="1" t="s">
        <v>11</v>
      </c>
      <c r="X36" s="1">
        <f t="shared" si="7"/>
        <v>1.9938997797469768E-4</v>
      </c>
      <c r="Y36" s="1">
        <f t="shared" si="8"/>
        <v>2.667771381633544E-4</v>
      </c>
      <c r="Z36" s="1">
        <f t="shared" si="9"/>
        <v>3.0056105170887549E-4</v>
      </c>
      <c r="AA36" s="1" t="s">
        <v>431</v>
      </c>
    </row>
    <row r="37" spans="1:27">
      <c r="A37" s="1" t="s">
        <v>12</v>
      </c>
      <c r="B37" s="1">
        <v>1.1541775000000001E-2</v>
      </c>
      <c r="C37" s="1" t="s">
        <v>11</v>
      </c>
      <c r="E37" s="23">
        <f t="shared" si="0"/>
        <v>1.1416679269220171E-2</v>
      </c>
      <c r="F37" s="23">
        <f t="shared" si="1"/>
        <v>1.040536724332547E-2</v>
      </c>
      <c r="G37" s="23">
        <f t="shared" si="2"/>
        <v>9.5025070024678266E-3</v>
      </c>
      <c r="H37" s="1" t="s">
        <v>430</v>
      </c>
      <c r="T37" s="1" t="s">
        <v>12</v>
      </c>
      <c r="U37" s="1" t="s">
        <v>381</v>
      </c>
      <c r="V37" s="2">
        <v>2.6556799999999999E-4</v>
      </c>
      <c r="W37" s="1" t="s">
        <v>11</v>
      </c>
      <c r="X37" s="1">
        <f t="shared" si="7"/>
        <v>3.2889191099866154E-4</v>
      </c>
      <c r="Y37" s="1">
        <f t="shared" si="8"/>
        <v>4.4004640389916588E-4</v>
      </c>
      <c r="Z37" s="1">
        <f t="shared" si="9"/>
        <v>4.9577265453554426E-4</v>
      </c>
      <c r="AA37" s="1" t="s">
        <v>429</v>
      </c>
    </row>
    <row r="38" spans="1:27">
      <c r="A38" s="1" t="s">
        <v>12</v>
      </c>
      <c r="B38" s="1">
        <v>7.6530200000000007E-2</v>
      </c>
      <c r="C38" s="1" t="s">
        <v>11</v>
      </c>
      <c r="E38" s="23">
        <f t="shared" si="0"/>
        <v>7.5700726084962977E-2</v>
      </c>
      <c r="F38" s="23">
        <f t="shared" si="1"/>
        <v>6.8995006071869092E-2</v>
      </c>
      <c r="G38" s="23">
        <f t="shared" si="2"/>
        <v>6.3008398742850497E-2</v>
      </c>
      <c r="H38" s="1" t="s">
        <v>428</v>
      </c>
      <c r="T38" s="1" t="s">
        <v>12</v>
      </c>
      <c r="U38" s="1" t="s">
        <v>381</v>
      </c>
      <c r="V38" s="2">
        <v>5.2200000000000002E-5</v>
      </c>
      <c r="W38" s="1" t="s">
        <v>11</v>
      </c>
      <c r="X38" s="1">
        <f t="shared" si="7"/>
        <v>6.4646936958256021E-5</v>
      </c>
      <c r="Y38" s="1">
        <f t="shared" si="8"/>
        <v>8.6495444795820501E-5</v>
      </c>
      <c r="Z38" s="1">
        <f t="shared" si="9"/>
        <v>9.7448986951573289E-5</v>
      </c>
      <c r="AA38" s="1" t="s">
        <v>427</v>
      </c>
    </row>
    <row r="39" spans="1:27" s="10" customFormat="1">
      <c r="A39" s="10" t="s">
        <v>12</v>
      </c>
      <c r="B39" s="10">
        <v>1.688011E-2</v>
      </c>
      <c r="C39" s="10" t="s">
        <v>11</v>
      </c>
      <c r="E39" s="44">
        <f t="shared" si="0"/>
        <v>1.6697154631688464E-2</v>
      </c>
      <c r="F39" s="44">
        <f t="shared" si="1"/>
        <v>1.5218087656164734E-2</v>
      </c>
      <c r="G39" s="44">
        <f t="shared" si="2"/>
        <v>1.3897633897509455E-2</v>
      </c>
      <c r="H39" s="10" t="s">
        <v>426</v>
      </c>
      <c r="T39" s="10" t="s">
        <v>12</v>
      </c>
      <c r="U39" s="10" t="s">
        <v>381</v>
      </c>
      <c r="V39" s="16">
        <v>9.7299999999999993E-5</v>
      </c>
      <c r="W39" s="10" t="s">
        <v>11</v>
      </c>
      <c r="X39" s="2">
        <f t="shared" si="7"/>
        <v>1.2050089973253468E-4</v>
      </c>
      <c r="Y39" s="2">
        <f t="shared" si="8"/>
        <v>1.6122618349872285E-4</v>
      </c>
      <c r="Z39" s="2">
        <f t="shared" si="9"/>
        <v>1.8164341820666821E-4</v>
      </c>
      <c r="AA39" s="10" t="s">
        <v>425</v>
      </c>
    </row>
    <row r="40" spans="1:27" s="6" customFormat="1">
      <c r="A40" s="6" t="s">
        <v>12</v>
      </c>
      <c r="B40" s="6">
        <v>5.3383348999999997E-2</v>
      </c>
      <c r="C40" s="6" t="s">
        <v>11</v>
      </c>
      <c r="E40" s="46">
        <f t="shared" si="0"/>
        <v>5.2804752635521417E-2</v>
      </c>
      <c r="F40" s="46">
        <f t="shared" si="1"/>
        <v>4.8127203226853009E-2</v>
      </c>
      <c r="G40" s="46">
        <f t="shared" si="2"/>
        <v>4.3951268127102087E-2</v>
      </c>
      <c r="H40" s="6" t="s">
        <v>424</v>
      </c>
      <c r="T40" s="6" t="s">
        <v>12</v>
      </c>
      <c r="U40" s="6" t="s">
        <v>381</v>
      </c>
      <c r="V40" s="6">
        <v>5.6362031E-2</v>
      </c>
      <c r="W40" s="6" t="s">
        <v>11</v>
      </c>
      <c r="X40" s="46">
        <f>N26</f>
        <v>1.7594958715672803E-2</v>
      </c>
      <c r="Y40" s="46">
        <f>O26</f>
        <v>2.9228646054922591E-2</v>
      </c>
      <c r="Z40" s="46">
        <f>P26</f>
        <v>4.7029647347307128E-2</v>
      </c>
      <c r="AA40" s="6" t="s">
        <v>423</v>
      </c>
    </row>
    <row r="41" spans="1:27">
      <c r="A41" s="1" t="s">
        <v>12</v>
      </c>
      <c r="B41" s="1">
        <v>1.2765583E-2</v>
      </c>
      <c r="C41" s="1" t="s">
        <v>11</v>
      </c>
      <c r="E41" s="23">
        <f t="shared" si="0"/>
        <v>1.2627223004746621E-2</v>
      </c>
      <c r="F41" s="23">
        <f t="shared" si="1"/>
        <v>1.1508678620935903E-2</v>
      </c>
      <c r="G41" s="23">
        <f t="shared" si="2"/>
        <v>1.0510085480620115E-2</v>
      </c>
      <c r="H41" s="1" t="s">
        <v>422</v>
      </c>
      <c r="T41" s="1" t="s">
        <v>12</v>
      </c>
      <c r="U41" s="1" t="s">
        <v>381</v>
      </c>
      <c r="V41" s="2">
        <v>1.0498899999999999E-4</v>
      </c>
      <c r="W41" s="1" t="s">
        <v>11</v>
      </c>
      <c r="X41" s="2">
        <f t="shared" ref="X41:Z45" si="10">N$21*$V41/SUM($V$41:$V$45)</f>
        <v>1.9541147788478155E-3</v>
      </c>
      <c r="Y41" s="2">
        <f t="shared" si="10"/>
        <v>9.1488415395732012E-4</v>
      </c>
      <c r="Z41" s="2">
        <f t="shared" si="10"/>
        <v>7.6589282419297505E-4</v>
      </c>
      <c r="AA41" s="1" t="s">
        <v>421</v>
      </c>
    </row>
    <row r="42" spans="1:27">
      <c r="A42" s="1" t="s">
        <v>12</v>
      </c>
      <c r="B42" s="1">
        <v>3.7051842000000001E-2</v>
      </c>
      <c r="C42" s="1" t="s">
        <v>11</v>
      </c>
      <c r="E42" s="23">
        <f t="shared" si="0"/>
        <v>3.6650254960594993E-2</v>
      </c>
      <c r="F42" s="23">
        <f t="shared" si="1"/>
        <v>3.3403702901128367E-2</v>
      </c>
      <c r="G42" s="23">
        <f t="shared" si="2"/>
        <v>3.0505306857856049E-2</v>
      </c>
      <c r="H42" s="1" t="s">
        <v>420</v>
      </c>
      <c r="T42" s="1" t="s">
        <v>12</v>
      </c>
      <c r="U42" s="1" t="s">
        <v>381</v>
      </c>
      <c r="V42" s="2">
        <v>2.3799999999999999E-5</v>
      </c>
      <c r="W42" s="1" t="s">
        <v>11</v>
      </c>
      <c r="X42" s="2">
        <f t="shared" si="10"/>
        <v>4.4297909053879941E-4</v>
      </c>
      <c r="Y42" s="2">
        <f t="shared" si="10"/>
        <v>2.0739546870800007E-4</v>
      </c>
      <c r="Z42" s="2">
        <f t="shared" si="10"/>
        <v>1.7362056230455384E-4</v>
      </c>
      <c r="AA42" s="1" t="s">
        <v>419</v>
      </c>
    </row>
    <row r="43" spans="1:27">
      <c r="A43" s="1" t="s">
        <v>12</v>
      </c>
      <c r="B43" s="2">
        <v>6.3299999999999994E-5</v>
      </c>
      <c r="C43" s="1" t="s">
        <v>11</v>
      </c>
      <c r="E43" s="23">
        <f t="shared" si="0"/>
        <v>6.2613921839720205E-5</v>
      </c>
      <c r="F43" s="23">
        <f t="shared" si="1"/>
        <v>5.706745682553179E-5</v>
      </c>
      <c r="G43" s="23">
        <f t="shared" si="2"/>
        <v>5.2115787498561815E-5</v>
      </c>
      <c r="H43" s="1" t="s">
        <v>418</v>
      </c>
      <c r="T43" s="1" t="s">
        <v>12</v>
      </c>
      <c r="U43" s="1" t="s">
        <v>381</v>
      </c>
      <c r="V43" s="2">
        <v>3.9199999999999997E-5</v>
      </c>
      <c r="W43" s="1" t="s">
        <v>11</v>
      </c>
      <c r="X43" s="2">
        <f t="shared" si="10"/>
        <v>7.2961261971096357E-4</v>
      </c>
      <c r="Y43" s="2">
        <f t="shared" si="10"/>
        <v>3.4159253669552948E-4</v>
      </c>
      <c r="Z43" s="2">
        <f t="shared" si="10"/>
        <v>2.8596327908985341E-4</v>
      </c>
      <c r="AA43" s="1" t="s">
        <v>417</v>
      </c>
    </row>
    <row r="44" spans="1:27">
      <c r="A44" s="1" t="s">
        <v>12</v>
      </c>
      <c r="B44" s="1">
        <v>4.9374322999999998E-2</v>
      </c>
      <c r="C44" s="1" t="s">
        <v>11</v>
      </c>
      <c r="E44" s="23">
        <f t="shared" si="0"/>
        <v>4.8839178534140597E-2</v>
      </c>
      <c r="F44" s="23">
        <f t="shared" si="1"/>
        <v>4.4512907521206339E-2</v>
      </c>
      <c r="G44" s="23">
        <f t="shared" si="2"/>
        <v>4.0650580179357874E-2</v>
      </c>
      <c r="H44" s="1" t="s">
        <v>416</v>
      </c>
      <c r="T44" s="1" t="s">
        <v>12</v>
      </c>
      <c r="U44" s="1" t="s">
        <v>381</v>
      </c>
      <c r="V44" s="2">
        <v>7.7000000000000008E-6</v>
      </c>
      <c r="W44" s="1" t="s">
        <v>11</v>
      </c>
      <c r="X44" s="2">
        <f t="shared" si="10"/>
        <v>1.4331676458608216E-4</v>
      </c>
      <c r="Y44" s="2">
        <f t="shared" si="10"/>
        <v>6.7098533993764734E-5</v>
      </c>
      <c r="Z44" s="2">
        <f t="shared" si="10"/>
        <v>5.6171358392649787E-5</v>
      </c>
      <c r="AA44" s="1" t="s">
        <v>415</v>
      </c>
    </row>
    <row r="45" spans="1:27" s="10" customFormat="1">
      <c r="A45" s="10" t="s">
        <v>12</v>
      </c>
      <c r="B45" s="16">
        <v>1.4953699999999999E-4</v>
      </c>
      <c r="C45" s="10" t="s">
        <v>11</v>
      </c>
      <c r="D45" s="10" t="s">
        <v>58</v>
      </c>
      <c r="E45" s="44">
        <f t="shared" ref="E45:E79" si="11">$B45/$D$46*N$23</f>
        <v>1.7309945217402442E-4</v>
      </c>
      <c r="F45" s="44">
        <f t="shared" ref="F45:F79" si="12">$B45/$D$46*O$23</f>
        <v>1.9468150061520528E-4</v>
      </c>
      <c r="G45" s="44">
        <f t="shared" ref="G45:G79" si="13">$B45/$D$46*P$23</f>
        <v>1.7251494427811465E-4</v>
      </c>
      <c r="H45" s="10" t="s">
        <v>414</v>
      </c>
      <c r="T45" s="10" t="s">
        <v>12</v>
      </c>
      <c r="U45" s="10" t="s">
        <v>381</v>
      </c>
      <c r="V45" s="16">
        <v>1.4399999999999999E-5</v>
      </c>
      <c r="W45" s="10" t="s">
        <v>11</v>
      </c>
      <c r="X45" s="16">
        <f t="shared" si="10"/>
        <v>2.6802096234280299E-4</v>
      </c>
      <c r="Y45" s="16">
        <f t="shared" si="10"/>
        <v>1.2548297266366389E-4</v>
      </c>
      <c r="Z45" s="16">
        <f t="shared" si="10"/>
        <v>1.0504773517586452E-4</v>
      </c>
      <c r="AA45" s="10" t="s">
        <v>413</v>
      </c>
    </row>
    <row r="46" spans="1:27">
      <c r="A46" s="1" t="s">
        <v>12</v>
      </c>
      <c r="B46" s="2">
        <v>1.7944400000000001E-4</v>
      </c>
      <c r="C46" s="1" t="s">
        <v>11</v>
      </c>
      <c r="D46" s="2">
        <f>SUM(B45:B79)</f>
        <v>0.14857816200000001</v>
      </c>
      <c r="E46" s="23">
        <f t="shared" si="11"/>
        <v>2.0771887958107789E-4</v>
      </c>
      <c r="F46" s="23">
        <f t="shared" si="12"/>
        <v>2.3361727998017146E-4</v>
      </c>
      <c r="G46" s="23">
        <f t="shared" si="13"/>
        <v>2.0701747166949994E-4</v>
      </c>
      <c r="H46" s="1" t="s">
        <v>412</v>
      </c>
      <c r="T46" s="1" t="s">
        <v>12</v>
      </c>
      <c r="U46" s="1" t="s">
        <v>381</v>
      </c>
      <c r="V46" s="1">
        <v>1.5353649999999999E-3</v>
      </c>
      <c r="W46" s="1" t="s">
        <v>11</v>
      </c>
      <c r="X46" s="2">
        <f t="shared" ref="X46:X60" si="14">N$25*$V46/SUM($V$46:$V$60)</f>
        <v>1.3026343438226448E-3</v>
      </c>
      <c r="Y46" s="2">
        <f t="shared" ref="Y46:Y60" si="15">O$25*$V46/SUM($V$46:$V$60)</f>
        <v>3.8969708675202558E-3</v>
      </c>
      <c r="Z46" s="2">
        <f t="shared" ref="Z46:Z60" si="16">P$25*$V46/SUM($V$46:$V$60)</f>
        <v>7.4163806529406401E-3</v>
      </c>
      <c r="AA46" s="1" t="s">
        <v>411</v>
      </c>
    </row>
    <row r="47" spans="1:27">
      <c r="A47" s="1" t="s">
        <v>12</v>
      </c>
      <c r="B47" s="2">
        <v>1.4953699999999999E-4</v>
      </c>
      <c r="C47" s="1" t="s">
        <v>11</v>
      </c>
      <c r="E47" s="23">
        <f t="shared" si="11"/>
        <v>1.7309945217402442E-4</v>
      </c>
      <c r="F47" s="23">
        <f t="shared" si="12"/>
        <v>1.9468150061520528E-4</v>
      </c>
      <c r="G47" s="23">
        <f t="shared" si="13"/>
        <v>1.7251494427811465E-4</v>
      </c>
      <c r="H47" s="1" t="s">
        <v>410</v>
      </c>
      <c r="T47" s="1" t="s">
        <v>12</v>
      </c>
      <c r="U47" s="1" t="s">
        <v>381</v>
      </c>
      <c r="V47" s="2">
        <v>1.07967E-4</v>
      </c>
      <c r="W47" s="1" t="s">
        <v>11</v>
      </c>
      <c r="X47" s="2">
        <f t="shared" si="14"/>
        <v>9.1601360067149822E-5</v>
      </c>
      <c r="Y47" s="2">
        <f t="shared" si="15"/>
        <v>2.7403532948423308E-4</v>
      </c>
      <c r="Z47" s="2">
        <f t="shared" si="16"/>
        <v>5.215205309200367E-4</v>
      </c>
      <c r="AA47" s="1" t="s">
        <v>409</v>
      </c>
    </row>
    <row r="48" spans="1:27">
      <c r="A48" s="1" t="s">
        <v>12</v>
      </c>
      <c r="B48" s="2">
        <v>1.7944400000000001E-4</v>
      </c>
      <c r="C48" s="1" t="s">
        <v>11</v>
      </c>
      <c r="E48" s="23">
        <f t="shared" si="11"/>
        <v>2.0771887958107789E-4</v>
      </c>
      <c r="F48" s="23">
        <f t="shared" si="12"/>
        <v>2.3361727998017146E-4</v>
      </c>
      <c r="G48" s="23">
        <f t="shared" si="13"/>
        <v>2.0701747166949994E-4</v>
      </c>
      <c r="H48" s="1" t="s">
        <v>408</v>
      </c>
      <c r="T48" s="1" t="s">
        <v>12</v>
      </c>
      <c r="U48" s="1" t="s">
        <v>381</v>
      </c>
      <c r="V48" s="2">
        <v>8.6842899999999999E-4</v>
      </c>
      <c r="W48" s="1" t="s">
        <v>11</v>
      </c>
      <c r="X48" s="2">
        <f t="shared" si="14"/>
        <v>7.3679251550709806E-4</v>
      </c>
      <c r="Y48" s="2">
        <f t="shared" si="15"/>
        <v>2.2041941255074513E-3</v>
      </c>
      <c r="Z48" s="2">
        <f t="shared" si="16"/>
        <v>4.1948331726023372E-3</v>
      </c>
      <c r="AA48" s="1" t="s">
        <v>407</v>
      </c>
    </row>
    <row r="49" spans="1:29">
      <c r="A49" s="1" t="s">
        <v>12</v>
      </c>
      <c r="B49" s="2">
        <v>1.7944400000000001E-4</v>
      </c>
      <c r="C49" s="1" t="s">
        <v>11</v>
      </c>
      <c r="E49" s="23">
        <f t="shared" si="11"/>
        <v>2.0771887958107789E-4</v>
      </c>
      <c r="F49" s="23">
        <f t="shared" si="12"/>
        <v>2.3361727998017146E-4</v>
      </c>
      <c r="G49" s="23">
        <f t="shared" si="13"/>
        <v>2.0701747166949994E-4</v>
      </c>
      <c r="H49" s="1" t="s">
        <v>406</v>
      </c>
      <c r="T49" s="1" t="s">
        <v>12</v>
      </c>
      <c r="U49" s="1" t="s">
        <v>381</v>
      </c>
      <c r="V49" s="2">
        <v>2.34711E-4</v>
      </c>
      <c r="W49" s="1" t="s">
        <v>11</v>
      </c>
      <c r="X49" s="2">
        <f t="shared" si="14"/>
        <v>1.9913350211380146E-4</v>
      </c>
      <c r="Y49" s="2">
        <f t="shared" si="15"/>
        <v>5.9572930820133763E-4</v>
      </c>
      <c r="Z49" s="2">
        <f t="shared" si="16"/>
        <v>1.1337409146570038E-3</v>
      </c>
      <c r="AA49" s="1" t="s">
        <v>405</v>
      </c>
    </row>
    <row r="50" spans="1:29">
      <c r="A50" s="1" t="s">
        <v>12</v>
      </c>
      <c r="B50" s="2">
        <v>1.7944400000000001E-4</v>
      </c>
      <c r="C50" s="1" t="s">
        <v>11</v>
      </c>
      <c r="E50" s="23">
        <f t="shared" si="11"/>
        <v>2.0771887958107789E-4</v>
      </c>
      <c r="F50" s="23">
        <f t="shared" si="12"/>
        <v>2.3361727998017146E-4</v>
      </c>
      <c r="G50" s="23">
        <f t="shared" si="13"/>
        <v>2.0701747166949994E-4</v>
      </c>
      <c r="H50" s="1" t="s">
        <v>404</v>
      </c>
      <c r="T50" s="1" t="s">
        <v>12</v>
      </c>
      <c r="U50" s="1" t="s">
        <v>381</v>
      </c>
      <c r="V50" s="1">
        <v>2.980824E-3</v>
      </c>
      <c r="W50" s="1" t="s">
        <v>11</v>
      </c>
      <c r="X50" s="2">
        <f t="shared" si="14"/>
        <v>2.5289906408513881E-3</v>
      </c>
      <c r="Y50" s="2">
        <f t="shared" si="15"/>
        <v>7.5657477467606718E-3</v>
      </c>
      <c r="Z50" s="2">
        <f t="shared" si="16"/>
        <v>1.4398482083036367E-2</v>
      </c>
      <c r="AA50" s="1" t="s">
        <v>403</v>
      </c>
    </row>
    <row r="51" spans="1:29">
      <c r="A51" s="1" t="s">
        <v>12</v>
      </c>
      <c r="B51" s="2">
        <v>1.4953699999999999E-4</v>
      </c>
      <c r="C51" s="1" t="s">
        <v>11</v>
      </c>
      <c r="E51" s="23">
        <f t="shared" si="11"/>
        <v>1.7309945217402442E-4</v>
      </c>
      <c r="F51" s="23">
        <f t="shared" si="12"/>
        <v>1.9468150061520528E-4</v>
      </c>
      <c r="G51" s="23">
        <f t="shared" si="13"/>
        <v>1.7251494427811465E-4</v>
      </c>
      <c r="H51" s="1" t="s">
        <v>402</v>
      </c>
      <c r="T51" s="1" t="s">
        <v>12</v>
      </c>
      <c r="U51" s="1" t="s">
        <v>381</v>
      </c>
      <c r="V51" s="2">
        <v>5.2916900000000002E-4</v>
      </c>
      <c r="W51" s="1" t="s">
        <v>11</v>
      </c>
      <c r="X51" s="2">
        <f t="shared" si="14"/>
        <v>4.4895755282052486E-4</v>
      </c>
      <c r="Y51" s="2">
        <f t="shared" si="15"/>
        <v>1.3431048493321304E-3</v>
      </c>
      <c r="Z51" s="2">
        <f t="shared" si="16"/>
        <v>2.5560819308346524E-3</v>
      </c>
      <c r="AA51" s="1" t="s">
        <v>401</v>
      </c>
    </row>
    <row r="52" spans="1:29">
      <c r="A52" s="1" t="s">
        <v>12</v>
      </c>
      <c r="B52" s="2">
        <v>1.7944400000000001E-4</v>
      </c>
      <c r="C52" s="1" t="s">
        <v>11</v>
      </c>
      <c r="E52" s="23">
        <f t="shared" si="11"/>
        <v>2.0771887958107789E-4</v>
      </c>
      <c r="F52" s="23">
        <f t="shared" si="12"/>
        <v>2.3361727998017146E-4</v>
      </c>
      <c r="G52" s="23">
        <f t="shared" si="13"/>
        <v>2.0701747166949994E-4</v>
      </c>
      <c r="H52" s="1" t="s">
        <v>400</v>
      </c>
      <c r="T52" s="1" t="s">
        <v>12</v>
      </c>
      <c r="U52" s="1" t="s">
        <v>381</v>
      </c>
      <c r="V52" s="2">
        <v>3.7200000000000003E-5</v>
      </c>
      <c r="W52" s="1" t="s">
        <v>11</v>
      </c>
      <c r="X52" s="2">
        <f t="shared" si="14"/>
        <v>3.1561223285800045E-5</v>
      </c>
      <c r="Y52" s="2">
        <f t="shared" si="15"/>
        <v>9.4418797010322313E-5</v>
      </c>
      <c r="Z52" s="2">
        <f t="shared" si="16"/>
        <v>1.796897547419616E-4</v>
      </c>
      <c r="AA52" s="1" t="s">
        <v>399</v>
      </c>
    </row>
    <row r="53" spans="1:29">
      <c r="A53" s="1" t="s">
        <v>12</v>
      </c>
      <c r="B53" s="2">
        <v>1.19382E-4</v>
      </c>
      <c r="C53" s="1" t="s">
        <v>11</v>
      </c>
      <c r="E53" s="23">
        <f t="shared" si="11"/>
        <v>1.3819294756106773E-4</v>
      </c>
      <c r="F53" s="23">
        <f t="shared" si="12"/>
        <v>1.5542285124380212E-4</v>
      </c>
      <c r="G53" s="23">
        <f t="shared" si="13"/>
        <v>1.3772630905936248E-4</v>
      </c>
      <c r="H53" s="1" t="s">
        <v>398</v>
      </c>
      <c r="T53" s="1" t="s">
        <v>12</v>
      </c>
      <c r="U53" s="1" t="s">
        <v>381</v>
      </c>
      <c r="V53" s="2">
        <v>2.9930700000000001E-4</v>
      </c>
      <c r="W53" s="1" t="s">
        <v>11</v>
      </c>
      <c r="X53" s="2">
        <f t="shared" si="14"/>
        <v>2.5393803919362783E-4</v>
      </c>
      <c r="Y53" s="2">
        <f t="shared" si="15"/>
        <v>7.5968298055829409E-4</v>
      </c>
      <c r="Z53" s="2">
        <f t="shared" si="16"/>
        <v>1.4457634791008684E-3</v>
      </c>
      <c r="AA53" s="1" t="s">
        <v>397</v>
      </c>
    </row>
    <row r="54" spans="1:29">
      <c r="A54" s="1" t="s">
        <v>12</v>
      </c>
      <c r="B54" s="2">
        <v>1.7944400000000001E-4</v>
      </c>
      <c r="C54" s="1" t="s">
        <v>11</v>
      </c>
      <c r="E54" s="23">
        <f t="shared" si="11"/>
        <v>2.0771887958107789E-4</v>
      </c>
      <c r="F54" s="23">
        <f t="shared" si="12"/>
        <v>2.3361727998017146E-4</v>
      </c>
      <c r="G54" s="23">
        <f t="shared" si="13"/>
        <v>2.0701747166949994E-4</v>
      </c>
      <c r="H54" s="1" t="s">
        <v>396</v>
      </c>
      <c r="T54" s="1" t="s">
        <v>12</v>
      </c>
      <c r="U54" s="1" t="s">
        <v>381</v>
      </c>
      <c r="V54" s="2">
        <v>8.0900000000000001E-5</v>
      </c>
      <c r="W54" s="1" t="s">
        <v>11</v>
      </c>
      <c r="X54" s="2">
        <f t="shared" si="14"/>
        <v>6.863717644680709E-5</v>
      </c>
      <c r="Y54" s="2">
        <f t="shared" si="15"/>
        <v>2.0533550210040524E-4</v>
      </c>
      <c r="Z54" s="2">
        <f t="shared" si="16"/>
        <v>3.9077691286625515E-4</v>
      </c>
      <c r="AA54" s="1" t="s">
        <v>395</v>
      </c>
    </row>
    <row r="55" spans="1:29">
      <c r="A55" s="1" t="s">
        <v>12</v>
      </c>
      <c r="B55" s="2">
        <v>4.5399299999999997E-4</v>
      </c>
      <c r="C55" s="1" t="s">
        <v>11</v>
      </c>
      <c r="E55" s="23">
        <f t="shared" si="11"/>
        <v>5.2552839491792588E-4</v>
      </c>
      <c r="F55" s="23">
        <f t="shared" si="12"/>
        <v>5.9105130174337377E-4</v>
      </c>
      <c r="G55" s="23">
        <f t="shared" si="13"/>
        <v>5.2375383415244467E-4</v>
      </c>
      <c r="H55" s="1" t="s">
        <v>394</v>
      </c>
      <c r="T55" s="1" t="s">
        <v>12</v>
      </c>
      <c r="U55" s="1" t="s">
        <v>381</v>
      </c>
      <c r="V55" s="1">
        <v>1.0273509999999999E-3</v>
      </c>
      <c r="W55" s="1" t="s">
        <v>11</v>
      </c>
      <c r="X55" s="2">
        <f t="shared" si="14"/>
        <v>8.7162511569596659E-4</v>
      </c>
      <c r="Y55" s="2">
        <f t="shared" si="15"/>
        <v>2.6075603636384844E-3</v>
      </c>
      <c r="Z55" s="2">
        <f t="shared" si="16"/>
        <v>4.9624851941911007E-3</v>
      </c>
      <c r="AA55" s="1" t="s">
        <v>393</v>
      </c>
    </row>
    <row r="56" spans="1:29">
      <c r="A56" s="1" t="s">
        <v>12</v>
      </c>
      <c r="B56" s="2">
        <v>7.404E-4</v>
      </c>
      <c r="C56" s="1" t="s">
        <v>11</v>
      </c>
      <c r="E56" s="23">
        <f t="shared" si="11"/>
        <v>8.5706436794671351E-4</v>
      </c>
      <c r="F56" s="23">
        <f t="shared" si="12"/>
        <v>9.6392319663693936E-4</v>
      </c>
      <c r="G56" s="23">
        <f t="shared" si="13"/>
        <v>8.5417030396166911E-4</v>
      </c>
      <c r="H56" s="1" t="s">
        <v>392</v>
      </c>
      <c r="T56" s="1" t="s">
        <v>12</v>
      </c>
      <c r="U56" s="1" t="s">
        <v>381</v>
      </c>
      <c r="V56" s="1">
        <v>1.2933319999999999E-3</v>
      </c>
      <c r="W56" s="1" t="s">
        <v>11</v>
      </c>
      <c r="X56" s="2">
        <f t="shared" si="14"/>
        <v>1.0972887106094177E-3</v>
      </c>
      <c r="Y56" s="2">
        <f t="shared" si="15"/>
        <v>3.2826573004019937E-3</v>
      </c>
      <c r="Z56" s="2">
        <f t="shared" si="16"/>
        <v>6.2472717709658775E-3</v>
      </c>
      <c r="AA56" s="1" t="s">
        <v>391</v>
      </c>
    </row>
    <row r="57" spans="1:29">
      <c r="A57" s="1" t="s">
        <v>12</v>
      </c>
      <c r="B57" s="2">
        <v>1.5194000000000001E-4</v>
      </c>
      <c r="C57" s="1" t="s">
        <v>11</v>
      </c>
      <c r="E57" s="23">
        <f t="shared" si="11"/>
        <v>1.7588109139090178E-4</v>
      </c>
      <c r="F57" s="23">
        <f t="shared" si="12"/>
        <v>1.9780995475015745E-4</v>
      </c>
      <c r="G57" s="23">
        <f t="shared" si="13"/>
        <v>1.7528719068602919E-4</v>
      </c>
      <c r="H57" s="1" t="s">
        <v>390</v>
      </c>
      <c r="T57" s="1" t="s">
        <v>12</v>
      </c>
      <c r="U57" s="1" t="s">
        <v>381</v>
      </c>
      <c r="V57" s="2">
        <v>9.09E-5</v>
      </c>
      <c r="W57" s="1" t="s">
        <v>11</v>
      </c>
      <c r="X57" s="2">
        <f t="shared" si="14"/>
        <v>7.7121376254817839E-5</v>
      </c>
      <c r="Y57" s="2">
        <f t="shared" si="15"/>
        <v>2.307168991461908E-4</v>
      </c>
      <c r="Z57" s="2">
        <f t="shared" si="16"/>
        <v>4.3908061037753519E-4</v>
      </c>
      <c r="AA57" s="1" t="s">
        <v>389</v>
      </c>
    </row>
    <row r="58" spans="1:29">
      <c r="A58" s="1" t="s">
        <v>12</v>
      </c>
      <c r="B58" s="1">
        <v>5.2310899999999999E-3</v>
      </c>
      <c r="C58" s="1" t="s">
        <v>11</v>
      </c>
      <c r="E58" s="23">
        <f t="shared" si="11"/>
        <v>6.0553496009216274E-3</v>
      </c>
      <c r="F58" s="23">
        <f t="shared" si="12"/>
        <v>6.8103308950506836E-3</v>
      </c>
      <c r="G58" s="23">
        <f t="shared" si="13"/>
        <v>6.0349023978266431E-3</v>
      </c>
      <c r="H58" s="1" t="s">
        <v>388</v>
      </c>
      <c r="T58" s="1" t="s">
        <v>12</v>
      </c>
      <c r="U58" s="1" t="s">
        <v>381</v>
      </c>
      <c r="V58" s="2">
        <v>7.31531E-4</v>
      </c>
      <c r="W58" s="1" t="s">
        <v>11</v>
      </c>
      <c r="X58" s="2">
        <f t="shared" si="14"/>
        <v>6.2064551697539236E-4</v>
      </c>
      <c r="Y58" s="2">
        <f t="shared" si="15"/>
        <v>1.8567278762300563E-3</v>
      </c>
      <c r="Z58" s="2">
        <f t="shared" si="16"/>
        <v>3.5335652144124164E-3</v>
      </c>
      <c r="AA58" s="1" t="s">
        <v>387</v>
      </c>
    </row>
    <row r="59" spans="1:29">
      <c r="A59" s="1" t="s">
        <v>12</v>
      </c>
      <c r="B59" s="1">
        <v>8.7850389999999997E-3</v>
      </c>
      <c r="C59" s="1" t="s">
        <v>11</v>
      </c>
      <c r="E59" s="23">
        <f t="shared" si="11"/>
        <v>1.0169292136577832E-2</v>
      </c>
      <c r="F59" s="23">
        <f t="shared" si="12"/>
        <v>1.1437199993868422E-2</v>
      </c>
      <c r="G59" s="23">
        <f t="shared" si="13"/>
        <v>1.0134953312999887E-2</v>
      </c>
      <c r="H59" s="1" t="s">
        <v>386</v>
      </c>
      <c r="T59" s="1" t="s">
        <v>12</v>
      </c>
      <c r="U59" s="1" t="s">
        <v>381</v>
      </c>
      <c r="V59" s="2">
        <v>1.9771099999999999E-4</v>
      </c>
      <c r="W59" s="1" t="s">
        <v>11</v>
      </c>
      <c r="X59" s="2">
        <f t="shared" si="14"/>
        <v>1.6774196282416163E-4</v>
      </c>
      <c r="Y59" s="2">
        <f t="shared" si="15"/>
        <v>5.0181813913193103E-4</v>
      </c>
      <c r="Z59" s="2">
        <f t="shared" si="16"/>
        <v>9.5501723386526793E-4</v>
      </c>
      <c r="AA59" s="1" t="s">
        <v>385</v>
      </c>
    </row>
    <row r="60" spans="1:29" s="10" customFormat="1">
      <c r="A60" s="10" t="s">
        <v>12</v>
      </c>
      <c r="B60" s="10">
        <v>7.7055480000000004E-3</v>
      </c>
      <c r="C60" s="10" t="s">
        <v>11</v>
      </c>
      <c r="E60" s="44">
        <f t="shared" si="11"/>
        <v>8.9197064104579449E-3</v>
      </c>
      <c r="F60" s="44">
        <f t="shared" si="12"/>
        <v>1.003181585629305E-2</v>
      </c>
      <c r="G60" s="44">
        <f t="shared" si="13"/>
        <v>8.8895870844830239E-3</v>
      </c>
      <c r="H60" s="10" t="s">
        <v>384</v>
      </c>
      <c r="T60" s="10" t="s">
        <v>12</v>
      </c>
      <c r="U60" s="10" t="s">
        <v>381</v>
      </c>
      <c r="V60" s="10">
        <v>2.5109310000000001E-3</v>
      </c>
      <c r="W60" s="10" t="s">
        <v>11</v>
      </c>
      <c r="X60" s="16">
        <f t="shared" si="14"/>
        <v>2.1303240308128278E-3</v>
      </c>
      <c r="Y60" s="16">
        <f t="shared" si="15"/>
        <v>6.37309366655714E-3</v>
      </c>
      <c r="Z60" s="16">
        <f t="shared" si="16"/>
        <v>1.2128725149569581E-2</v>
      </c>
      <c r="AA60" s="10" t="s">
        <v>383</v>
      </c>
    </row>
    <row r="61" spans="1:29">
      <c r="A61" s="1" t="s">
        <v>12</v>
      </c>
      <c r="B61" s="2">
        <v>1.32638E-4</v>
      </c>
      <c r="C61" s="1" t="s">
        <v>11</v>
      </c>
      <c r="E61" s="23">
        <f t="shared" si="11"/>
        <v>1.5353768724434924E-4</v>
      </c>
      <c r="F61" s="23">
        <f t="shared" si="12"/>
        <v>1.7268077384593512E-4</v>
      </c>
      <c r="G61" s="23">
        <f t="shared" si="13"/>
        <v>1.5301923389636393E-4</v>
      </c>
      <c r="H61" s="1" t="s">
        <v>382</v>
      </c>
      <c r="T61" s="1" t="s">
        <v>12</v>
      </c>
      <c r="U61" s="1" t="s">
        <v>381</v>
      </c>
      <c r="V61" s="1">
        <v>2.3E-2</v>
      </c>
      <c r="W61" s="1" t="s">
        <v>11</v>
      </c>
      <c r="X61" s="1" t="s">
        <v>10</v>
      </c>
      <c r="AA61" s="1" t="s">
        <v>380</v>
      </c>
    </row>
    <row r="62" spans="1:29">
      <c r="A62" s="1" t="s">
        <v>12</v>
      </c>
      <c r="B62" s="1">
        <v>1.90431E-3</v>
      </c>
      <c r="C62" s="1" t="s">
        <v>11</v>
      </c>
      <c r="E62" s="23">
        <f t="shared" si="11"/>
        <v>2.2043709434422013E-3</v>
      </c>
      <c r="F62" s="23">
        <f t="shared" si="12"/>
        <v>2.4792120240244324E-3</v>
      </c>
      <c r="G62" s="23">
        <f t="shared" si="13"/>
        <v>2.1969274061821257E-3</v>
      </c>
      <c r="H62" s="1" t="s">
        <v>379</v>
      </c>
      <c r="T62" s="1" t="s">
        <v>7</v>
      </c>
      <c r="U62" s="1" t="s">
        <v>376</v>
      </c>
      <c r="V62" s="2">
        <v>6.5820984882502598E-9</v>
      </c>
      <c r="W62" s="1" t="s">
        <v>3</v>
      </c>
      <c r="AA62" s="1" t="s">
        <v>6</v>
      </c>
      <c r="AB62" s="1" t="s">
        <v>375</v>
      </c>
      <c r="AC62" s="1" t="s">
        <v>378</v>
      </c>
    </row>
    <row r="63" spans="1:29">
      <c r="A63" s="1" t="s">
        <v>12</v>
      </c>
      <c r="B63" s="2">
        <v>4.5582100000000003E-4</v>
      </c>
      <c r="C63" s="1" t="s">
        <v>11</v>
      </c>
      <c r="E63" s="23">
        <f t="shared" si="11"/>
        <v>5.2764443174208389E-4</v>
      </c>
      <c r="F63" s="23">
        <f t="shared" si="12"/>
        <v>5.9343116614565957E-4</v>
      </c>
      <c r="G63" s="23">
        <f t="shared" si="13"/>
        <v>5.2586272571868175E-4</v>
      </c>
      <c r="H63" s="1" t="s">
        <v>377</v>
      </c>
      <c r="T63" s="1" t="s">
        <v>4</v>
      </c>
      <c r="U63" s="1" t="s">
        <v>376</v>
      </c>
      <c r="V63" s="2">
        <v>3.1699999999999999E-10</v>
      </c>
      <c r="W63" s="1" t="s">
        <v>3</v>
      </c>
      <c r="AA63" s="1" t="s">
        <v>2</v>
      </c>
      <c r="AB63" s="1" t="s">
        <v>375</v>
      </c>
      <c r="AC63" s="1" t="s">
        <v>374</v>
      </c>
    </row>
    <row r="64" spans="1:29">
      <c r="A64" s="1" t="s">
        <v>12</v>
      </c>
      <c r="B64" s="1">
        <v>1.0412972E-2</v>
      </c>
      <c r="C64" s="1" t="s">
        <v>11</v>
      </c>
      <c r="E64" s="23">
        <f t="shared" si="11"/>
        <v>1.2053737527859029E-2</v>
      </c>
      <c r="F64" s="23">
        <f t="shared" si="12"/>
        <v>1.3556598131727368E-2</v>
      </c>
      <c r="G64" s="23">
        <f t="shared" si="13"/>
        <v>1.2013035465132833E-2</v>
      </c>
      <c r="H64" s="1" t="s">
        <v>373</v>
      </c>
    </row>
    <row r="65" spans="1:26">
      <c r="A65" s="1" t="s">
        <v>12</v>
      </c>
      <c r="B65" s="1">
        <v>2.9883046999999999E-2</v>
      </c>
      <c r="C65" s="1" t="s">
        <v>11</v>
      </c>
      <c r="E65" s="23">
        <f t="shared" si="11"/>
        <v>3.4591700147726813E-2</v>
      </c>
      <c r="F65" s="23">
        <f t="shared" si="12"/>
        <v>3.890459506954605E-2</v>
      </c>
      <c r="G65" s="23">
        <f t="shared" si="13"/>
        <v>3.4474893759171857E-2</v>
      </c>
      <c r="H65" s="1" t="s">
        <v>372</v>
      </c>
      <c r="W65" s="1" t="s">
        <v>371</v>
      </c>
      <c r="X65" s="23">
        <f>N24</f>
        <v>1.6647098189300608E-4</v>
      </c>
      <c r="Y65" s="23">
        <f>O24</f>
        <v>6.7599875821595197E-3</v>
      </c>
      <c r="Z65" s="23">
        <f>P24</f>
        <v>3.4634392700065762E-2</v>
      </c>
    </row>
    <row r="66" spans="1:26">
      <c r="A66" s="1" t="s">
        <v>12</v>
      </c>
      <c r="B66" s="1">
        <v>1.519404E-3</v>
      </c>
      <c r="C66" s="1" t="s">
        <v>11</v>
      </c>
      <c r="E66" s="23">
        <f t="shared" si="11"/>
        <v>1.7588155441865322E-3</v>
      </c>
      <c r="F66" s="23">
        <f t="shared" si="12"/>
        <v>1.9781047550823231E-3</v>
      </c>
      <c r="G66" s="23">
        <f t="shared" si="13"/>
        <v>1.7528765215026685E-3</v>
      </c>
      <c r="H66" s="1" t="s">
        <v>370</v>
      </c>
      <c r="W66" s="1" t="s">
        <v>15</v>
      </c>
      <c r="X66" s="23">
        <f>N27</f>
        <v>5.9062665964900573E-3</v>
      </c>
      <c r="Y66" s="23">
        <f>O27</f>
        <v>9.0190214070837143E-3</v>
      </c>
      <c r="Z66" s="23">
        <f>P27</f>
        <v>1.4633691583402641E-2</v>
      </c>
    </row>
    <row r="67" spans="1:26">
      <c r="A67" s="1" t="s">
        <v>12</v>
      </c>
      <c r="B67" s="2">
        <v>1.10933E-4</v>
      </c>
      <c r="C67" s="1" t="s">
        <v>11</v>
      </c>
      <c r="E67" s="23">
        <f t="shared" si="11"/>
        <v>1.2841264388091948E-4</v>
      </c>
      <c r="F67" s="23">
        <f t="shared" si="12"/>
        <v>1.4442313880676065E-4</v>
      </c>
      <c r="G67" s="23">
        <f t="shared" si="13"/>
        <v>1.2797903069878422E-4</v>
      </c>
      <c r="H67" s="1" t="s">
        <v>369</v>
      </c>
    </row>
    <row r="68" spans="1:26">
      <c r="A68" s="1" t="s">
        <v>12</v>
      </c>
      <c r="B68" s="1">
        <v>2.886867E-3</v>
      </c>
      <c r="C68" s="1" t="s">
        <v>11</v>
      </c>
      <c r="E68" s="23">
        <f t="shared" si="11"/>
        <v>3.3417488394127835E-3</v>
      </c>
      <c r="F68" s="23">
        <f t="shared" si="12"/>
        <v>3.7583982535193015E-3</v>
      </c>
      <c r="G68" s="23">
        <f t="shared" si="13"/>
        <v>3.3304646986587138E-3</v>
      </c>
      <c r="H68" s="1" t="s">
        <v>368</v>
      </c>
    </row>
    <row r="69" spans="1:26">
      <c r="A69" s="1" t="s">
        <v>12</v>
      </c>
      <c r="B69" s="2">
        <v>7.3219799999999999E-4</v>
      </c>
      <c r="C69" s="1" t="s">
        <v>11</v>
      </c>
      <c r="E69" s="23">
        <f t="shared" si="11"/>
        <v>8.4756998390308981E-4</v>
      </c>
      <c r="F69" s="23">
        <f t="shared" si="12"/>
        <v>9.5324505231114763E-4</v>
      </c>
      <c r="G69" s="23">
        <f t="shared" si="13"/>
        <v>8.4470797976786351E-4</v>
      </c>
      <c r="H69" s="1" t="s">
        <v>367</v>
      </c>
    </row>
    <row r="70" spans="1:26">
      <c r="A70" s="1" t="s">
        <v>12</v>
      </c>
      <c r="B70" s="2">
        <v>7.5970200000000001E-4</v>
      </c>
      <c r="C70" s="1" t="s">
        <v>11</v>
      </c>
      <c r="E70" s="23">
        <f t="shared" si="11"/>
        <v>8.7940777209326608E-4</v>
      </c>
      <c r="F70" s="23">
        <f t="shared" si="12"/>
        <v>9.8905237754116156E-4</v>
      </c>
      <c r="G70" s="23">
        <f t="shared" si="13"/>
        <v>8.7643826075133426E-4</v>
      </c>
      <c r="H70" s="1" t="s">
        <v>366</v>
      </c>
    </row>
    <row r="71" spans="1:26">
      <c r="A71" s="1" t="s">
        <v>12</v>
      </c>
      <c r="B71" s="2">
        <v>3.9070400000000002E-4</v>
      </c>
      <c r="C71" s="1" t="s">
        <v>11</v>
      </c>
      <c r="E71" s="23">
        <f t="shared" si="11"/>
        <v>4.5226698651303722E-4</v>
      </c>
      <c r="F71" s="23">
        <f t="shared" si="12"/>
        <v>5.0865565723776161E-4</v>
      </c>
      <c r="G71" s="23">
        <f t="shared" si="13"/>
        <v>4.507398088047541E-4</v>
      </c>
      <c r="H71" s="1" t="s">
        <v>365</v>
      </c>
    </row>
    <row r="72" spans="1:26">
      <c r="A72" s="1" t="s">
        <v>12</v>
      </c>
      <c r="B72" s="1">
        <v>8.7474249999999996E-3</v>
      </c>
      <c r="C72" s="1" t="s">
        <v>11</v>
      </c>
      <c r="E72" s="23">
        <f t="shared" si="11"/>
        <v>1.0125751321969585E-2</v>
      </c>
      <c r="F72" s="23">
        <f t="shared" si="12"/>
        <v>1.1388230508295351E-2</v>
      </c>
      <c r="G72" s="23">
        <f t="shared" si="13"/>
        <v>1.0091559523408837E-2</v>
      </c>
      <c r="H72" s="1" t="s">
        <v>364</v>
      </c>
    </row>
    <row r="73" spans="1:26">
      <c r="A73" s="1" t="s">
        <v>12</v>
      </c>
      <c r="B73" s="1">
        <v>1.54111E-3</v>
      </c>
      <c r="C73" s="1" t="s">
        <v>11</v>
      </c>
      <c r="E73" s="23">
        <f t="shared" si="11"/>
        <v>1.7839417451193404E-3</v>
      </c>
      <c r="F73" s="23">
        <f t="shared" si="12"/>
        <v>2.0063636920166846E-3</v>
      </c>
      <c r="G73" s="23">
        <f t="shared" si="13"/>
        <v>1.7779178783608423E-3</v>
      </c>
      <c r="H73" s="1" t="s">
        <v>363</v>
      </c>
    </row>
    <row r="74" spans="1:26">
      <c r="A74" s="1" t="s">
        <v>12</v>
      </c>
      <c r="B74" s="1">
        <v>5.5957474E-2</v>
      </c>
      <c r="C74" s="1" t="s">
        <v>11</v>
      </c>
      <c r="E74" s="23">
        <f t="shared" si="11"/>
        <v>6.4774658408569233E-2</v>
      </c>
      <c r="F74" s="23">
        <f t="shared" si="12"/>
        <v>7.285076609104324E-2</v>
      </c>
      <c r="G74" s="23">
        <f t="shared" si="13"/>
        <v>6.4555932705979466E-2</v>
      </c>
      <c r="H74" s="1" t="s">
        <v>362</v>
      </c>
    </row>
    <row r="75" spans="1:26">
      <c r="A75" s="1" t="s">
        <v>12</v>
      </c>
      <c r="B75" s="2">
        <v>5.5855200000000003E-4</v>
      </c>
      <c r="C75" s="1" t="s">
        <v>11</v>
      </c>
      <c r="E75" s="23">
        <f t="shared" si="11"/>
        <v>6.4656269157937975E-4</v>
      </c>
      <c r="F75" s="23">
        <f t="shared" si="12"/>
        <v>7.2717616062662849E-4</v>
      </c>
      <c r="G75" s="23">
        <f t="shared" si="13"/>
        <v>6.4437943222366045E-4</v>
      </c>
      <c r="H75" s="1" t="s">
        <v>361</v>
      </c>
    </row>
    <row r="76" spans="1:26">
      <c r="A76" s="1" t="s">
        <v>12</v>
      </c>
      <c r="B76" s="2">
        <v>4.34E-6</v>
      </c>
      <c r="C76" s="1" t="s">
        <v>11</v>
      </c>
      <c r="E76" s="23">
        <f t="shared" si="11"/>
        <v>5.0238511033073159E-6</v>
      </c>
      <c r="F76" s="23">
        <f t="shared" si="12"/>
        <v>5.6502251126476449E-6</v>
      </c>
      <c r="G76" s="23">
        <f t="shared" si="13"/>
        <v>5.0068869789217229E-6</v>
      </c>
      <c r="H76" s="1" t="s">
        <v>360</v>
      </c>
    </row>
    <row r="77" spans="1:26">
      <c r="A77" s="1" t="s">
        <v>12</v>
      </c>
      <c r="B77" s="1">
        <v>3.4512169999999999E-3</v>
      </c>
      <c r="C77" s="1" t="s">
        <v>11</v>
      </c>
      <c r="E77" s="23">
        <f t="shared" si="11"/>
        <v>3.9950231182495303E-3</v>
      </c>
      <c r="F77" s="23">
        <f t="shared" si="12"/>
        <v>4.4931228024415824E-3</v>
      </c>
      <c r="G77" s="23">
        <f t="shared" si="13"/>
        <v>3.9815330550076709E-3</v>
      </c>
      <c r="H77" s="1" t="s">
        <v>359</v>
      </c>
    </row>
    <row r="78" spans="1:26">
      <c r="A78" s="1" t="s">
        <v>12</v>
      </c>
      <c r="B78" s="2">
        <v>4.6450300000000001E-4</v>
      </c>
      <c r="C78" s="1" t="s">
        <v>11</v>
      </c>
      <c r="E78" s="23">
        <f t="shared" si="11"/>
        <v>5.3769444908745583E-4</v>
      </c>
      <c r="F78" s="23">
        <f t="shared" si="12"/>
        <v>6.0473422016132938E-4</v>
      </c>
      <c r="G78" s="23">
        <f t="shared" si="13"/>
        <v>5.358788069977136E-4</v>
      </c>
      <c r="H78" s="1" t="s">
        <v>358</v>
      </c>
    </row>
    <row r="79" spans="1:26" s="10" customFormat="1">
      <c r="A79" s="10" t="s">
        <v>12</v>
      </c>
      <c r="B79" s="10">
        <v>3.952278E-3</v>
      </c>
      <c r="C79" s="10" t="s">
        <v>11</v>
      </c>
      <c r="E79" s="44">
        <f t="shared" si="11"/>
        <v>4.5750359886813901E-3</v>
      </c>
      <c r="F79" s="44">
        <f t="shared" si="12"/>
        <v>5.1454517068582513E-3</v>
      </c>
      <c r="G79" s="44">
        <f t="shared" si="13"/>
        <v>4.5595873860089378E-3</v>
      </c>
      <c r="H79" s="10" t="s">
        <v>357</v>
      </c>
    </row>
    <row r="80" spans="1:26">
      <c r="A80" s="1" t="s">
        <v>12</v>
      </c>
      <c r="B80" s="1">
        <v>1.0781709999999999E-3</v>
      </c>
      <c r="C80" s="1" t="s">
        <v>11</v>
      </c>
      <c r="D80" s="1" t="s">
        <v>31</v>
      </c>
      <c r="E80" s="23">
        <f t="shared" ref="E80:E111" si="17">$B80/$D$81*N$22</f>
        <v>9.0664229059131993E-4</v>
      </c>
      <c r="F80" s="23">
        <f t="shared" ref="F80:F111" si="18">$B80/$D$81*O$22</f>
        <v>1.213057135963543E-3</v>
      </c>
      <c r="G80" s="23">
        <f t="shared" ref="G80:G111" si="19">$B80/$D$81*P$22</f>
        <v>1.3666753121285317E-3</v>
      </c>
      <c r="H80" s="1" t="s">
        <v>356</v>
      </c>
    </row>
    <row r="81" spans="1:8">
      <c r="A81" s="1" t="s">
        <v>12</v>
      </c>
      <c r="B81" s="2">
        <v>1.9628000000000001E-4</v>
      </c>
      <c r="C81" s="1" t="s">
        <v>11</v>
      </c>
      <c r="D81" s="1">
        <f>SUM(B80:B131)</f>
        <v>2.2108448999999995E-2</v>
      </c>
      <c r="E81" s="23">
        <f t="shared" si="17"/>
        <v>1.6505336240472458E-4</v>
      </c>
      <c r="F81" s="23">
        <f t="shared" si="18"/>
        <v>2.2083589212372083E-4</v>
      </c>
      <c r="G81" s="23">
        <f t="shared" si="19"/>
        <v>2.4880193426143736E-4</v>
      </c>
      <c r="H81" s="1" t="s">
        <v>355</v>
      </c>
    </row>
    <row r="82" spans="1:8">
      <c r="A82" s="1" t="s">
        <v>12</v>
      </c>
      <c r="B82" s="2">
        <v>2.3564500000000001E-4</v>
      </c>
      <c r="C82" s="1" t="s">
        <v>11</v>
      </c>
      <c r="E82" s="23">
        <f t="shared" si="17"/>
        <v>1.9815569382444122E-4</v>
      </c>
      <c r="F82" s="23">
        <f t="shared" si="18"/>
        <v>2.6512570715046975E-4</v>
      </c>
      <c r="G82" s="23">
        <f t="shared" si="19"/>
        <v>2.9870048807334627E-4</v>
      </c>
      <c r="H82" s="1" t="s">
        <v>354</v>
      </c>
    </row>
    <row r="83" spans="1:8">
      <c r="A83" s="1" t="s">
        <v>12</v>
      </c>
      <c r="B83" s="2">
        <v>6.9818699999999996E-4</v>
      </c>
      <c r="C83" s="1" t="s">
        <v>11</v>
      </c>
      <c r="E83" s="23">
        <f t="shared" si="17"/>
        <v>5.8711082095612096E-4</v>
      </c>
      <c r="F83" s="23">
        <f t="shared" si="18"/>
        <v>7.8553469031070037E-4</v>
      </c>
      <c r="G83" s="23">
        <f t="shared" si="19"/>
        <v>8.8501261502032895E-4</v>
      </c>
      <c r="H83" s="1" t="s">
        <v>353</v>
      </c>
    </row>
    <row r="84" spans="1:8">
      <c r="A84" s="1" t="s">
        <v>12</v>
      </c>
      <c r="B84" s="2">
        <v>3.9966699999999998E-4</v>
      </c>
      <c r="C84" s="1" t="s">
        <v>11</v>
      </c>
      <c r="E84" s="23">
        <f t="shared" si="17"/>
        <v>3.3608305579890487E-4</v>
      </c>
      <c r="F84" s="23">
        <f t="shared" si="18"/>
        <v>4.4966791571943718E-4</v>
      </c>
      <c r="G84" s="23">
        <f t="shared" si="19"/>
        <v>5.0661260780754988E-4</v>
      </c>
      <c r="H84" s="1" t="s">
        <v>352</v>
      </c>
    </row>
    <row r="85" spans="1:8">
      <c r="A85" s="1" t="s">
        <v>12</v>
      </c>
      <c r="B85" s="1">
        <v>1.2028270000000001E-3</v>
      </c>
      <c r="C85" s="1" t="s">
        <v>11</v>
      </c>
      <c r="E85" s="23">
        <f t="shared" si="17"/>
        <v>1.011466480238372E-3</v>
      </c>
      <c r="F85" s="23">
        <f t="shared" si="18"/>
        <v>1.3533084043993212E-3</v>
      </c>
      <c r="G85" s="23">
        <f t="shared" si="19"/>
        <v>1.5246876104640409E-3</v>
      </c>
      <c r="H85" s="1" t="s">
        <v>351</v>
      </c>
    </row>
    <row r="86" spans="1:8">
      <c r="A86" s="1" t="s">
        <v>12</v>
      </c>
      <c r="B86" s="1">
        <v>1.4056680000000001E-3</v>
      </c>
      <c r="C86" s="1" t="s">
        <v>11</v>
      </c>
      <c r="E86" s="23">
        <f t="shared" si="17"/>
        <v>1.1820370380309986E-3</v>
      </c>
      <c r="F86" s="23">
        <f t="shared" si="18"/>
        <v>1.5815261198785738E-3</v>
      </c>
      <c r="G86" s="23">
        <f t="shared" si="19"/>
        <v>1.7818061816252608E-3</v>
      </c>
      <c r="H86" s="1" t="s">
        <v>350</v>
      </c>
    </row>
    <row r="87" spans="1:8">
      <c r="A87" s="1" t="s">
        <v>12</v>
      </c>
      <c r="B87" s="2">
        <v>4.3793800000000002E-4</v>
      </c>
      <c r="C87" s="1" t="s">
        <v>11</v>
      </c>
      <c r="E87" s="23">
        <f t="shared" si="17"/>
        <v>3.6826543420012366E-4</v>
      </c>
      <c r="F87" s="23">
        <f t="shared" si="18"/>
        <v>4.9272686430037733E-4</v>
      </c>
      <c r="G87" s="23">
        <f t="shared" si="19"/>
        <v>5.5512442167610229E-4</v>
      </c>
      <c r="H87" s="1" t="s">
        <v>349</v>
      </c>
    </row>
    <row r="88" spans="1:8">
      <c r="A88" s="1" t="s">
        <v>12</v>
      </c>
      <c r="B88" s="2">
        <v>4.1825599999999999E-4</v>
      </c>
      <c r="C88" s="1" t="s">
        <v>11</v>
      </c>
      <c r="E88" s="23">
        <f t="shared" si="17"/>
        <v>3.517146889441129E-4</v>
      </c>
      <c r="F88" s="23">
        <f t="shared" si="18"/>
        <v>4.7058251934022305E-4</v>
      </c>
      <c r="G88" s="23">
        <f t="shared" si="19"/>
        <v>5.3017577856354059E-4</v>
      </c>
      <c r="H88" s="1" t="s">
        <v>348</v>
      </c>
    </row>
    <row r="89" spans="1:8">
      <c r="A89" s="1" t="s">
        <v>12</v>
      </c>
      <c r="B89" s="2">
        <v>5.4509899999999995E-4</v>
      </c>
      <c r="C89" s="1" t="s">
        <v>11</v>
      </c>
      <c r="E89" s="23">
        <f t="shared" si="17"/>
        <v>4.5837794372046537E-4</v>
      </c>
      <c r="F89" s="23">
        <f t="shared" si="18"/>
        <v>6.1329439556117834E-4</v>
      </c>
      <c r="G89" s="23">
        <f t="shared" si="19"/>
        <v>6.9096028919897717E-4</v>
      </c>
      <c r="H89" s="1" t="s">
        <v>347</v>
      </c>
    </row>
    <row r="90" spans="1:8">
      <c r="A90" s="1" t="s">
        <v>12</v>
      </c>
      <c r="B90" s="2">
        <v>3.4444599999999999E-4</v>
      </c>
      <c r="C90" s="1" t="s">
        <v>11</v>
      </c>
      <c r="E90" s="23">
        <f t="shared" si="17"/>
        <v>2.8964729196483471E-4</v>
      </c>
      <c r="F90" s="23">
        <f t="shared" si="18"/>
        <v>3.8753841297354364E-4</v>
      </c>
      <c r="G90" s="23">
        <f t="shared" si="19"/>
        <v>4.3661519792447044E-4</v>
      </c>
      <c r="H90" s="1" t="s">
        <v>346</v>
      </c>
    </row>
    <row r="91" spans="1:8">
      <c r="A91" s="1" t="s">
        <v>12</v>
      </c>
      <c r="B91" s="1">
        <v>2.2405390000000002E-3</v>
      </c>
      <c r="C91" s="1" t="s">
        <v>11</v>
      </c>
      <c r="E91" s="23">
        <f t="shared" si="17"/>
        <v>1.8840864863914775E-3</v>
      </c>
      <c r="F91" s="23">
        <f t="shared" si="18"/>
        <v>2.5208448588903069E-3</v>
      </c>
      <c r="G91" s="23">
        <f t="shared" si="19"/>
        <v>2.8400776288373072E-3</v>
      </c>
      <c r="H91" s="1" t="s">
        <v>345</v>
      </c>
    </row>
    <row r="92" spans="1:8">
      <c r="A92" s="1" t="s">
        <v>12</v>
      </c>
      <c r="B92" s="2">
        <v>4.0294700000000002E-4</v>
      </c>
      <c r="C92" s="1" t="s">
        <v>11</v>
      </c>
      <c r="E92" s="23">
        <f t="shared" si="17"/>
        <v>3.3884123303900833E-4</v>
      </c>
      <c r="F92" s="23">
        <f t="shared" si="18"/>
        <v>4.533582648439828E-4</v>
      </c>
      <c r="G92" s="23">
        <f t="shared" si="19"/>
        <v>5.1077029246404833E-4</v>
      </c>
      <c r="H92" s="1" t="s">
        <v>344</v>
      </c>
    </row>
    <row r="93" spans="1:8">
      <c r="A93" s="1" t="s">
        <v>12</v>
      </c>
      <c r="B93" s="2">
        <v>7.3864500000000001E-4</v>
      </c>
      <c r="C93" s="1" t="s">
        <v>11</v>
      </c>
      <c r="E93" s="23">
        <f t="shared" si="17"/>
        <v>6.2113226448664042E-4</v>
      </c>
      <c r="F93" s="23">
        <f t="shared" si="18"/>
        <v>8.3105424667681777E-4</v>
      </c>
      <c r="G93" s="23">
        <f t="shared" si="19"/>
        <v>9.3629664118880895E-4</v>
      </c>
      <c r="H93" s="1" t="s">
        <v>343</v>
      </c>
    </row>
    <row r="94" spans="1:8">
      <c r="A94" s="1" t="s">
        <v>12</v>
      </c>
      <c r="B94" s="1">
        <v>1.867116E-3</v>
      </c>
      <c r="C94" s="1" t="s">
        <v>11</v>
      </c>
      <c r="E94" s="23">
        <f t="shared" si="17"/>
        <v>1.5700722121441803E-3</v>
      </c>
      <c r="F94" s="23">
        <f t="shared" si="18"/>
        <v>2.1007042365929957E-3</v>
      </c>
      <c r="G94" s="23">
        <f t="shared" si="19"/>
        <v>2.366731568628887E-3</v>
      </c>
      <c r="H94" s="1" t="s">
        <v>342</v>
      </c>
    </row>
    <row r="95" spans="1:8">
      <c r="A95" s="1" t="s">
        <v>12</v>
      </c>
      <c r="B95" s="2">
        <v>5.75717E-4</v>
      </c>
      <c r="C95" s="1" t="s">
        <v>11</v>
      </c>
      <c r="E95" s="23">
        <f t="shared" si="17"/>
        <v>4.8412485553067463E-4</v>
      </c>
      <c r="F95" s="23">
        <f t="shared" si="18"/>
        <v>6.4774290455365895E-4</v>
      </c>
      <c r="G95" s="23">
        <f t="shared" si="19"/>
        <v>7.2977126139796181E-4</v>
      </c>
      <c r="H95" s="1" t="s">
        <v>341</v>
      </c>
    </row>
    <row r="96" spans="1:8">
      <c r="A96" s="1" t="s">
        <v>12</v>
      </c>
      <c r="B96" s="2">
        <v>7.1600000000000006E-5</v>
      </c>
      <c r="C96" s="1" t="s">
        <v>11</v>
      </c>
      <c r="E96" s="23">
        <f t="shared" si="17"/>
        <v>6.0208990972988988E-5</v>
      </c>
      <c r="F96" s="23">
        <f t="shared" si="18"/>
        <v>8.0557621133372798E-5</v>
      </c>
      <c r="G96" s="23">
        <f t="shared" si="19"/>
        <v>9.0759213843075791E-5</v>
      </c>
      <c r="H96" s="1" t="s">
        <v>340</v>
      </c>
    </row>
    <row r="97" spans="1:8">
      <c r="A97" s="1" t="s">
        <v>12</v>
      </c>
      <c r="B97" s="2">
        <v>6.7795699999999997E-4</v>
      </c>
      <c r="C97" s="1" t="s">
        <v>11</v>
      </c>
      <c r="E97" s="23">
        <f t="shared" si="17"/>
        <v>5.7009925828316614E-4</v>
      </c>
      <c r="F97" s="23">
        <f t="shared" si="18"/>
        <v>7.6277378702120137E-4</v>
      </c>
      <c r="G97" s="23">
        <f t="shared" si="19"/>
        <v>8.5936933434930347E-4</v>
      </c>
      <c r="H97" s="1" t="s">
        <v>339</v>
      </c>
    </row>
    <row r="98" spans="1:8">
      <c r="A98" s="1" t="s">
        <v>12</v>
      </c>
      <c r="B98" s="2">
        <v>2.9906699999999997E-4</v>
      </c>
      <c r="C98" s="1" t="s">
        <v>11</v>
      </c>
      <c r="E98" s="23">
        <f t="shared" si="17"/>
        <v>2.51487741666465E-4</v>
      </c>
      <c r="F98" s="23">
        <f t="shared" si="18"/>
        <v>3.3648220781416755E-4</v>
      </c>
      <c r="G98" s="23">
        <f t="shared" si="19"/>
        <v>3.7909337718445733E-4</v>
      </c>
      <c r="H98" s="1" t="s">
        <v>338</v>
      </c>
    </row>
    <row r="99" spans="1:8">
      <c r="A99" s="1" t="s">
        <v>12</v>
      </c>
      <c r="B99" s="1">
        <v>1.9830249999999998E-3</v>
      </c>
      <c r="C99" s="1" t="s">
        <v>11</v>
      </c>
      <c r="E99" s="23">
        <f t="shared" si="17"/>
        <v>1.6675409821817247E-3</v>
      </c>
      <c r="F99" s="23">
        <f t="shared" si="18"/>
        <v>2.2311141989945051E-3</v>
      </c>
      <c r="G99" s="23">
        <f t="shared" si="19"/>
        <v>2.5136562853514716E-3</v>
      </c>
      <c r="H99" s="1" t="s">
        <v>337</v>
      </c>
    </row>
    <row r="100" spans="1:8">
      <c r="A100" s="1" t="s">
        <v>12</v>
      </c>
      <c r="B100" s="2">
        <v>4.3739199999999999E-4</v>
      </c>
      <c r="C100" s="1" t="s">
        <v>11</v>
      </c>
      <c r="E100" s="23">
        <f t="shared" si="17"/>
        <v>3.6780629859856979E-4</v>
      </c>
      <c r="F100" s="23">
        <f t="shared" si="18"/>
        <v>4.9211255618391333E-4</v>
      </c>
      <c r="G100" s="23">
        <f t="shared" si="19"/>
        <v>5.5443231929120957E-4</v>
      </c>
      <c r="H100" s="1" t="s">
        <v>336</v>
      </c>
    </row>
    <row r="101" spans="1:8">
      <c r="A101" s="1" t="s">
        <v>12</v>
      </c>
      <c r="B101" s="1">
        <v>1.3832510000000001E-3</v>
      </c>
      <c r="C101" s="1" t="s">
        <v>11</v>
      </c>
      <c r="E101" s="23">
        <f t="shared" si="17"/>
        <v>1.1631864102287428E-3</v>
      </c>
      <c r="F101" s="23">
        <f t="shared" si="18"/>
        <v>1.5563046088038972E-3</v>
      </c>
      <c r="G101" s="23">
        <f t="shared" si="19"/>
        <v>1.7533906886543075E-3</v>
      </c>
      <c r="H101" s="1" t="s">
        <v>335</v>
      </c>
    </row>
    <row r="102" spans="1:8">
      <c r="A102" s="1" t="s">
        <v>12</v>
      </c>
      <c r="B102" s="2">
        <v>3.3077699999999998E-4</v>
      </c>
      <c r="C102" s="1" t="s">
        <v>11</v>
      </c>
      <c r="E102" s="23">
        <f t="shared" si="17"/>
        <v>2.7815292467978179E-4</v>
      </c>
      <c r="F102" s="23">
        <f t="shared" si="18"/>
        <v>3.7215933303957611E-4</v>
      </c>
      <c r="G102" s="23">
        <f t="shared" si="19"/>
        <v>4.1928855415322735E-4</v>
      </c>
      <c r="H102" s="1" t="s">
        <v>334</v>
      </c>
    </row>
    <row r="103" spans="1:8">
      <c r="A103" s="1" t="s">
        <v>12</v>
      </c>
      <c r="B103" s="2">
        <v>9.6007500000000001E-4</v>
      </c>
      <c r="C103" s="1" t="s">
        <v>11</v>
      </c>
      <c r="E103" s="23">
        <f t="shared" si="17"/>
        <v>8.0733445542447487E-4</v>
      </c>
      <c r="F103" s="23">
        <f t="shared" si="18"/>
        <v>1.0801865657768558E-3</v>
      </c>
      <c r="G103" s="23">
        <f t="shared" si="19"/>
        <v>1.2169783831060194E-3</v>
      </c>
      <c r="H103" s="1" t="s">
        <v>333</v>
      </c>
    </row>
    <row r="104" spans="1:8">
      <c r="A104" s="1" t="s">
        <v>12</v>
      </c>
      <c r="B104" s="2">
        <v>1.64E-6</v>
      </c>
      <c r="C104" s="1" t="s">
        <v>11</v>
      </c>
      <c r="E104" s="23">
        <f t="shared" si="17"/>
        <v>1.3790886200517032E-6</v>
      </c>
      <c r="F104" s="23">
        <f t="shared" si="18"/>
        <v>1.8451745622727848E-6</v>
      </c>
      <c r="G104" s="23">
        <f t="shared" si="19"/>
        <v>2.0788423282492222E-6</v>
      </c>
      <c r="H104" s="1" t="s">
        <v>332</v>
      </c>
    </row>
    <row r="105" spans="1:8">
      <c r="A105" s="1" t="s">
        <v>12</v>
      </c>
      <c r="B105" s="1">
        <v>1.2793710000000001E-3</v>
      </c>
      <c r="C105" s="1" t="s">
        <v>11</v>
      </c>
      <c r="E105" s="23">
        <f t="shared" si="17"/>
        <v>1.0758329188561998E-3</v>
      </c>
      <c r="F105" s="23">
        <f t="shared" si="18"/>
        <v>1.4394285517740823E-3</v>
      </c>
      <c r="G105" s="23">
        <f t="shared" si="19"/>
        <v>1.6217137733747168E-3</v>
      </c>
      <c r="H105" s="1" t="s">
        <v>331</v>
      </c>
    </row>
    <row r="106" spans="1:8">
      <c r="A106" s="1" t="s">
        <v>12</v>
      </c>
      <c r="B106" s="2">
        <v>1.01211E-4</v>
      </c>
      <c r="C106" s="1" t="s">
        <v>11</v>
      </c>
      <c r="E106" s="23">
        <f t="shared" si="17"/>
        <v>8.5109108734178617E-5</v>
      </c>
      <c r="F106" s="23">
        <f t="shared" si="18"/>
        <v>1.1387314794036025E-4</v>
      </c>
      <c r="G106" s="23">
        <f t="shared" si="19"/>
        <v>1.2829372614904392E-4</v>
      </c>
      <c r="H106" s="1" t="s">
        <v>330</v>
      </c>
    </row>
    <row r="107" spans="1:8">
      <c r="A107" s="1" t="s">
        <v>12</v>
      </c>
      <c r="B107" s="2">
        <v>1.84E-5</v>
      </c>
      <c r="C107" s="1" t="s">
        <v>11</v>
      </c>
      <c r="E107" s="23">
        <f t="shared" si="17"/>
        <v>1.5472701590823984E-5</v>
      </c>
      <c r="F107" s="23">
        <f t="shared" si="18"/>
        <v>2.0701958503548315E-5</v>
      </c>
      <c r="G107" s="23">
        <f t="shared" si="19"/>
        <v>2.3323596853527854E-5</v>
      </c>
      <c r="H107" s="1" t="s">
        <v>329</v>
      </c>
    </row>
    <row r="108" spans="1:8">
      <c r="A108" s="1" t="s">
        <v>12</v>
      </c>
      <c r="B108" s="2">
        <v>2.2099999999999998E-5</v>
      </c>
      <c r="C108" s="1" t="s">
        <v>11</v>
      </c>
      <c r="E108" s="23">
        <f t="shared" si="17"/>
        <v>1.8584060062891852E-5</v>
      </c>
      <c r="F108" s="23">
        <f t="shared" si="18"/>
        <v>2.4864852333066181E-5</v>
      </c>
      <c r="G108" s="23">
        <f t="shared" si="19"/>
        <v>2.8013667959943783E-5</v>
      </c>
      <c r="H108" s="1" t="s">
        <v>328</v>
      </c>
    </row>
    <row r="109" spans="1:8">
      <c r="A109" s="1" t="s">
        <v>12</v>
      </c>
      <c r="B109" s="2">
        <v>6.5500000000000006E-5</v>
      </c>
      <c r="C109" s="1" t="s">
        <v>11</v>
      </c>
      <c r="E109" s="23">
        <f t="shared" si="17"/>
        <v>5.5079454032552785E-5</v>
      </c>
      <c r="F109" s="23">
        <f t="shared" si="18"/>
        <v>7.3694471846870376E-5</v>
      </c>
      <c r="G109" s="23">
        <f t="shared" si="19"/>
        <v>8.3026934451417111E-5</v>
      </c>
      <c r="H109" s="1" t="s">
        <v>327</v>
      </c>
    </row>
    <row r="110" spans="1:8">
      <c r="A110" s="1" t="s">
        <v>12</v>
      </c>
      <c r="B110" s="2">
        <v>3.7499999999999997E-5</v>
      </c>
      <c r="C110" s="1" t="s">
        <v>11</v>
      </c>
      <c r="E110" s="23">
        <f t="shared" si="17"/>
        <v>3.1534038568255408E-5</v>
      </c>
      <c r="F110" s="23">
        <f t="shared" si="18"/>
        <v>4.219149151538379E-5</v>
      </c>
      <c r="G110" s="23">
        <f t="shared" si="19"/>
        <v>4.7534504456918182E-5</v>
      </c>
      <c r="H110" s="1" t="s">
        <v>326</v>
      </c>
    </row>
    <row r="111" spans="1:8">
      <c r="A111" s="1" t="s">
        <v>12</v>
      </c>
      <c r="B111" s="2">
        <v>1.1291200000000001E-4</v>
      </c>
      <c r="C111" s="1" t="s">
        <v>11</v>
      </c>
      <c r="E111" s="23">
        <f t="shared" si="17"/>
        <v>9.494856967516945E-5</v>
      </c>
      <c r="F111" s="23">
        <f t="shared" si="18"/>
        <v>1.2703801839960039E-4</v>
      </c>
      <c r="G111" s="23">
        <f t="shared" si="19"/>
        <v>1.4312575912638789E-4</v>
      </c>
      <c r="H111" s="1" t="s">
        <v>325</v>
      </c>
    </row>
    <row r="112" spans="1:8">
      <c r="A112" s="1" t="s">
        <v>12</v>
      </c>
      <c r="B112" s="2">
        <v>1.3195399999999999E-4</v>
      </c>
      <c r="C112" s="1" t="s">
        <v>11</v>
      </c>
      <c r="E112" s="23">
        <f t="shared" ref="E112:E131" si="20">$B112/$D$81*N$22</f>
        <v>1.1096113400628195E-4</v>
      </c>
      <c r="F112" s="23">
        <f t="shared" ref="F112:F131" si="21">$B112/$D$81*O$22</f>
        <v>1.4846229523789208E-4</v>
      </c>
      <c r="G112" s="23">
        <f t="shared" ref="G112:G131" si="22">$B112/$D$81*P$22</f>
        <v>1.6726314669621818E-4</v>
      </c>
      <c r="H112" s="1" t="s">
        <v>324</v>
      </c>
    </row>
    <row r="113" spans="1:8">
      <c r="A113" s="1" t="s">
        <v>12</v>
      </c>
      <c r="B113" s="2">
        <v>4.1100000000000003E-5</v>
      </c>
      <c r="C113" s="1" t="s">
        <v>11</v>
      </c>
      <c r="E113" s="23">
        <f t="shared" si="20"/>
        <v>3.4561306270807926E-5</v>
      </c>
      <c r="F113" s="23">
        <f t="shared" si="21"/>
        <v>4.6241874700860645E-5</v>
      </c>
      <c r="G113" s="23">
        <f t="shared" si="22"/>
        <v>5.2097816884782338E-5</v>
      </c>
      <c r="H113" s="1" t="s">
        <v>323</v>
      </c>
    </row>
    <row r="114" spans="1:8">
      <c r="A114" s="1" t="s">
        <v>12</v>
      </c>
      <c r="B114" s="2">
        <v>3.93E-5</v>
      </c>
      <c r="C114" s="1" t="s">
        <v>11</v>
      </c>
      <c r="E114" s="23">
        <f t="shared" si="20"/>
        <v>3.3047672419531667E-5</v>
      </c>
      <c r="F114" s="23">
        <f t="shared" si="21"/>
        <v>4.4216683108122217E-5</v>
      </c>
      <c r="G114" s="23">
        <f t="shared" si="22"/>
        <v>4.981616067085026E-5</v>
      </c>
      <c r="H114" s="1" t="s">
        <v>322</v>
      </c>
    </row>
    <row r="115" spans="1:8">
      <c r="A115" s="1" t="s">
        <v>12</v>
      </c>
      <c r="B115" s="2">
        <v>5.1199999999999998E-5</v>
      </c>
      <c r="C115" s="1" t="s">
        <v>11</v>
      </c>
      <c r="E115" s="23">
        <f t="shared" si="20"/>
        <v>4.305447399185805E-5</v>
      </c>
      <c r="F115" s="23">
        <f t="shared" si="21"/>
        <v>5.7605449749004005E-5</v>
      </c>
      <c r="G115" s="23">
        <f t="shared" si="22"/>
        <v>6.4900443418512295E-5</v>
      </c>
      <c r="H115" s="1" t="s">
        <v>321</v>
      </c>
    </row>
    <row r="116" spans="1:8">
      <c r="A116" s="1" t="s">
        <v>12</v>
      </c>
      <c r="B116" s="2">
        <v>3.2299999999999999E-5</v>
      </c>
      <c r="C116" s="1" t="s">
        <v>11</v>
      </c>
      <c r="E116" s="23">
        <f t="shared" si="20"/>
        <v>2.7161318553457324E-5</v>
      </c>
      <c r="F116" s="23">
        <f t="shared" si="21"/>
        <v>3.6340938025250574E-5</v>
      </c>
      <c r="G116" s="23">
        <f t="shared" si="22"/>
        <v>4.0943053172225531E-5</v>
      </c>
      <c r="H116" s="1" t="s">
        <v>320</v>
      </c>
    </row>
    <row r="117" spans="1:8">
      <c r="A117" s="1" t="s">
        <v>12</v>
      </c>
      <c r="B117" s="2">
        <v>2.10325E-4</v>
      </c>
      <c r="C117" s="1" t="s">
        <v>11</v>
      </c>
      <c r="E117" s="23">
        <f t="shared" si="20"/>
        <v>1.7686391098315515E-4</v>
      </c>
      <c r="F117" s="23">
        <f t="shared" si="21"/>
        <v>2.3663801207928257E-4</v>
      </c>
      <c r="G117" s="23">
        <f t="shared" si="22"/>
        <v>2.6660519066403512E-4</v>
      </c>
      <c r="H117" s="1" t="s">
        <v>319</v>
      </c>
    </row>
    <row r="118" spans="1:8">
      <c r="A118" s="1" t="s">
        <v>12</v>
      </c>
      <c r="B118" s="2">
        <v>3.7799999999999997E-5</v>
      </c>
      <c r="C118" s="1" t="s">
        <v>11</v>
      </c>
      <c r="E118" s="23">
        <f t="shared" si="20"/>
        <v>3.1786310876801444E-5</v>
      </c>
      <c r="F118" s="23">
        <f t="shared" si="21"/>
        <v>4.2529023447506861E-5</v>
      </c>
      <c r="G118" s="23">
        <f t="shared" si="22"/>
        <v>4.7914780492573528E-5</v>
      </c>
      <c r="H118" s="1" t="s">
        <v>318</v>
      </c>
    </row>
    <row r="119" spans="1:8">
      <c r="A119" s="1" t="s">
        <v>12</v>
      </c>
      <c r="B119" s="2">
        <v>6.9300000000000004E-5</v>
      </c>
      <c r="C119" s="1" t="s">
        <v>11</v>
      </c>
      <c r="E119" s="23">
        <f t="shared" si="20"/>
        <v>5.8274903274135994E-5</v>
      </c>
      <c r="F119" s="23">
        <f t="shared" si="21"/>
        <v>7.7969876320429252E-5</v>
      </c>
      <c r="G119" s="23">
        <f t="shared" si="22"/>
        <v>8.7843764236384807E-5</v>
      </c>
      <c r="H119" s="1" t="s">
        <v>317</v>
      </c>
    </row>
    <row r="120" spans="1:8">
      <c r="A120" s="1" t="s">
        <v>12</v>
      </c>
      <c r="B120" s="2">
        <v>1.7527100000000001E-4</v>
      </c>
      <c r="C120" s="1" t="s">
        <v>11</v>
      </c>
      <c r="E120" s="23">
        <f t="shared" si="20"/>
        <v>1.4738673263724517E-4</v>
      </c>
      <c r="F120" s="23">
        <f t="shared" si="21"/>
        <v>1.9719853091714222E-4</v>
      </c>
      <c r="G120" s="23">
        <f t="shared" si="22"/>
        <v>2.2217120348449353E-4</v>
      </c>
      <c r="H120" s="1" t="s">
        <v>316</v>
      </c>
    </row>
    <row r="121" spans="1:8">
      <c r="A121" s="1" t="s">
        <v>12</v>
      </c>
      <c r="B121" s="2">
        <v>5.3999999999999998E-5</v>
      </c>
      <c r="C121" s="1" t="s">
        <v>11</v>
      </c>
      <c r="E121" s="23">
        <f t="shared" si="20"/>
        <v>4.5409015538287777E-5</v>
      </c>
      <c r="F121" s="23">
        <f t="shared" si="21"/>
        <v>6.0755747782152656E-5</v>
      </c>
      <c r="G121" s="23">
        <f t="shared" si="22"/>
        <v>6.8449686417962178E-5</v>
      </c>
      <c r="H121" s="1" t="s">
        <v>315</v>
      </c>
    </row>
    <row r="122" spans="1:8">
      <c r="A122" s="1" t="s">
        <v>12</v>
      </c>
      <c r="B122" s="2">
        <v>6.72E-6</v>
      </c>
      <c r="C122" s="1" t="s">
        <v>11</v>
      </c>
      <c r="E122" s="23">
        <f t="shared" si="20"/>
        <v>5.6508997114313683E-6</v>
      </c>
      <c r="F122" s="23">
        <f t="shared" si="21"/>
        <v>7.5607152795567754E-6</v>
      </c>
      <c r="G122" s="23">
        <f t="shared" si="22"/>
        <v>8.5181831986797391E-6</v>
      </c>
      <c r="H122" s="1" t="s">
        <v>314</v>
      </c>
    </row>
    <row r="123" spans="1:8">
      <c r="A123" s="1" t="s">
        <v>12</v>
      </c>
      <c r="B123" s="2">
        <v>6.3600000000000001E-5</v>
      </c>
      <c r="C123" s="1" t="s">
        <v>11</v>
      </c>
      <c r="E123" s="23">
        <f t="shared" si="20"/>
        <v>5.3481729411761167E-5</v>
      </c>
      <c r="F123" s="23">
        <f t="shared" si="21"/>
        <v>7.1556769610090924E-5</v>
      </c>
      <c r="G123" s="23">
        <f t="shared" si="22"/>
        <v>8.061851955893325E-5</v>
      </c>
      <c r="H123" s="1" t="s">
        <v>313</v>
      </c>
    </row>
    <row r="124" spans="1:8">
      <c r="A124" s="1" t="s">
        <v>12</v>
      </c>
      <c r="B124" s="2">
        <v>2.8099999999999999E-5</v>
      </c>
      <c r="C124" s="1" t="s">
        <v>11</v>
      </c>
      <c r="E124" s="23">
        <f t="shared" si="20"/>
        <v>2.3629506233812716E-5</v>
      </c>
      <c r="F124" s="23">
        <f t="shared" si="21"/>
        <v>3.1615490975527583E-5</v>
      </c>
      <c r="G124" s="23">
        <f t="shared" si="22"/>
        <v>3.5619188673050686E-5</v>
      </c>
      <c r="H124" s="1" t="s">
        <v>312</v>
      </c>
    </row>
    <row r="125" spans="1:8">
      <c r="A125" s="1" t="s">
        <v>12</v>
      </c>
      <c r="B125" s="2">
        <v>1.86152E-4</v>
      </c>
      <c r="C125" s="1" t="s">
        <v>11</v>
      </c>
      <c r="E125" s="23">
        <f t="shared" si="20"/>
        <v>1.5653664926821014E-4</v>
      </c>
      <c r="F125" s="23">
        <f t="shared" si="21"/>
        <v>2.0944081409524597E-4</v>
      </c>
      <c r="G125" s="23">
        <f t="shared" si="22"/>
        <v>2.3596381529771289E-4</v>
      </c>
      <c r="H125" s="1" t="s">
        <v>311</v>
      </c>
    </row>
    <row r="126" spans="1:8">
      <c r="A126" s="1" t="s">
        <v>12</v>
      </c>
      <c r="B126" s="2">
        <v>4.1100000000000003E-5</v>
      </c>
      <c r="C126" s="1" t="s">
        <v>11</v>
      </c>
      <c r="E126" s="23">
        <f t="shared" si="20"/>
        <v>3.4561306270807926E-5</v>
      </c>
      <c r="F126" s="23">
        <f t="shared" si="21"/>
        <v>4.6241874700860645E-5</v>
      </c>
      <c r="G126" s="23">
        <f t="shared" si="22"/>
        <v>5.2097816884782338E-5</v>
      </c>
      <c r="H126" s="1" t="s">
        <v>310</v>
      </c>
    </row>
    <row r="127" spans="1:8">
      <c r="A127" s="1" t="s">
        <v>12</v>
      </c>
      <c r="B127" s="2">
        <v>1.29849E-4</v>
      </c>
      <c r="C127" s="1" t="s">
        <v>11</v>
      </c>
      <c r="E127" s="23">
        <f t="shared" si="20"/>
        <v>1.091910233079839E-4</v>
      </c>
      <c r="F127" s="23">
        <f t="shared" si="21"/>
        <v>1.4609394618082854E-4</v>
      </c>
      <c r="G127" s="23">
        <f t="shared" si="22"/>
        <v>1.6459487651270319E-4</v>
      </c>
      <c r="H127" s="1" t="s">
        <v>309</v>
      </c>
    </row>
    <row r="128" spans="1:8">
      <c r="A128" s="1" t="s">
        <v>12</v>
      </c>
      <c r="B128" s="2">
        <v>3.1099999999999997E-5</v>
      </c>
      <c r="C128" s="1" t="s">
        <v>11</v>
      </c>
      <c r="E128" s="23">
        <f t="shared" si="20"/>
        <v>2.6152229319273148E-5</v>
      </c>
      <c r="F128" s="23">
        <f t="shared" si="21"/>
        <v>3.4990810296758289E-5</v>
      </c>
      <c r="G128" s="23">
        <f t="shared" si="22"/>
        <v>3.9421949029604144E-5</v>
      </c>
      <c r="H128" s="1" t="s">
        <v>308</v>
      </c>
    </row>
    <row r="129" spans="1:8">
      <c r="A129" s="1" t="s">
        <v>12</v>
      </c>
      <c r="B129" s="2">
        <v>9.0099999999999995E-5</v>
      </c>
      <c r="C129" s="1" t="s">
        <v>11</v>
      </c>
      <c r="E129" s="23">
        <f t="shared" si="20"/>
        <v>7.5765783333328314E-5</v>
      </c>
      <c r="F129" s="23">
        <f t="shared" si="21"/>
        <v>1.0137209028096211E-4</v>
      </c>
      <c r="G129" s="23">
        <f t="shared" si="22"/>
        <v>1.1420956937515541E-4</v>
      </c>
      <c r="H129" s="1" t="s">
        <v>307</v>
      </c>
    </row>
    <row r="130" spans="1:8">
      <c r="A130" s="1" t="s">
        <v>12</v>
      </c>
      <c r="B130" s="2">
        <v>1.54E-7</v>
      </c>
      <c r="C130" s="1" t="s">
        <v>11</v>
      </c>
      <c r="E130" s="23">
        <f t="shared" si="20"/>
        <v>1.2949978505363553E-7</v>
      </c>
      <c r="F130" s="23">
        <f t="shared" si="21"/>
        <v>1.7326639182317611E-7</v>
      </c>
      <c r="G130" s="23">
        <f t="shared" si="22"/>
        <v>1.9520836496974402E-7</v>
      </c>
      <c r="H130" s="1" t="s">
        <v>306</v>
      </c>
    </row>
    <row r="131" spans="1:8" s="10" customFormat="1">
      <c r="A131" s="10" t="s">
        <v>12</v>
      </c>
      <c r="B131" s="16">
        <v>1.20098E-4</v>
      </c>
      <c r="C131" s="10" t="s">
        <v>11</v>
      </c>
      <c r="E131" s="44">
        <f t="shared" si="20"/>
        <v>1.0099133237254234E-4</v>
      </c>
      <c r="F131" s="44">
        <f t="shared" si="21"/>
        <v>1.3512303328038833E-4</v>
      </c>
      <c r="G131" s="44">
        <f t="shared" si="22"/>
        <v>1.5223463776711893E-4</v>
      </c>
      <c r="H131" s="10" t="s">
        <v>305</v>
      </c>
    </row>
    <row r="132" spans="1:8">
      <c r="A132" s="1" t="s">
        <v>12</v>
      </c>
      <c r="B132" s="1">
        <v>3.6465690000000001E-3</v>
      </c>
      <c r="C132" s="1" t="s">
        <v>11</v>
      </c>
      <c r="D132" s="1" t="s">
        <v>51</v>
      </c>
      <c r="E132" s="23">
        <f t="shared" ref="E132:G134" si="23">$B132/$D$133*N$26</f>
        <v>3.7703480746561755E-3</v>
      </c>
      <c r="F132" s="23">
        <f t="shared" si="23"/>
        <v>6.263280929430147E-3</v>
      </c>
      <c r="G132" s="23">
        <f t="shared" si="23"/>
        <v>1.0077780982215734E-2</v>
      </c>
      <c r="H132" s="1" t="s">
        <v>304</v>
      </c>
    </row>
    <row r="133" spans="1:8">
      <c r="A133" s="1" t="s">
        <v>12</v>
      </c>
      <c r="B133" s="1">
        <v>5.6869119999999997E-3</v>
      </c>
      <c r="C133" s="1" t="s">
        <v>11</v>
      </c>
      <c r="D133" s="1">
        <f>SUM(B132:B134)</f>
        <v>1.7017323000000001E-2</v>
      </c>
      <c r="E133" s="23">
        <f t="shared" si="23"/>
        <v>5.8799484419296884E-3</v>
      </c>
      <c r="F133" s="23">
        <f t="shared" si="23"/>
        <v>9.7677371460535792E-3</v>
      </c>
      <c r="G133" s="23">
        <f t="shared" si="23"/>
        <v>1.5716541659059363E-2</v>
      </c>
      <c r="H133" s="1" t="s">
        <v>303</v>
      </c>
    </row>
    <row r="134" spans="1:8" s="10" customFormat="1">
      <c r="A134" s="10" t="s">
        <v>12</v>
      </c>
      <c r="B134" s="10">
        <v>7.6838419999999998E-3</v>
      </c>
      <c r="C134" s="10" t="s">
        <v>11</v>
      </c>
      <c r="E134" s="44">
        <f t="shared" si="23"/>
        <v>7.9446621990869378E-3</v>
      </c>
      <c r="F134" s="44">
        <f t="shared" si="23"/>
        <v>1.3197627979438863E-2</v>
      </c>
      <c r="G134" s="44">
        <f t="shared" si="23"/>
        <v>2.1235324706032028E-2</v>
      </c>
      <c r="H134" s="10" t="s">
        <v>302</v>
      </c>
    </row>
    <row r="135" spans="1:8">
      <c r="A135" s="1" t="s">
        <v>12</v>
      </c>
      <c r="B135" s="2">
        <v>1.49E-5</v>
      </c>
      <c r="C135" s="1" t="s">
        <v>11</v>
      </c>
      <c r="D135" s="1" t="s">
        <v>122</v>
      </c>
      <c r="E135" s="23">
        <f t="shared" ref="E135:E160" si="24">$B135/$D$136*N$21</f>
        <v>1.8850763933677368E-4</v>
      </c>
      <c r="F135" s="23">
        <f t="shared" ref="F135:F160" si="25">$B135/$D$136*O$21</f>
        <v>8.8256152604711992E-5</v>
      </c>
      <c r="G135" s="23">
        <f t="shared" ref="G135:G160" si="26">$B135/$D$136*P$21</f>
        <v>7.3883402262951855E-5</v>
      </c>
      <c r="H135" s="1" t="s">
        <v>301</v>
      </c>
    </row>
    <row r="136" spans="1:8">
      <c r="A136" s="1" t="s">
        <v>12</v>
      </c>
      <c r="B136" s="2">
        <v>2.7199999999999998E-6</v>
      </c>
      <c r="C136" s="1" t="s">
        <v>11</v>
      </c>
      <c r="D136" s="2">
        <f>SUM(B135:B160)</f>
        <v>2.7965370000000001E-4</v>
      </c>
      <c r="E136" s="23">
        <f t="shared" si="24"/>
        <v>3.4412132818525128E-5</v>
      </c>
      <c r="F136" s="23">
        <f t="shared" si="25"/>
        <v>1.6111190274148764E-5</v>
      </c>
      <c r="G136" s="23">
        <f t="shared" si="26"/>
        <v>1.3487439876189867E-5</v>
      </c>
      <c r="H136" s="1" t="s">
        <v>300</v>
      </c>
    </row>
    <row r="137" spans="1:8">
      <c r="A137" s="1" t="s">
        <v>12</v>
      </c>
      <c r="B137" s="2">
        <v>3.2600000000000001E-6</v>
      </c>
      <c r="C137" s="1" t="s">
        <v>11</v>
      </c>
      <c r="E137" s="23">
        <f t="shared" si="24"/>
        <v>4.1243953304555858E-5</v>
      </c>
      <c r="F137" s="23">
        <f t="shared" si="25"/>
        <v>1.9309735402104773E-5</v>
      </c>
      <c r="G137" s="23">
        <f t="shared" si="26"/>
        <v>1.6165093381021681E-5</v>
      </c>
      <c r="H137" s="1" t="s">
        <v>299</v>
      </c>
    </row>
    <row r="138" spans="1:8">
      <c r="A138" s="1" t="s">
        <v>12</v>
      </c>
      <c r="B138" s="2">
        <v>9.6600000000000007E-6</v>
      </c>
      <c r="C138" s="1" t="s">
        <v>11</v>
      </c>
      <c r="E138" s="23">
        <f t="shared" si="24"/>
        <v>1.2221367758343853E-4</v>
      </c>
      <c r="F138" s="23">
        <f t="shared" si="25"/>
        <v>5.7218418400101871E-5</v>
      </c>
      <c r="G138" s="23">
        <f t="shared" si="26"/>
        <v>4.7900246030880197E-5</v>
      </c>
      <c r="H138" s="1" t="s">
        <v>298</v>
      </c>
    </row>
    <row r="139" spans="1:8">
      <c r="A139" s="1" t="s">
        <v>12</v>
      </c>
      <c r="B139" s="2">
        <v>5.5300000000000004E-6</v>
      </c>
      <c r="C139" s="1" t="s">
        <v>11</v>
      </c>
      <c r="E139" s="23">
        <f t="shared" si="24"/>
        <v>6.9962902384722046E-5</v>
      </c>
      <c r="F139" s="23">
        <f t="shared" si="25"/>
        <v>3.2755471402956865E-5</v>
      </c>
      <c r="G139" s="23">
        <f t="shared" si="26"/>
        <v>2.7421155336518375E-5</v>
      </c>
      <c r="H139" s="1" t="s">
        <v>297</v>
      </c>
    </row>
    <row r="140" spans="1:8">
      <c r="A140" s="1" t="s">
        <v>12</v>
      </c>
      <c r="B140" s="2">
        <v>1.6699999999999999E-5</v>
      </c>
      <c r="C140" s="1" t="s">
        <v>11</v>
      </c>
      <c r="E140" s="23">
        <f t="shared" si="24"/>
        <v>2.1128037429020942E-4</v>
      </c>
      <c r="F140" s="23">
        <f t="shared" si="25"/>
        <v>9.8917969697898667E-5</v>
      </c>
      <c r="G140" s="23">
        <f t="shared" si="26"/>
        <v>8.2808913945724559E-5</v>
      </c>
      <c r="H140" s="1" t="s">
        <v>296</v>
      </c>
    </row>
    <row r="141" spans="1:8">
      <c r="A141" s="1" t="s">
        <v>12</v>
      </c>
      <c r="B141" s="2">
        <v>1.95E-5</v>
      </c>
      <c r="C141" s="1" t="s">
        <v>11</v>
      </c>
      <c r="E141" s="23">
        <f t="shared" si="24"/>
        <v>2.4670462866222058E-4</v>
      </c>
      <c r="F141" s="23">
        <f t="shared" si="25"/>
        <v>1.1550301850952239E-4</v>
      </c>
      <c r="G141" s="23">
        <f t="shared" si="26"/>
        <v>9.669304323003765E-5</v>
      </c>
      <c r="H141" s="1" t="s">
        <v>295</v>
      </c>
    </row>
    <row r="142" spans="1:8">
      <c r="A142" s="1" t="s">
        <v>12</v>
      </c>
      <c r="B142" s="2">
        <v>6.0599999999999996E-6</v>
      </c>
      <c r="C142" s="1" t="s">
        <v>11</v>
      </c>
      <c r="E142" s="23">
        <f t="shared" si="24"/>
        <v>7.6668207676567016E-5</v>
      </c>
      <c r="F142" s="23">
        <f t="shared" si="25"/>
        <v>3.58947842137285E-5</v>
      </c>
      <c r="G142" s="23">
        <f t="shared" si="26"/>
        <v>3.0049222665334779E-5</v>
      </c>
      <c r="H142" s="1" t="s">
        <v>294</v>
      </c>
    </row>
    <row r="143" spans="1:8">
      <c r="A143" s="1" t="s">
        <v>12</v>
      </c>
      <c r="B143" s="2">
        <v>5.7899999999999996E-6</v>
      </c>
      <c r="C143" s="1" t="s">
        <v>11</v>
      </c>
      <c r="E143" s="23">
        <f t="shared" si="24"/>
        <v>7.3252297433551647E-5</v>
      </c>
      <c r="F143" s="23">
        <f t="shared" si="25"/>
        <v>3.4295511649750497E-5</v>
      </c>
      <c r="G143" s="23">
        <f t="shared" si="26"/>
        <v>2.8710395912918875E-5</v>
      </c>
      <c r="H143" s="1" t="s">
        <v>293</v>
      </c>
    </row>
    <row r="144" spans="1:8">
      <c r="A144" s="1" t="s">
        <v>12</v>
      </c>
      <c r="B144" s="2">
        <v>7.5499999999999997E-6</v>
      </c>
      <c r="C144" s="1" t="s">
        <v>11</v>
      </c>
      <c r="E144" s="23">
        <f t="shared" si="24"/>
        <v>9.5518971610244384E-5</v>
      </c>
      <c r="F144" s="23">
        <f t="shared" si="25"/>
        <v>4.4720399474199703E-5</v>
      </c>
      <c r="G144" s="23">
        <f t="shared" si="26"/>
        <v>3.7437562891629969E-5</v>
      </c>
      <c r="H144" s="1" t="s">
        <v>292</v>
      </c>
    </row>
    <row r="145" spans="1:8">
      <c r="A145" s="1" t="s">
        <v>12</v>
      </c>
      <c r="B145" s="2">
        <v>4.7700000000000001E-6</v>
      </c>
      <c r="C145" s="1" t="s">
        <v>11</v>
      </c>
      <c r="E145" s="23">
        <f t="shared" si="24"/>
        <v>6.0347747626604732E-5</v>
      </c>
      <c r="F145" s="23">
        <f t="shared" si="25"/>
        <v>2.8253815296944711E-5</v>
      </c>
      <c r="G145" s="23">
        <f t="shared" si="26"/>
        <v>2.3652605959347674E-5</v>
      </c>
      <c r="H145" s="1" t="s">
        <v>291</v>
      </c>
    </row>
    <row r="146" spans="1:8">
      <c r="A146" s="1" t="s">
        <v>12</v>
      </c>
      <c r="B146" s="2">
        <v>3.1000000000000001E-5</v>
      </c>
      <c r="C146" s="1" t="s">
        <v>11</v>
      </c>
      <c r="E146" s="23">
        <f t="shared" si="24"/>
        <v>3.9219710197583788E-4</v>
      </c>
      <c r="F146" s="23">
        <f t="shared" si="25"/>
        <v>1.8362018327154844E-4</v>
      </c>
      <c r="G146" s="23">
        <f t="shared" si="26"/>
        <v>1.5371714564775218E-4</v>
      </c>
      <c r="H146" s="1" t="s">
        <v>290</v>
      </c>
    </row>
    <row r="147" spans="1:8">
      <c r="A147" s="1" t="s">
        <v>12</v>
      </c>
      <c r="B147" s="2">
        <v>5.5799999999999999E-6</v>
      </c>
      <c r="C147" s="1" t="s">
        <v>11</v>
      </c>
      <c r="E147" s="23">
        <f t="shared" si="24"/>
        <v>7.0595478355650823E-5</v>
      </c>
      <c r="F147" s="23">
        <f t="shared" si="25"/>
        <v>3.3051632988878719E-5</v>
      </c>
      <c r="G147" s="23">
        <f t="shared" si="26"/>
        <v>2.7669086216595395E-5</v>
      </c>
      <c r="H147" s="1" t="s">
        <v>289</v>
      </c>
    </row>
    <row r="148" spans="1:8">
      <c r="A148" s="1" t="s">
        <v>12</v>
      </c>
      <c r="B148" s="2">
        <v>1.0200000000000001E-5</v>
      </c>
      <c r="C148" s="1" t="s">
        <v>11</v>
      </c>
      <c r="E148" s="23">
        <f t="shared" si="24"/>
        <v>1.2904549806946926E-4</v>
      </c>
      <c r="F148" s="23">
        <f t="shared" si="25"/>
        <v>6.0416963528057876E-5</v>
      </c>
      <c r="G148" s="23">
        <f t="shared" si="26"/>
        <v>5.0577899535712011E-5</v>
      </c>
      <c r="H148" s="1" t="s">
        <v>288</v>
      </c>
    </row>
    <row r="149" spans="1:8">
      <c r="A149" s="1" t="s">
        <v>12</v>
      </c>
      <c r="B149" s="2">
        <v>2.58E-5</v>
      </c>
      <c r="C149" s="1" t="s">
        <v>11</v>
      </c>
      <c r="E149" s="23">
        <f t="shared" si="24"/>
        <v>3.2640920099924573E-4</v>
      </c>
      <c r="F149" s="23">
        <f t="shared" si="25"/>
        <v>1.5281937833567581E-4</v>
      </c>
      <c r="G149" s="23">
        <f t="shared" si="26"/>
        <v>1.2793233411974214E-4</v>
      </c>
      <c r="H149" s="1" t="s">
        <v>287</v>
      </c>
    </row>
    <row r="150" spans="1:8">
      <c r="A150" s="1" t="s">
        <v>12</v>
      </c>
      <c r="B150" s="2">
        <v>7.9699999999999999E-6</v>
      </c>
      <c r="C150" s="1" t="s">
        <v>11</v>
      </c>
      <c r="E150" s="23">
        <f t="shared" si="24"/>
        <v>1.0083260976604606E-4</v>
      </c>
      <c r="F150" s="23">
        <f t="shared" si="25"/>
        <v>4.720815679594326E-5</v>
      </c>
      <c r="G150" s="23">
        <f t="shared" si="26"/>
        <v>3.9520182284276928E-5</v>
      </c>
      <c r="H150" s="1" t="s">
        <v>286</v>
      </c>
    </row>
    <row r="151" spans="1:8">
      <c r="A151" s="1" t="s">
        <v>12</v>
      </c>
      <c r="B151" s="2">
        <v>9.9099999999999991E-7</v>
      </c>
      <c r="C151" s="1" t="s">
        <v>11</v>
      </c>
      <c r="E151" s="23">
        <f t="shared" si="24"/>
        <v>1.2537655743808236E-5</v>
      </c>
      <c r="F151" s="23">
        <f t="shared" si="25"/>
        <v>5.8699226329711125E-6</v>
      </c>
      <c r="G151" s="23">
        <f t="shared" si="26"/>
        <v>4.9139900431265292E-6</v>
      </c>
      <c r="H151" s="1" t="s">
        <v>285</v>
      </c>
    </row>
    <row r="152" spans="1:8">
      <c r="A152" s="1" t="s">
        <v>12</v>
      </c>
      <c r="B152" s="2">
        <v>9.38E-6</v>
      </c>
      <c r="C152" s="1" t="s">
        <v>11</v>
      </c>
      <c r="E152" s="23">
        <f t="shared" si="24"/>
        <v>1.1867125214623739E-4</v>
      </c>
      <c r="F152" s="23">
        <f t="shared" si="25"/>
        <v>5.5559913518939491E-5</v>
      </c>
      <c r="G152" s="23">
        <f t="shared" si="26"/>
        <v>4.651183310244888E-5</v>
      </c>
      <c r="H152" s="1" t="s">
        <v>284</v>
      </c>
    </row>
    <row r="153" spans="1:8">
      <c r="A153" s="1" t="s">
        <v>12</v>
      </c>
      <c r="B153" s="2">
        <v>4.1400000000000002E-6</v>
      </c>
      <c r="C153" s="1" t="s">
        <v>11</v>
      </c>
      <c r="E153" s="23">
        <f t="shared" si="24"/>
        <v>5.237729039290222E-5</v>
      </c>
      <c r="F153" s="23">
        <f t="shared" si="25"/>
        <v>2.4522179314329373E-5</v>
      </c>
      <c r="G153" s="23">
        <f t="shared" si="26"/>
        <v>2.0528676870377229E-5</v>
      </c>
      <c r="H153" s="1" t="s">
        <v>283</v>
      </c>
    </row>
    <row r="154" spans="1:8">
      <c r="A154" s="1" t="s">
        <v>12</v>
      </c>
      <c r="B154" s="2">
        <v>2.7399999999999999E-5</v>
      </c>
      <c r="C154" s="1" t="s">
        <v>11</v>
      </c>
      <c r="E154" s="23">
        <f t="shared" si="24"/>
        <v>3.4665163206896635E-4</v>
      </c>
      <c r="F154" s="23">
        <f t="shared" si="25"/>
        <v>1.6229654908517507E-4</v>
      </c>
      <c r="G154" s="23">
        <f t="shared" si="26"/>
        <v>1.3586612228220677E-4</v>
      </c>
      <c r="H154" s="1" t="s">
        <v>282</v>
      </c>
    </row>
    <row r="155" spans="1:8">
      <c r="A155" s="1" t="s">
        <v>12</v>
      </c>
      <c r="B155" s="2">
        <v>6.0499999999999997E-6</v>
      </c>
      <c r="C155" s="1" t="s">
        <v>11</v>
      </c>
      <c r="E155" s="23">
        <f t="shared" si="24"/>
        <v>7.6541692482381249E-5</v>
      </c>
      <c r="F155" s="23">
        <f t="shared" si="25"/>
        <v>3.5835551896544129E-5</v>
      </c>
      <c r="G155" s="23">
        <f t="shared" si="26"/>
        <v>2.9999636489319375E-5</v>
      </c>
      <c r="H155" s="1" t="s">
        <v>281</v>
      </c>
    </row>
    <row r="156" spans="1:8">
      <c r="A156" s="1" t="s">
        <v>12</v>
      </c>
      <c r="B156" s="2">
        <v>1.91E-5</v>
      </c>
      <c r="C156" s="1" t="s">
        <v>11</v>
      </c>
      <c r="E156" s="23">
        <f t="shared" si="24"/>
        <v>2.4164402089479046E-4</v>
      </c>
      <c r="F156" s="23">
        <f t="shared" si="25"/>
        <v>1.131337258221476E-4</v>
      </c>
      <c r="G156" s="23">
        <f t="shared" si="26"/>
        <v>9.4709596189421512E-5</v>
      </c>
      <c r="H156" s="1" t="s">
        <v>280</v>
      </c>
    </row>
    <row r="157" spans="1:8">
      <c r="A157" s="1" t="s">
        <v>12</v>
      </c>
      <c r="B157" s="2">
        <v>4.5800000000000002E-6</v>
      </c>
      <c r="C157" s="1" t="s">
        <v>11</v>
      </c>
      <c r="E157" s="23">
        <f t="shared" si="24"/>
        <v>5.7943958937075407E-5</v>
      </c>
      <c r="F157" s="23">
        <f t="shared" si="25"/>
        <v>2.7128401270441674E-5</v>
      </c>
      <c r="G157" s="23">
        <f t="shared" si="26"/>
        <v>2.2710468615055002E-5</v>
      </c>
      <c r="H157" s="1" t="s">
        <v>279</v>
      </c>
    </row>
    <row r="158" spans="1:8">
      <c r="A158" s="1" t="s">
        <v>12</v>
      </c>
      <c r="B158" s="2">
        <v>1.33E-5</v>
      </c>
      <c r="C158" s="1" t="s">
        <v>11</v>
      </c>
      <c r="E158" s="23">
        <f t="shared" si="24"/>
        <v>1.6826520826705303E-4</v>
      </c>
      <c r="F158" s="23">
        <f t="shared" si="25"/>
        <v>7.8778981855212718E-5</v>
      </c>
      <c r="G158" s="23">
        <f t="shared" si="26"/>
        <v>6.5949614100487233E-5</v>
      </c>
      <c r="H158" s="1" t="s">
        <v>278</v>
      </c>
    </row>
    <row r="159" spans="1:8">
      <c r="A159" s="1" t="s">
        <v>12</v>
      </c>
      <c r="B159" s="2">
        <v>2.2700000000000001E-8</v>
      </c>
      <c r="C159" s="1" t="s">
        <v>11</v>
      </c>
      <c r="E159" s="23">
        <f t="shared" si="24"/>
        <v>2.8718949080166197E-7</v>
      </c>
      <c r="F159" s="23">
        <f t="shared" si="25"/>
        <v>1.3445736000852095E-7</v>
      </c>
      <c r="G159" s="23">
        <f t="shared" si="26"/>
        <v>1.1256061955496693E-7</v>
      </c>
      <c r="H159" s="1" t="s">
        <v>277</v>
      </c>
    </row>
    <row r="160" spans="1:8" s="10" customFormat="1">
      <c r="A160" s="10" t="s">
        <v>12</v>
      </c>
      <c r="B160" s="16">
        <v>1.77E-5</v>
      </c>
      <c r="C160" s="10" t="s">
        <v>11</v>
      </c>
      <c r="E160" s="44">
        <f t="shared" si="24"/>
        <v>2.2393189370878484E-4</v>
      </c>
      <c r="F160" s="44">
        <f t="shared" si="25"/>
        <v>1.0484120141633571E-4</v>
      </c>
      <c r="G160" s="44">
        <f t="shared" si="26"/>
        <v>8.7767531547264946E-5</v>
      </c>
      <c r="H160" s="10" t="s">
        <v>276</v>
      </c>
    </row>
    <row r="161" spans="1:8">
      <c r="A161" s="1" t="s">
        <v>12</v>
      </c>
      <c r="B161" s="2">
        <v>3.48375E-4</v>
      </c>
      <c r="C161" s="1" t="s">
        <v>11</v>
      </c>
      <c r="D161" s="1" t="s">
        <v>47</v>
      </c>
      <c r="E161" s="23">
        <f t="shared" ref="E161:E192" si="27">$B161/$D$162*N$25</f>
        <v>1.1566688251821228E-4</v>
      </c>
      <c r="F161" s="23">
        <f t="shared" ref="F161:F192" si="28">$B161/$D$162*O$25</f>
        <v>3.460299305387663E-4</v>
      </c>
      <c r="G161" s="23">
        <f t="shared" ref="G161:G192" si="29">$B161/$D$162*P$25</f>
        <v>6.5853447958134144E-4</v>
      </c>
      <c r="H161" s="1" t="s">
        <v>275</v>
      </c>
    </row>
    <row r="162" spans="1:8">
      <c r="A162" s="1" t="s">
        <v>12</v>
      </c>
      <c r="B162" s="2">
        <v>3.4799999999999999E-5</v>
      </c>
      <c r="C162" s="1" t="s">
        <v>11</v>
      </c>
      <c r="D162" s="2">
        <f>SUM(B161:B239)</f>
        <v>3.2007248999999995E-2</v>
      </c>
      <c r="E162" s="23">
        <f t="shared" si="27"/>
        <v>1.1554237564790204E-5</v>
      </c>
      <c r="F162" s="23">
        <f t="shared" si="28"/>
        <v>3.4565745483312714E-5</v>
      </c>
      <c r="G162" s="23">
        <f t="shared" si="29"/>
        <v>6.5782561577124309E-5</v>
      </c>
      <c r="H162" s="1" t="s">
        <v>274</v>
      </c>
    </row>
    <row r="163" spans="1:8">
      <c r="A163" s="1" t="s">
        <v>12</v>
      </c>
      <c r="B163" s="2">
        <v>8.8200000000000003E-5</v>
      </c>
      <c r="C163" s="1" t="s">
        <v>11</v>
      </c>
      <c r="E163" s="23">
        <f t="shared" si="27"/>
        <v>2.9284015896968278E-5</v>
      </c>
      <c r="F163" s="23">
        <f t="shared" si="28"/>
        <v>8.7606285966327063E-5</v>
      </c>
      <c r="G163" s="23">
        <f t="shared" si="29"/>
        <v>1.6672476813512542E-4</v>
      </c>
      <c r="H163" s="1" t="s">
        <v>273</v>
      </c>
    </row>
    <row r="164" spans="1:8">
      <c r="A164" s="1" t="s">
        <v>12</v>
      </c>
      <c r="B164" s="2">
        <v>1.6062300000000001E-4</v>
      </c>
      <c r="C164" s="1" t="s">
        <v>11</v>
      </c>
      <c r="E164" s="23">
        <f t="shared" si="27"/>
        <v>5.332977874624417E-5</v>
      </c>
      <c r="F164" s="23">
        <f t="shared" si="28"/>
        <v>1.5954177404500401E-4</v>
      </c>
      <c r="G164" s="23">
        <f t="shared" si="29"/>
        <v>3.0362621805179427E-4</v>
      </c>
      <c r="H164" s="1" t="s">
        <v>272</v>
      </c>
    </row>
    <row r="165" spans="1:8">
      <c r="A165" s="1" t="s">
        <v>12</v>
      </c>
      <c r="B165" s="2">
        <v>1.29023E-4</v>
      </c>
      <c r="C165" s="1" t="s">
        <v>11</v>
      </c>
      <c r="E165" s="23">
        <f t="shared" si="27"/>
        <v>4.2837999808101344E-5</v>
      </c>
      <c r="F165" s="23">
        <f t="shared" si="28"/>
        <v>1.2815448791647866E-4</v>
      </c>
      <c r="G165" s="23">
        <f t="shared" si="29"/>
        <v>2.4389262765417562E-4</v>
      </c>
      <c r="H165" s="1" t="s">
        <v>271</v>
      </c>
    </row>
    <row r="166" spans="1:8">
      <c r="A166" s="1" t="s">
        <v>12</v>
      </c>
      <c r="B166" s="2">
        <v>2.8799999999999999E-5</v>
      </c>
      <c r="C166" s="1" t="s">
        <v>11</v>
      </c>
      <c r="E166" s="23">
        <f t="shared" si="27"/>
        <v>9.5621276398263758E-6</v>
      </c>
      <c r="F166" s="23">
        <f t="shared" si="28"/>
        <v>2.8606134193086385E-5</v>
      </c>
      <c r="G166" s="23">
        <f t="shared" si="29"/>
        <v>5.4440740615551153E-5</v>
      </c>
      <c r="H166" s="1" t="s">
        <v>270</v>
      </c>
    </row>
    <row r="167" spans="1:8">
      <c r="A167" s="1" t="s">
        <v>12</v>
      </c>
      <c r="B167" s="2">
        <v>1.7900000000000001E-5</v>
      </c>
      <c r="C167" s="1" t="s">
        <v>11</v>
      </c>
      <c r="E167" s="23">
        <f t="shared" si="27"/>
        <v>5.9431279428087545E-6</v>
      </c>
      <c r="F167" s="23">
        <f t="shared" si="28"/>
        <v>1.7779507015841885E-5</v>
      </c>
      <c r="G167" s="23">
        <f t="shared" si="29"/>
        <v>3.3836432535359918E-5</v>
      </c>
      <c r="H167" s="1" t="s">
        <v>269</v>
      </c>
    </row>
    <row r="168" spans="1:8">
      <c r="A168" s="1" t="s">
        <v>12</v>
      </c>
      <c r="B168" s="2">
        <v>3.7615100000000002E-4</v>
      </c>
      <c r="C168" s="1" t="s">
        <v>11</v>
      </c>
      <c r="E168" s="23">
        <f t="shared" si="27"/>
        <v>1.2488902339751151E-4</v>
      </c>
      <c r="F168" s="23">
        <f t="shared" si="28"/>
        <v>3.7361895773832082E-4</v>
      </c>
      <c r="G168" s="23">
        <f t="shared" si="29"/>
        <v>7.1103954941945091E-4</v>
      </c>
      <c r="H168" s="1" t="s">
        <v>268</v>
      </c>
    </row>
    <row r="169" spans="1:8">
      <c r="A169" s="1" t="s">
        <v>12</v>
      </c>
      <c r="B169" s="1">
        <v>1.139372E-3</v>
      </c>
      <c r="C169" s="1" t="s">
        <v>11</v>
      </c>
      <c r="E169" s="23">
        <f t="shared" si="27"/>
        <v>3.7829237823764782E-4</v>
      </c>
      <c r="F169" s="23">
        <f t="shared" si="28"/>
        <v>1.1317023724946257E-3</v>
      </c>
      <c r="G169" s="23">
        <f t="shared" si="29"/>
        <v>2.1537588721049221E-3</v>
      </c>
      <c r="H169" s="1" t="s">
        <v>267</v>
      </c>
    </row>
    <row r="170" spans="1:8">
      <c r="A170" s="1" t="s">
        <v>12</v>
      </c>
      <c r="B170" s="1">
        <v>1.625689E-3</v>
      </c>
      <c r="C170" s="1" t="s">
        <v>11</v>
      </c>
      <c r="E170" s="23">
        <f t="shared" si="27"/>
        <v>5.3975853196742019E-4</v>
      </c>
      <c r="F170" s="23">
        <f t="shared" si="28"/>
        <v>1.6147457531327924E-3</v>
      </c>
      <c r="G170" s="23">
        <f t="shared" si="29"/>
        <v>3.0730455961998178E-3</v>
      </c>
      <c r="H170" s="1" t="s">
        <v>266</v>
      </c>
    </row>
    <row r="171" spans="1:8">
      <c r="A171" s="1" t="s">
        <v>12</v>
      </c>
      <c r="B171" s="2">
        <v>6.9499999999999995E-5</v>
      </c>
      <c r="C171" s="1" t="s">
        <v>11</v>
      </c>
      <c r="E171" s="23">
        <f t="shared" si="27"/>
        <v>2.3075273297497675E-5</v>
      </c>
      <c r="F171" s="23">
        <f t="shared" si="28"/>
        <v>6.9032164111788326E-5</v>
      </c>
      <c r="G171" s="23">
        <f t="shared" si="29"/>
        <v>1.3137609280488907E-4</v>
      </c>
      <c r="H171" s="1" t="s">
        <v>265</v>
      </c>
    </row>
    <row r="172" spans="1:8">
      <c r="A172" s="1" t="s">
        <v>12</v>
      </c>
      <c r="B172" s="2">
        <v>7.1061799999999999E-4</v>
      </c>
      <c r="C172" s="1" t="s">
        <v>11</v>
      </c>
      <c r="E172" s="23">
        <f t="shared" si="27"/>
        <v>2.3593819510965761E-4</v>
      </c>
      <c r="F172" s="23">
        <f t="shared" si="28"/>
        <v>7.0583450930634245E-4</v>
      </c>
      <c r="G172" s="23">
        <f t="shared" si="29"/>
        <v>1.3432836880118656E-3</v>
      </c>
      <c r="H172" s="1" t="s">
        <v>264</v>
      </c>
    </row>
    <row r="173" spans="1:8">
      <c r="A173" s="1" t="s">
        <v>12</v>
      </c>
      <c r="B173" s="2">
        <v>7.8399999999999995E-5</v>
      </c>
      <c r="C173" s="1" t="s">
        <v>11</v>
      </c>
      <c r="E173" s="23">
        <f t="shared" si="27"/>
        <v>2.603023635286069E-5</v>
      </c>
      <c r="F173" s="23">
        <f t="shared" si="28"/>
        <v>7.7872254192290727E-5</v>
      </c>
      <c r="G173" s="23">
        <f t="shared" si="29"/>
        <v>1.4819979389788928E-4</v>
      </c>
      <c r="H173" s="1" t="s">
        <v>263</v>
      </c>
    </row>
    <row r="174" spans="1:8">
      <c r="A174" s="1" t="s">
        <v>12</v>
      </c>
      <c r="B174" s="2">
        <v>1.2803000000000001E-4</v>
      </c>
      <c r="C174" s="1" t="s">
        <v>11</v>
      </c>
      <c r="E174" s="23">
        <f t="shared" si="27"/>
        <v>4.250830561551983E-5</v>
      </c>
      <c r="F174" s="23">
        <f t="shared" si="28"/>
        <v>1.271681722479462E-4</v>
      </c>
      <c r="G174" s="23">
        <f t="shared" si="29"/>
        <v>2.4201555628503525E-4</v>
      </c>
      <c r="H174" s="1" t="s">
        <v>262</v>
      </c>
    </row>
    <row r="175" spans="1:8">
      <c r="A175" s="1" t="s">
        <v>12</v>
      </c>
      <c r="B175" s="2">
        <v>5.7961099999999995E-4</v>
      </c>
      <c r="C175" s="1" t="s">
        <v>11</v>
      </c>
      <c r="E175" s="23">
        <f t="shared" si="27"/>
        <v>1.9244147095303491E-4</v>
      </c>
      <c r="F175" s="23">
        <f t="shared" si="28"/>
        <v>5.7570937658989554E-4</v>
      </c>
      <c r="G175" s="23">
        <f t="shared" si="29"/>
        <v>1.0956406982263966E-3</v>
      </c>
      <c r="H175" s="1" t="s">
        <v>261</v>
      </c>
    </row>
    <row r="176" spans="1:8">
      <c r="A176" s="1" t="s">
        <v>12</v>
      </c>
      <c r="B176" s="2">
        <v>4.0344600000000001E-4</v>
      </c>
      <c r="C176" s="1" t="s">
        <v>11</v>
      </c>
      <c r="E176" s="23">
        <f t="shared" si="27"/>
        <v>1.3395146346449277E-4</v>
      </c>
      <c r="F176" s="23">
        <f t="shared" si="28"/>
        <v>4.0073022276610869E-4</v>
      </c>
      <c r="G176" s="23">
        <f t="shared" si="29"/>
        <v>7.6263538327714072E-4</v>
      </c>
      <c r="H176" s="1" t="s">
        <v>260</v>
      </c>
    </row>
    <row r="177" spans="1:8">
      <c r="A177" s="1" t="s">
        <v>12</v>
      </c>
      <c r="B177" s="2">
        <v>5.66E-5</v>
      </c>
      <c r="C177" s="1" t="s">
        <v>11</v>
      </c>
      <c r="E177" s="23">
        <f t="shared" si="27"/>
        <v>1.8792236958825448E-5</v>
      </c>
      <c r="F177" s="23">
        <f t="shared" si="28"/>
        <v>5.621899983780172E-5</v>
      </c>
      <c r="G177" s="23">
        <f t="shared" si="29"/>
        <v>1.0699117773750679E-4</v>
      </c>
      <c r="H177" s="1" t="s">
        <v>259</v>
      </c>
    </row>
    <row r="178" spans="1:8">
      <c r="A178" s="1" t="s">
        <v>12</v>
      </c>
      <c r="B178" s="1">
        <v>1.0123109999999999E-3</v>
      </c>
      <c r="C178" s="1" t="s">
        <v>11</v>
      </c>
      <c r="E178" s="23">
        <f t="shared" si="27"/>
        <v>3.3610579837500961E-4</v>
      </c>
      <c r="F178" s="23">
        <f t="shared" si="28"/>
        <v>1.005496677470051E-3</v>
      </c>
      <c r="G178" s="23">
        <f t="shared" si="29"/>
        <v>1.9135750199051806E-3</v>
      </c>
      <c r="H178" s="1" t="s">
        <v>258</v>
      </c>
    </row>
    <row r="179" spans="1:8">
      <c r="A179" s="1" t="s">
        <v>12</v>
      </c>
      <c r="B179" s="1">
        <v>3.8329729999999999E-3</v>
      </c>
      <c r="C179" s="1" t="s">
        <v>11</v>
      </c>
      <c r="E179" s="23">
        <f t="shared" si="27"/>
        <v>1.2726172592363966E-3</v>
      </c>
      <c r="F179" s="23">
        <f t="shared" si="28"/>
        <v>3.8071715276554482E-3</v>
      </c>
      <c r="G179" s="23">
        <f t="shared" si="29"/>
        <v>7.2454822527573256E-3</v>
      </c>
      <c r="H179" s="1" t="s">
        <v>257</v>
      </c>
    </row>
    <row r="180" spans="1:8">
      <c r="A180" s="1" t="s">
        <v>12</v>
      </c>
      <c r="B180" s="2">
        <v>7.02679E-4</v>
      </c>
      <c r="C180" s="1" t="s">
        <v>11</v>
      </c>
      <c r="E180" s="23">
        <f t="shared" si="27"/>
        <v>2.3330230166060967E-4</v>
      </c>
      <c r="F180" s="23">
        <f t="shared" si="28"/>
        <v>6.9794895030082468E-4</v>
      </c>
      <c r="G180" s="23">
        <f t="shared" si="29"/>
        <v>1.3282765685762108E-3</v>
      </c>
      <c r="H180" s="1" t="s">
        <v>256</v>
      </c>
    </row>
    <row r="181" spans="1:8">
      <c r="A181" s="1" t="s">
        <v>12</v>
      </c>
      <c r="B181" s="2">
        <v>4.2700000000000001E-5</v>
      </c>
      <c r="C181" s="1" t="s">
        <v>11</v>
      </c>
      <c r="E181" s="23">
        <f t="shared" si="27"/>
        <v>1.4177182299325914E-5</v>
      </c>
      <c r="F181" s="23">
        <f t="shared" si="28"/>
        <v>4.2412567015444058E-5</v>
      </c>
      <c r="G181" s="23">
        <f t="shared" si="29"/>
        <v>8.0715959176528977E-5</v>
      </c>
      <c r="H181" s="1" t="s">
        <v>255</v>
      </c>
    </row>
    <row r="182" spans="1:8">
      <c r="A182" s="1" t="s">
        <v>12</v>
      </c>
      <c r="B182" s="2">
        <v>1.3398500000000001E-4</v>
      </c>
      <c r="C182" s="1" t="s">
        <v>11</v>
      </c>
      <c r="E182" s="23">
        <f t="shared" si="27"/>
        <v>4.4485474716046426E-5</v>
      </c>
      <c r="F182" s="23">
        <f t="shared" si="28"/>
        <v>1.3308308645349582E-4</v>
      </c>
      <c r="G182" s="23">
        <f t="shared" si="29"/>
        <v>2.5327231358939661E-4</v>
      </c>
      <c r="H182" s="1" t="s">
        <v>254</v>
      </c>
    </row>
    <row r="183" spans="1:8">
      <c r="A183" s="1" t="s">
        <v>12</v>
      </c>
      <c r="B183" s="2">
        <v>3.57E-5</v>
      </c>
      <c r="C183" s="1" t="s">
        <v>11</v>
      </c>
      <c r="E183" s="23">
        <f t="shared" si="27"/>
        <v>1.185305405353478E-5</v>
      </c>
      <c r="F183" s="23">
        <f t="shared" si="28"/>
        <v>3.5459687176846669E-5</v>
      </c>
      <c r="G183" s="23">
        <f t="shared" si="29"/>
        <v>6.7483834721360301E-5</v>
      </c>
      <c r="H183" s="1" t="s">
        <v>253</v>
      </c>
    </row>
    <row r="184" spans="1:8">
      <c r="A184" s="1" t="s">
        <v>12</v>
      </c>
      <c r="B184" s="2">
        <v>9.6110599999999998E-4</v>
      </c>
      <c r="C184" s="1" t="s">
        <v>11</v>
      </c>
      <c r="E184" s="23">
        <f t="shared" si="27"/>
        <v>3.1910480025704754E-4</v>
      </c>
      <c r="F184" s="23">
        <f t="shared" si="28"/>
        <v>9.5463636145071129E-4</v>
      </c>
      <c r="G184" s="23">
        <f t="shared" si="29"/>
        <v>1.816782029515622E-3</v>
      </c>
      <c r="H184" s="1" t="s">
        <v>252</v>
      </c>
    </row>
    <row r="185" spans="1:8">
      <c r="A185" s="1" t="s">
        <v>12</v>
      </c>
      <c r="B185" s="2">
        <v>7.5627300000000001E-4</v>
      </c>
      <c r="C185" s="1" t="s">
        <v>11</v>
      </c>
      <c r="E185" s="23">
        <f t="shared" si="27"/>
        <v>2.5109649154702826E-4</v>
      </c>
      <c r="F185" s="23">
        <f t="shared" si="28"/>
        <v>7.5118218488222301E-4</v>
      </c>
      <c r="G185" s="23">
        <f t="shared" si="29"/>
        <v>1.4295854940119697E-3</v>
      </c>
      <c r="H185" s="1" t="s">
        <v>251</v>
      </c>
    </row>
    <row r="186" spans="1:8">
      <c r="A186" s="1" t="s">
        <v>12</v>
      </c>
      <c r="B186" s="2">
        <v>5.7599999999999997E-5</v>
      </c>
      <c r="C186" s="1" t="s">
        <v>11</v>
      </c>
      <c r="E186" s="23">
        <f t="shared" si="27"/>
        <v>1.9124255279652752E-5</v>
      </c>
      <c r="F186" s="23">
        <f t="shared" si="28"/>
        <v>5.721226838617277E-5</v>
      </c>
      <c r="G186" s="23">
        <f t="shared" si="29"/>
        <v>1.0888148123110231E-4</v>
      </c>
      <c r="H186" s="1" t="s">
        <v>250</v>
      </c>
    </row>
    <row r="187" spans="1:8">
      <c r="A187" s="1" t="s">
        <v>12</v>
      </c>
      <c r="B187" s="1">
        <v>1.338861E-3</v>
      </c>
      <c r="C187" s="1" t="s">
        <v>11</v>
      </c>
      <c r="E187" s="23">
        <f t="shared" si="27"/>
        <v>4.4452638104116601E-4</v>
      </c>
      <c r="F187" s="23">
        <f t="shared" si="28"/>
        <v>1.3298485219406192E-3</v>
      </c>
      <c r="G187" s="23">
        <f t="shared" si="29"/>
        <v>2.5308536257387998E-3</v>
      </c>
      <c r="H187" s="1" t="s">
        <v>249</v>
      </c>
    </row>
    <row r="188" spans="1:8">
      <c r="A188" s="1" t="s">
        <v>12</v>
      </c>
      <c r="B188" s="2">
        <v>9.9199999999999999E-7</v>
      </c>
      <c r="C188" s="1" t="s">
        <v>11</v>
      </c>
      <c r="E188" s="23">
        <f t="shared" si="27"/>
        <v>3.2936217426068628E-7</v>
      </c>
      <c r="F188" s="23">
        <f t="shared" si="28"/>
        <v>9.8532239998408664E-7</v>
      </c>
      <c r="G188" s="23">
        <f t="shared" si="29"/>
        <v>1.8751810656467621E-6</v>
      </c>
      <c r="H188" s="1" t="s">
        <v>248</v>
      </c>
    </row>
    <row r="189" spans="1:8">
      <c r="A189" s="1" t="s">
        <v>12</v>
      </c>
      <c r="B189" s="2">
        <v>1.2803000000000001E-4</v>
      </c>
      <c r="C189" s="1" t="s">
        <v>11</v>
      </c>
      <c r="E189" s="23">
        <f t="shared" si="27"/>
        <v>4.250830561551983E-5</v>
      </c>
      <c r="F189" s="23">
        <f t="shared" si="28"/>
        <v>1.271681722479462E-4</v>
      </c>
      <c r="G189" s="23">
        <f t="shared" si="29"/>
        <v>2.4201555628503525E-4</v>
      </c>
      <c r="H189" s="1" t="s">
        <v>247</v>
      </c>
    </row>
    <row r="190" spans="1:8">
      <c r="A190" s="1" t="s">
        <v>12</v>
      </c>
      <c r="B190" s="2">
        <v>4.4499999999999997E-5</v>
      </c>
      <c r="C190" s="1" t="s">
        <v>11</v>
      </c>
      <c r="E190" s="23">
        <f t="shared" si="27"/>
        <v>1.477481527681506E-5</v>
      </c>
      <c r="F190" s="23">
        <f t="shared" si="28"/>
        <v>4.4200450402511955E-5</v>
      </c>
      <c r="G190" s="23">
        <f t="shared" si="29"/>
        <v>8.411850546500092E-5</v>
      </c>
      <c r="H190" s="1" t="s">
        <v>246</v>
      </c>
    </row>
    <row r="191" spans="1:8">
      <c r="A191" s="1" t="s">
        <v>12</v>
      </c>
      <c r="B191" s="2">
        <v>9.9199999999999999E-6</v>
      </c>
      <c r="C191" s="1" t="s">
        <v>11</v>
      </c>
      <c r="E191" s="23">
        <f t="shared" si="27"/>
        <v>3.2936217426068631E-6</v>
      </c>
      <c r="F191" s="23">
        <f t="shared" si="28"/>
        <v>9.8532239998408677E-6</v>
      </c>
      <c r="G191" s="23">
        <f t="shared" si="29"/>
        <v>1.8751810656467623E-5</v>
      </c>
      <c r="H191" s="1" t="s">
        <v>245</v>
      </c>
    </row>
    <row r="192" spans="1:8">
      <c r="A192" s="1" t="s">
        <v>12</v>
      </c>
      <c r="B192" s="2">
        <v>6.1600000000000003E-6</v>
      </c>
      <c r="C192" s="1" t="s">
        <v>11</v>
      </c>
      <c r="E192" s="23">
        <f t="shared" si="27"/>
        <v>2.0452328562961974E-6</v>
      </c>
      <c r="F192" s="23">
        <f t="shared" si="28"/>
        <v>6.1185342579656997E-6</v>
      </c>
      <c r="G192" s="23">
        <f t="shared" si="29"/>
        <v>1.1644269520548443E-5</v>
      </c>
      <c r="H192" s="1" t="s">
        <v>244</v>
      </c>
    </row>
    <row r="193" spans="1:8">
      <c r="A193" s="1" t="s">
        <v>12</v>
      </c>
      <c r="B193" s="2">
        <v>1.2964199999999999E-4</v>
      </c>
      <c r="C193" s="1" t="s">
        <v>11</v>
      </c>
      <c r="E193" s="23">
        <f t="shared" ref="E193:E224" si="30">$B193/$D$162*N$25</f>
        <v>4.304351914869343E-5</v>
      </c>
      <c r="F193" s="23">
        <f t="shared" ref="F193:F224" si="31">$B193/$D$162*O$25</f>
        <v>1.2876932114792031E-4</v>
      </c>
      <c r="G193" s="23">
        <f t="shared" ref="G193:G224" si="32">$B193/$D$162*P$25</f>
        <v>2.4506272551671121E-4</v>
      </c>
      <c r="H193" s="1" t="s">
        <v>243</v>
      </c>
    </row>
    <row r="194" spans="1:8">
      <c r="A194" s="1" t="s">
        <v>12</v>
      </c>
      <c r="B194" s="2">
        <v>3.9268799999999998E-4</v>
      </c>
      <c r="C194" s="1" t="s">
        <v>11</v>
      </c>
      <c r="E194" s="23">
        <f t="shared" si="30"/>
        <v>1.3037961036903263E-4</v>
      </c>
      <c r="F194" s="23">
        <f t="shared" si="31"/>
        <v>3.9004463972273288E-4</v>
      </c>
      <c r="G194" s="23">
        <f t="shared" si="32"/>
        <v>7.4229949829304005E-4</v>
      </c>
      <c r="H194" s="1" t="s">
        <v>242</v>
      </c>
    </row>
    <row r="195" spans="1:8">
      <c r="A195" s="1" t="s">
        <v>12</v>
      </c>
      <c r="B195" s="2">
        <v>5.60299E-4</v>
      </c>
      <c r="C195" s="1" t="s">
        <v>11</v>
      </c>
      <c r="E195" s="23">
        <f t="shared" si="30"/>
        <v>1.8602953314121801E-4</v>
      </c>
      <c r="F195" s="23">
        <f t="shared" si="31"/>
        <v>5.5652737438375384E-4</v>
      </c>
      <c r="G195" s="23">
        <f t="shared" si="32"/>
        <v>1.0591351571580798E-3</v>
      </c>
      <c r="H195" s="1" t="s">
        <v>241</v>
      </c>
    </row>
    <row r="196" spans="1:8">
      <c r="A196" s="1" t="s">
        <v>12</v>
      </c>
      <c r="B196" s="2">
        <v>2.3900000000000002E-5</v>
      </c>
      <c r="C196" s="1" t="s">
        <v>11</v>
      </c>
      <c r="E196" s="23">
        <f t="shared" si="30"/>
        <v>7.9352378677725839E-6</v>
      </c>
      <c r="F196" s="23">
        <f t="shared" si="31"/>
        <v>2.373911830606822E-5</v>
      </c>
      <c r="G196" s="23">
        <f t="shared" si="32"/>
        <v>4.5178253496933087E-5</v>
      </c>
      <c r="H196" s="1" t="s">
        <v>240</v>
      </c>
    </row>
    <row r="197" spans="1:8">
      <c r="A197" s="1" t="s">
        <v>12</v>
      </c>
      <c r="B197" s="2">
        <v>2.4491699999999999E-4</v>
      </c>
      <c r="C197" s="1" t="s">
        <v>11</v>
      </c>
      <c r="E197" s="23">
        <f t="shared" si="30"/>
        <v>8.1316931082060984E-5</v>
      </c>
      <c r="F197" s="23">
        <f t="shared" si="31"/>
        <v>2.4326835306139369E-4</v>
      </c>
      <c r="G197" s="23">
        <f t="shared" si="32"/>
        <v>4.6296746074093553E-4</v>
      </c>
      <c r="H197" s="1" t="s">
        <v>239</v>
      </c>
    </row>
    <row r="198" spans="1:8">
      <c r="A198" s="1" t="s">
        <v>12</v>
      </c>
      <c r="B198" s="2">
        <v>2.6999999999999999E-5</v>
      </c>
      <c r="C198" s="1" t="s">
        <v>11</v>
      </c>
      <c r="E198" s="23">
        <f t="shared" si="30"/>
        <v>8.9644946623372273E-6</v>
      </c>
      <c r="F198" s="23">
        <f t="shared" si="31"/>
        <v>2.6818250806018487E-5</v>
      </c>
      <c r="G198" s="23">
        <f t="shared" si="32"/>
        <v>5.103819432707921E-5</v>
      </c>
      <c r="H198" s="1" t="s">
        <v>238</v>
      </c>
    </row>
    <row r="199" spans="1:8">
      <c r="A199" s="1" t="s">
        <v>12</v>
      </c>
      <c r="B199" s="2">
        <v>4.4100000000000001E-5</v>
      </c>
      <c r="C199" s="1" t="s">
        <v>11</v>
      </c>
      <c r="E199" s="23">
        <f t="shared" si="30"/>
        <v>1.4642007948484139E-5</v>
      </c>
      <c r="F199" s="23">
        <f t="shared" si="31"/>
        <v>4.3803142983163531E-5</v>
      </c>
      <c r="G199" s="23">
        <f t="shared" si="32"/>
        <v>8.3362384067562712E-5</v>
      </c>
      <c r="H199" s="1" t="s">
        <v>237</v>
      </c>
    </row>
    <row r="200" spans="1:8">
      <c r="A200" s="1" t="s">
        <v>12</v>
      </c>
      <c r="B200" s="2">
        <v>1.99765E-4</v>
      </c>
      <c r="C200" s="1" t="s">
        <v>11</v>
      </c>
      <c r="E200" s="23">
        <f t="shared" si="30"/>
        <v>6.6325639860066529E-5</v>
      </c>
      <c r="F200" s="23">
        <f t="shared" si="31"/>
        <v>1.9842029156534382E-4</v>
      </c>
      <c r="G200" s="23">
        <f t="shared" si="32"/>
        <v>3.776164773981103E-4</v>
      </c>
      <c r="H200" s="1" t="s">
        <v>236</v>
      </c>
    </row>
    <row r="201" spans="1:8">
      <c r="A201" s="1" t="s">
        <v>12</v>
      </c>
      <c r="B201" s="2">
        <v>1.39049E-4</v>
      </c>
      <c r="C201" s="1" t="s">
        <v>11</v>
      </c>
      <c r="E201" s="23">
        <f t="shared" si="30"/>
        <v>4.6166815492715895E-5</v>
      </c>
      <c r="F201" s="23">
        <f t="shared" si="31"/>
        <v>1.3811299838244686E-4</v>
      </c>
      <c r="G201" s="23">
        <f t="shared" si="32"/>
        <v>2.6284481048096433E-4</v>
      </c>
      <c r="H201" s="1" t="s">
        <v>235</v>
      </c>
    </row>
    <row r="202" spans="1:8">
      <c r="A202" s="1" t="s">
        <v>12</v>
      </c>
      <c r="B202" s="2">
        <v>1.95E-5</v>
      </c>
      <c r="C202" s="1" t="s">
        <v>11</v>
      </c>
      <c r="E202" s="23">
        <f t="shared" si="30"/>
        <v>6.4743572561324422E-6</v>
      </c>
      <c r="F202" s="23">
        <f t="shared" si="31"/>
        <v>1.9368736693235577E-5</v>
      </c>
      <c r="G202" s="23">
        <f t="shared" si="32"/>
        <v>3.6860918125112764E-5</v>
      </c>
      <c r="H202" s="1" t="s">
        <v>234</v>
      </c>
    </row>
    <row r="203" spans="1:8">
      <c r="A203" s="1" t="s">
        <v>12</v>
      </c>
      <c r="B203" s="2">
        <v>3.4889699999999998E-4</v>
      </c>
      <c r="C203" s="1" t="s">
        <v>11</v>
      </c>
      <c r="E203" s="23">
        <f t="shared" si="30"/>
        <v>1.1584019608168412E-4</v>
      </c>
      <c r="F203" s="23">
        <f t="shared" si="31"/>
        <v>3.46548416721016E-4</v>
      </c>
      <c r="G203" s="23">
        <f t="shared" si="32"/>
        <v>6.5952121800499832E-4</v>
      </c>
      <c r="H203" s="1" t="s">
        <v>233</v>
      </c>
    </row>
    <row r="204" spans="1:8">
      <c r="A204" s="1" t="s">
        <v>12</v>
      </c>
      <c r="B204" s="1">
        <v>1.3210470000000001E-3</v>
      </c>
      <c r="C204" s="1" t="s">
        <v>11</v>
      </c>
      <c r="E204" s="23">
        <f t="shared" si="30"/>
        <v>4.3861180667394844E-4</v>
      </c>
      <c r="F204" s="23">
        <f t="shared" si="31"/>
        <v>1.3121544360199374E-3</v>
      </c>
      <c r="G204" s="23">
        <f t="shared" si="32"/>
        <v>2.4971797593038893E-3</v>
      </c>
      <c r="H204" s="1" t="s">
        <v>232</v>
      </c>
    </row>
    <row r="205" spans="1:8">
      <c r="A205" s="1" t="s">
        <v>12</v>
      </c>
      <c r="B205" s="2">
        <v>2.42181E-4</v>
      </c>
      <c r="C205" s="1" t="s">
        <v>11</v>
      </c>
      <c r="E205" s="23">
        <f t="shared" si="30"/>
        <v>8.0408528956277481E-5</v>
      </c>
      <c r="F205" s="23">
        <f t="shared" si="31"/>
        <v>2.4055077031305048E-4</v>
      </c>
      <c r="G205" s="23">
        <f t="shared" si="32"/>
        <v>4.5779559038245813E-4</v>
      </c>
      <c r="H205" s="1" t="s">
        <v>231</v>
      </c>
    </row>
    <row r="206" spans="1:8">
      <c r="A206" s="1" t="s">
        <v>12</v>
      </c>
      <c r="B206" s="2">
        <v>1.47E-5</v>
      </c>
      <c r="C206" s="1" t="s">
        <v>11</v>
      </c>
      <c r="E206" s="23">
        <f t="shared" si="30"/>
        <v>4.880669316161379E-6</v>
      </c>
      <c r="F206" s="23">
        <f t="shared" si="31"/>
        <v>1.460104766105451E-5</v>
      </c>
      <c r="G206" s="23">
        <f t="shared" si="32"/>
        <v>2.7787461355854236E-5</v>
      </c>
      <c r="H206" s="1" t="s">
        <v>230</v>
      </c>
    </row>
    <row r="207" spans="1:8">
      <c r="A207" s="1" t="s">
        <v>12</v>
      </c>
      <c r="B207" s="2">
        <v>4.6199999999999998E-5</v>
      </c>
      <c r="C207" s="1" t="s">
        <v>11</v>
      </c>
      <c r="E207" s="23">
        <f t="shared" si="30"/>
        <v>1.5339246422221478E-5</v>
      </c>
      <c r="F207" s="23">
        <f t="shared" si="31"/>
        <v>4.5889006934742745E-5</v>
      </c>
      <c r="G207" s="23">
        <f t="shared" si="32"/>
        <v>8.7332021404113315E-5</v>
      </c>
      <c r="H207" s="1" t="s">
        <v>229</v>
      </c>
    </row>
    <row r="208" spans="1:8">
      <c r="A208" s="1" t="s">
        <v>12</v>
      </c>
      <c r="B208" s="2">
        <v>1.2300000000000001E-5</v>
      </c>
      <c r="C208" s="1" t="s">
        <v>11</v>
      </c>
      <c r="E208" s="23">
        <f t="shared" si="30"/>
        <v>4.0838253461758483E-6</v>
      </c>
      <c r="F208" s="23">
        <f t="shared" si="31"/>
        <v>1.2217203144963979E-5</v>
      </c>
      <c r="G208" s="23">
        <f t="shared" si="32"/>
        <v>2.3250732971224977E-5</v>
      </c>
      <c r="H208" s="1" t="s">
        <v>228</v>
      </c>
    </row>
    <row r="209" spans="1:8">
      <c r="A209" s="1" t="s">
        <v>12</v>
      </c>
      <c r="B209" s="2">
        <v>3.3124899999999999E-4</v>
      </c>
      <c r="C209" s="1" t="s">
        <v>11</v>
      </c>
      <c r="E209" s="23">
        <f t="shared" si="30"/>
        <v>1.0998073675572387E-4</v>
      </c>
      <c r="F209" s="23">
        <f t="shared" si="31"/>
        <v>3.2901921337936366E-4</v>
      </c>
      <c r="G209" s="23">
        <f t="shared" si="32"/>
        <v>6.2616114195002451E-4</v>
      </c>
      <c r="H209" s="1" t="s">
        <v>227</v>
      </c>
    </row>
    <row r="210" spans="1:8">
      <c r="A210" s="1" t="s">
        <v>12</v>
      </c>
      <c r="B210" s="2">
        <v>2.60652E-4</v>
      </c>
      <c r="C210" s="1" t="s">
        <v>11</v>
      </c>
      <c r="E210" s="23">
        <f t="shared" si="30"/>
        <v>8.6541239360278624E-5</v>
      </c>
      <c r="F210" s="23">
        <f t="shared" si="31"/>
        <v>2.5889743367001224E-4</v>
      </c>
      <c r="G210" s="23">
        <f t="shared" si="32"/>
        <v>4.9271138621266109E-4</v>
      </c>
      <c r="H210" s="1" t="s">
        <v>226</v>
      </c>
    </row>
    <row r="211" spans="1:8">
      <c r="A211" s="1" t="s">
        <v>12</v>
      </c>
      <c r="B211" s="2">
        <v>1.98E-5</v>
      </c>
      <c r="C211" s="1" t="s">
        <v>11</v>
      </c>
      <c r="E211" s="23">
        <f t="shared" si="30"/>
        <v>6.5739627523806334E-6</v>
      </c>
      <c r="F211" s="23">
        <f t="shared" si="31"/>
        <v>1.966671725774689E-5</v>
      </c>
      <c r="G211" s="23">
        <f t="shared" si="32"/>
        <v>3.7428009173191417E-5</v>
      </c>
      <c r="H211" s="1" t="s">
        <v>225</v>
      </c>
    </row>
    <row r="212" spans="1:8">
      <c r="A212" s="1" t="s">
        <v>12</v>
      </c>
      <c r="B212" s="2">
        <v>4.6144300000000002E-4</v>
      </c>
      <c r="C212" s="1" t="s">
        <v>11</v>
      </c>
      <c r="E212" s="23">
        <f t="shared" si="30"/>
        <v>1.5320753001751399E-4</v>
      </c>
      <c r="F212" s="23">
        <f t="shared" si="31"/>
        <v>4.583368187659848E-4</v>
      </c>
      <c r="G212" s="23">
        <f t="shared" si="32"/>
        <v>8.7226731499520053E-4</v>
      </c>
      <c r="H212" s="1" t="s">
        <v>224</v>
      </c>
    </row>
    <row r="213" spans="1:8">
      <c r="A213" s="1" t="s">
        <v>12</v>
      </c>
      <c r="B213" s="2">
        <v>3.4200000000000002E-7</v>
      </c>
      <c r="C213" s="1" t="s">
        <v>11</v>
      </c>
      <c r="E213" s="23">
        <f t="shared" si="30"/>
        <v>1.1355026572293822E-7</v>
      </c>
      <c r="F213" s="23">
        <f t="shared" si="31"/>
        <v>3.3969784354290086E-7</v>
      </c>
      <c r="G213" s="23">
        <f t="shared" si="32"/>
        <v>6.4648379480967006E-7</v>
      </c>
      <c r="H213" s="1" t="s">
        <v>223</v>
      </c>
    </row>
    <row r="214" spans="1:8">
      <c r="A214" s="1" t="s">
        <v>12</v>
      </c>
      <c r="B214" s="2">
        <v>4.4100000000000001E-5</v>
      </c>
      <c r="C214" s="1" t="s">
        <v>11</v>
      </c>
      <c r="E214" s="23">
        <f t="shared" si="30"/>
        <v>1.4642007948484139E-5</v>
      </c>
      <c r="F214" s="23">
        <f t="shared" si="31"/>
        <v>4.3803142983163531E-5</v>
      </c>
      <c r="G214" s="23">
        <f t="shared" si="32"/>
        <v>8.3362384067562712E-5</v>
      </c>
      <c r="H214" s="1" t="s">
        <v>222</v>
      </c>
    </row>
    <row r="215" spans="1:8">
      <c r="A215" s="1" t="s">
        <v>12</v>
      </c>
      <c r="B215" s="2">
        <v>1.08684E-4</v>
      </c>
      <c r="C215" s="1" t="s">
        <v>11</v>
      </c>
      <c r="E215" s="23">
        <f t="shared" si="30"/>
        <v>3.6085079180794792E-5</v>
      </c>
      <c r="F215" s="23">
        <f t="shared" si="31"/>
        <v>1.0795239891115976E-4</v>
      </c>
      <c r="G215" s="23">
        <f t="shared" si="32"/>
        <v>2.054457448979362E-4</v>
      </c>
      <c r="H215" s="1" t="s">
        <v>221</v>
      </c>
    </row>
    <row r="216" spans="1:8">
      <c r="A216" s="1" t="s">
        <v>12</v>
      </c>
      <c r="B216" s="2">
        <v>2.4199999999999999E-5</v>
      </c>
      <c r="C216" s="1" t="s">
        <v>11</v>
      </c>
      <c r="E216" s="23">
        <f t="shared" si="30"/>
        <v>8.0348433640207734E-6</v>
      </c>
      <c r="F216" s="23">
        <f t="shared" si="31"/>
        <v>2.4037098870579533E-5</v>
      </c>
      <c r="G216" s="23">
        <f t="shared" si="32"/>
        <v>4.5745344545011733E-5</v>
      </c>
      <c r="H216" s="1" t="s">
        <v>220</v>
      </c>
    </row>
    <row r="217" spans="1:8">
      <c r="A217" s="1" t="s">
        <v>12</v>
      </c>
      <c r="B217" s="2">
        <v>1.5E-5</v>
      </c>
      <c r="C217" s="1" t="s">
        <v>11</v>
      </c>
      <c r="E217" s="23">
        <f t="shared" si="30"/>
        <v>4.980274812409571E-6</v>
      </c>
      <c r="F217" s="23">
        <f t="shared" si="31"/>
        <v>1.4899028225565828E-5</v>
      </c>
      <c r="G217" s="23">
        <f t="shared" si="32"/>
        <v>2.8354552403932896E-5</v>
      </c>
      <c r="H217" s="1" t="s">
        <v>219</v>
      </c>
    </row>
    <row r="218" spans="1:8">
      <c r="A218" s="1" t="s">
        <v>12</v>
      </c>
      <c r="B218" s="2">
        <v>3.16855E-4</v>
      </c>
      <c r="C218" s="1" t="s">
        <v>11</v>
      </c>
      <c r="E218" s="23">
        <f t="shared" si="30"/>
        <v>1.0520166504573563E-4</v>
      </c>
      <c r="F218" s="23">
        <f t="shared" si="31"/>
        <v>3.1472210589411067E-4</v>
      </c>
      <c r="G218" s="23">
        <f t="shared" si="32"/>
        <v>5.9895211346321043E-4</v>
      </c>
      <c r="H218" s="1" t="s">
        <v>218</v>
      </c>
    </row>
    <row r="219" spans="1:8">
      <c r="A219" s="1" t="s">
        <v>12</v>
      </c>
      <c r="B219" s="2">
        <v>9.5976299999999998E-4</v>
      </c>
      <c r="C219" s="1" t="s">
        <v>11</v>
      </c>
      <c r="E219" s="23">
        <f t="shared" si="30"/>
        <v>3.1865889965217647E-4</v>
      </c>
      <c r="F219" s="23">
        <f t="shared" si="31"/>
        <v>9.5330240179024891E-4</v>
      </c>
      <c r="G219" s="23">
        <f t="shared" si="32"/>
        <v>1.8142433519237231E-3</v>
      </c>
      <c r="H219" s="1" t="s">
        <v>217</v>
      </c>
    </row>
    <row r="220" spans="1:8">
      <c r="A220" s="1" t="s">
        <v>12</v>
      </c>
      <c r="B220" s="1">
        <v>1.3694169999999999E-3</v>
      </c>
      <c r="C220" s="1" t="s">
        <v>11</v>
      </c>
      <c r="E220" s="23">
        <f t="shared" si="30"/>
        <v>4.5467153285236512E-4</v>
      </c>
      <c r="F220" s="23">
        <f t="shared" si="31"/>
        <v>1.360198835704645E-3</v>
      </c>
      <c r="G220" s="23">
        <f t="shared" si="32"/>
        <v>2.5886137392891048E-3</v>
      </c>
      <c r="H220" s="1" t="s">
        <v>216</v>
      </c>
    </row>
    <row r="221" spans="1:8">
      <c r="A221" s="1" t="s">
        <v>12</v>
      </c>
      <c r="B221" s="2">
        <v>5.8499999999999999E-5</v>
      </c>
      <c r="C221" s="1" t="s">
        <v>11</v>
      </c>
      <c r="E221" s="23">
        <f t="shared" si="30"/>
        <v>1.9423071768397323E-5</v>
      </c>
      <c r="F221" s="23">
        <f t="shared" si="31"/>
        <v>5.8106210079706719E-5</v>
      </c>
      <c r="G221" s="23">
        <f t="shared" si="32"/>
        <v>1.1058275437533829E-4</v>
      </c>
      <c r="H221" s="1" t="s">
        <v>215</v>
      </c>
    </row>
    <row r="222" spans="1:8">
      <c r="A222" s="1" t="s">
        <v>12</v>
      </c>
      <c r="B222" s="2">
        <v>5.9859799999999999E-4</v>
      </c>
      <c r="C222" s="1" t="s">
        <v>11</v>
      </c>
      <c r="E222" s="23">
        <f t="shared" si="30"/>
        <v>1.9874550281058295E-4</v>
      </c>
      <c r="F222" s="23">
        <f t="shared" si="31"/>
        <v>5.9456856651781678E-4</v>
      </c>
      <c r="G222" s="23">
        <f t="shared" si="32"/>
        <v>1.1315318906592949E-3</v>
      </c>
      <c r="H222" s="1" t="s">
        <v>214</v>
      </c>
    </row>
    <row r="223" spans="1:8">
      <c r="A223" s="1" t="s">
        <v>12</v>
      </c>
      <c r="B223" s="2">
        <v>6.6000000000000005E-5</v>
      </c>
      <c r="C223" s="1" t="s">
        <v>11</v>
      </c>
      <c r="E223" s="23">
        <f t="shared" si="30"/>
        <v>2.1913209174602114E-5</v>
      </c>
      <c r="F223" s="23">
        <f t="shared" si="31"/>
        <v>6.5555724192489646E-5</v>
      </c>
      <c r="G223" s="23">
        <f t="shared" si="32"/>
        <v>1.2476003057730476E-4</v>
      </c>
      <c r="H223" s="1" t="s">
        <v>213</v>
      </c>
    </row>
    <row r="224" spans="1:8">
      <c r="A224" s="1" t="s">
        <v>12</v>
      </c>
      <c r="B224" s="2">
        <v>1.07848E-4</v>
      </c>
      <c r="C224" s="1" t="s">
        <v>11</v>
      </c>
      <c r="E224" s="23">
        <f t="shared" si="30"/>
        <v>3.5807511864583161E-5</v>
      </c>
      <c r="F224" s="23">
        <f t="shared" si="31"/>
        <v>1.0712202640472156E-4</v>
      </c>
      <c r="G224" s="23">
        <f t="shared" si="32"/>
        <v>2.0386545117729034E-4</v>
      </c>
      <c r="H224" s="1" t="s">
        <v>212</v>
      </c>
    </row>
    <row r="225" spans="1:8">
      <c r="A225" s="1" t="s">
        <v>12</v>
      </c>
      <c r="B225" s="2">
        <v>4.8824200000000001E-4</v>
      </c>
      <c r="C225" s="1" t="s">
        <v>11</v>
      </c>
      <c r="E225" s="23">
        <f t="shared" ref="E225:E239" si="33">$B225/$D$162*N$25</f>
        <v>1.6210528899736492E-4</v>
      </c>
      <c r="F225" s="23">
        <f t="shared" ref="F225:F239" si="34">$B225/$D$162*O$25</f>
        <v>4.8495542259378068E-4</v>
      </c>
      <c r="G225" s="23">
        <f t="shared" ref="G225:G239" si="35">$B225/$D$162*P$25</f>
        <v>9.2292555832006694E-4</v>
      </c>
      <c r="H225" s="1" t="s">
        <v>211</v>
      </c>
    </row>
    <row r="226" spans="1:8">
      <c r="A226" s="1" t="s">
        <v>12</v>
      </c>
      <c r="B226" s="2">
        <v>3.39847E-4</v>
      </c>
      <c r="C226" s="1" t="s">
        <v>11</v>
      </c>
      <c r="E226" s="23">
        <f t="shared" si="33"/>
        <v>1.1283543027819704E-4</v>
      </c>
      <c r="F226" s="23">
        <f t="shared" si="34"/>
        <v>3.37559336358258E-4</v>
      </c>
      <c r="G226" s="23">
        <f t="shared" si="35"/>
        <v>6.4241397138795888E-4</v>
      </c>
      <c r="H226" s="1" t="s">
        <v>210</v>
      </c>
    </row>
    <row r="227" spans="1:8">
      <c r="A227" s="1" t="s">
        <v>12</v>
      </c>
      <c r="B227" s="2">
        <v>4.7700000000000001E-5</v>
      </c>
      <c r="C227" s="1" t="s">
        <v>11</v>
      </c>
      <c r="E227" s="23">
        <f t="shared" si="33"/>
        <v>1.5837273903462436E-5</v>
      </c>
      <c r="F227" s="23">
        <f t="shared" si="34"/>
        <v>4.7378909757299333E-5</v>
      </c>
      <c r="G227" s="23">
        <f t="shared" si="35"/>
        <v>9.0167476644506612E-5</v>
      </c>
      <c r="H227" s="1" t="s">
        <v>209</v>
      </c>
    </row>
    <row r="228" spans="1:8">
      <c r="A228" s="1" t="s">
        <v>12</v>
      </c>
      <c r="B228" s="2">
        <v>8.5273200000000003E-4</v>
      </c>
      <c r="C228" s="1" t="s">
        <v>11</v>
      </c>
      <c r="E228" s="23">
        <f t="shared" si="33"/>
        <v>2.8312264675570923E-4</v>
      </c>
      <c r="F228" s="23">
        <f t="shared" si="34"/>
        <v>8.4699187578954663E-4</v>
      </c>
      <c r="G228" s="23">
        <f t="shared" si="35"/>
        <v>1.6119222787007005E-3</v>
      </c>
      <c r="H228" s="1" t="s">
        <v>208</v>
      </c>
    </row>
    <row r="229" spans="1:8">
      <c r="A229" s="1" t="s">
        <v>12</v>
      </c>
      <c r="B229" s="1">
        <v>3.228748E-3</v>
      </c>
      <c r="C229" s="1" t="s">
        <v>11</v>
      </c>
      <c r="E229" s="23">
        <f t="shared" si="33"/>
        <v>1.0720034893345184E-3</v>
      </c>
      <c r="F229" s="23">
        <f t="shared" si="34"/>
        <v>3.2070138390159473E-3</v>
      </c>
      <c r="G229" s="23">
        <f t="shared" si="35"/>
        <v>6.1033136243395679E-3</v>
      </c>
      <c r="H229" s="1" t="s">
        <v>207</v>
      </c>
    </row>
    <row r="230" spans="1:8">
      <c r="A230" s="1" t="s">
        <v>12</v>
      </c>
      <c r="B230" s="2">
        <v>5.9190899999999995E-4</v>
      </c>
      <c r="C230" s="1" t="s">
        <v>11</v>
      </c>
      <c r="E230" s="23">
        <f t="shared" si="33"/>
        <v>1.965246322625691E-4</v>
      </c>
      <c r="F230" s="23">
        <f t="shared" si="34"/>
        <v>5.8792459319776281E-4</v>
      </c>
      <c r="G230" s="23">
        <f t="shared" si="35"/>
        <v>1.1188876505906344E-3</v>
      </c>
      <c r="H230" s="1" t="s">
        <v>206</v>
      </c>
    </row>
    <row r="231" spans="1:8">
      <c r="A231" s="1" t="s">
        <v>12</v>
      </c>
      <c r="B231" s="2">
        <v>3.5899999999999998E-5</v>
      </c>
      <c r="C231" s="1" t="s">
        <v>11</v>
      </c>
      <c r="E231" s="23">
        <f t="shared" si="33"/>
        <v>1.1919457717700238E-5</v>
      </c>
      <c r="F231" s="23">
        <f t="shared" si="34"/>
        <v>3.5658340886520878E-5</v>
      </c>
      <c r="G231" s="23">
        <f t="shared" si="35"/>
        <v>6.7861895420079385E-5</v>
      </c>
      <c r="H231" s="1" t="s">
        <v>205</v>
      </c>
    </row>
    <row r="232" spans="1:8">
      <c r="A232" s="1" t="s">
        <v>12</v>
      </c>
      <c r="B232" s="2">
        <v>1.12864E-4</v>
      </c>
      <c r="C232" s="1" t="s">
        <v>11</v>
      </c>
      <c r="E232" s="23">
        <f t="shared" si="33"/>
        <v>3.7472915761852921E-5</v>
      </c>
      <c r="F232" s="23">
        <f t="shared" si="34"/>
        <v>1.1210426144335077E-4</v>
      </c>
      <c r="G232" s="23">
        <f t="shared" si="35"/>
        <v>2.1334721350116549E-4</v>
      </c>
      <c r="H232" s="1" t="s">
        <v>204</v>
      </c>
    </row>
    <row r="233" spans="1:8">
      <c r="A233" s="1" t="s">
        <v>12</v>
      </c>
      <c r="B233" s="2">
        <v>3.01E-5</v>
      </c>
      <c r="C233" s="1" t="s">
        <v>11</v>
      </c>
      <c r="E233" s="23">
        <f t="shared" si="33"/>
        <v>9.9937514569018724E-6</v>
      </c>
      <c r="F233" s="23">
        <f t="shared" si="34"/>
        <v>2.9897383305968761E-5</v>
      </c>
      <c r="G233" s="23">
        <f t="shared" si="35"/>
        <v>5.6898135157225347E-5</v>
      </c>
      <c r="H233" s="1" t="s">
        <v>203</v>
      </c>
    </row>
    <row r="234" spans="1:8">
      <c r="A234" s="1" t="s">
        <v>12</v>
      </c>
      <c r="B234" s="2">
        <v>8.0959900000000004E-4</v>
      </c>
      <c r="C234" s="1" t="s">
        <v>11</v>
      </c>
      <c r="E234" s="23">
        <f t="shared" si="33"/>
        <v>2.6880170052346507E-4</v>
      </c>
      <c r="F234" s="23">
        <f t="shared" si="34"/>
        <v>8.0414922349265785E-4</v>
      </c>
      <c r="G234" s="23">
        <f t="shared" si="35"/>
        <v>1.5303878181114445E-3</v>
      </c>
      <c r="H234" s="1" t="s">
        <v>202</v>
      </c>
    </row>
    <row r="235" spans="1:8">
      <c r="A235" s="1" t="s">
        <v>12</v>
      </c>
      <c r="B235" s="2">
        <v>6.3705499999999998E-4</v>
      </c>
      <c r="C235" s="1" t="s">
        <v>11</v>
      </c>
      <c r="E235" s="23">
        <f t="shared" si="33"/>
        <v>2.1151393137463861E-4</v>
      </c>
      <c r="F235" s="23">
        <f t="shared" si="34"/>
        <v>6.3276669508252256E-4</v>
      </c>
      <c r="G235" s="23">
        <f t="shared" si="35"/>
        <v>1.204227292112498E-3</v>
      </c>
      <c r="H235" s="1" t="s">
        <v>201</v>
      </c>
    </row>
    <row r="236" spans="1:8">
      <c r="A236" s="1" t="s">
        <v>12</v>
      </c>
      <c r="B236" s="2">
        <v>4.85E-5</v>
      </c>
      <c r="C236" s="1" t="s">
        <v>11</v>
      </c>
      <c r="E236" s="23">
        <f t="shared" si="33"/>
        <v>1.6102888560124279E-5</v>
      </c>
      <c r="F236" s="23">
        <f t="shared" si="34"/>
        <v>4.8173524595996174E-5</v>
      </c>
      <c r="G236" s="23">
        <f t="shared" si="35"/>
        <v>9.1679719439383028E-5</v>
      </c>
      <c r="H236" s="1" t="s">
        <v>200</v>
      </c>
    </row>
    <row r="237" spans="1:8">
      <c r="A237" s="1" t="s">
        <v>12</v>
      </c>
      <c r="B237" s="1">
        <v>1.127805E-3</v>
      </c>
      <c r="C237" s="1" t="s">
        <v>11</v>
      </c>
      <c r="E237" s="23">
        <f t="shared" si="33"/>
        <v>3.7445192232063836E-4</v>
      </c>
      <c r="F237" s="23">
        <f t="shared" si="34"/>
        <v>1.1202132351956177E-3</v>
      </c>
      <c r="G237" s="23">
        <f t="shared" si="35"/>
        <v>2.1318937315945026E-3</v>
      </c>
      <c r="H237" s="1" t="s">
        <v>199</v>
      </c>
    </row>
    <row r="238" spans="1:8">
      <c r="A238" s="1" t="s">
        <v>12</v>
      </c>
      <c r="B238" s="2">
        <v>8.3600000000000002E-7</v>
      </c>
      <c r="C238" s="1" t="s">
        <v>11</v>
      </c>
      <c r="E238" s="23">
        <f t="shared" si="33"/>
        <v>2.7756731621162676E-7</v>
      </c>
      <c r="F238" s="23">
        <f t="shared" si="34"/>
        <v>8.3037250643820204E-7</v>
      </c>
      <c r="G238" s="23">
        <f t="shared" si="35"/>
        <v>1.5802937206458599E-6</v>
      </c>
      <c r="H238" s="1" t="s">
        <v>198</v>
      </c>
    </row>
    <row r="239" spans="1:8" s="10" customFormat="1">
      <c r="A239" s="10" t="s">
        <v>12</v>
      </c>
      <c r="B239" s="16">
        <v>1.07848E-4</v>
      </c>
      <c r="C239" s="10" t="s">
        <v>11</v>
      </c>
      <c r="E239" s="44">
        <f t="shared" si="33"/>
        <v>3.5807511864583161E-5</v>
      </c>
      <c r="F239" s="44">
        <f t="shared" si="34"/>
        <v>1.0712202640472156E-4</v>
      </c>
      <c r="G239" s="44">
        <f t="shared" si="35"/>
        <v>2.0386545117729034E-4</v>
      </c>
      <c r="H239" s="10" t="s">
        <v>197</v>
      </c>
    </row>
    <row r="240" spans="1:8">
      <c r="A240" s="1" t="s">
        <v>12</v>
      </c>
      <c r="B240" s="1">
        <v>2.3E-2</v>
      </c>
      <c r="C240" s="1" t="s">
        <v>11</v>
      </c>
      <c r="D240" s="1" t="s">
        <v>10</v>
      </c>
      <c r="E240" s="23"/>
      <c r="F240" s="23"/>
      <c r="G240" s="23"/>
      <c r="H240" s="1" t="s">
        <v>196</v>
      </c>
    </row>
    <row r="241" spans="1:29">
      <c r="D241" s="1" t="s">
        <v>62</v>
      </c>
      <c r="E241" s="23">
        <f>N24</f>
        <v>1.6647098189300608E-4</v>
      </c>
      <c r="F241" s="23">
        <f>O24</f>
        <v>6.7599875821595197E-3</v>
      </c>
      <c r="G241" s="23">
        <f>P24</f>
        <v>3.4634392700065762E-2</v>
      </c>
    </row>
    <row r="242" spans="1:29">
      <c r="D242" s="1" t="s">
        <v>195</v>
      </c>
      <c r="E242" s="23">
        <f>N29</f>
        <v>4.7528596173995536E-7</v>
      </c>
      <c r="F242" s="23">
        <f>O29</f>
        <v>4.9630288577880021E-6</v>
      </c>
      <c r="G242" s="23">
        <f>P29</f>
        <v>1.6911550280658541E-4</v>
      </c>
    </row>
    <row r="243" spans="1:29">
      <c r="D243" s="1" t="s">
        <v>194</v>
      </c>
      <c r="E243" s="23">
        <f>N27</f>
        <v>5.9062665964900573E-3</v>
      </c>
      <c r="F243" s="23">
        <f>O27</f>
        <v>9.0190214070837143E-3</v>
      </c>
      <c r="G243" s="23">
        <f>P27</f>
        <v>1.4633691583402641E-2</v>
      </c>
    </row>
    <row r="244" spans="1:29">
      <c r="D244" s="1" t="s">
        <v>0</v>
      </c>
      <c r="E244" s="23">
        <f>SUM(E19:E243)</f>
        <v>0.99996856239386778</v>
      </c>
      <c r="F244" s="23">
        <f>SUM(F19:F243)</f>
        <v>0.99997723852282427</v>
      </c>
      <c r="G244" s="23">
        <f>SUM(G19:G243)</f>
        <v>0.99998240787859982</v>
      </c>
    </row>
    <row r="245" spans="1:29">
      <c r="A245" s="1" t="s">
        <v>7</v>
      </c>
      <c r="B245" s="2">
        <v>6.5820984882502598E-9</v>
      </c>
      <c r="C245" s="1" t="s">
        <v>3</v>
      </c>
      <c r="H245" s="1" t="s">
        <v>6</v>
      </c>
    </row>
    <row r="246" spans="1:29">
      <c r="A246" s="1" t="s">
        <v>4</v>
      </c>
      <c r="B246" s="2">
        <v>3.1699999999999999E-10</v>
      </c>
      <c r="C246" s="1" t="s">
        <v>3</v>
      </c>
      <c r="H246" s="1" t="s">
        <v>2</v>
      </c>
    </row>
    <row r="249" spans="1:29">
      <c r="A249" s="1" t="s">
        <v>193</v>
      </c>
      <c r="E249" s="1">
        <v>2010</v>
      </c>
    </row>
    <row r="250" spans="1:29">
      <c r="A250" s="1" t="s">
        <v>39</v>
      </c>
      <c r="B250" s="1" t="s">
        <v>38</v>
      </c>
      <c r="C250" s="1" t="s">
        <v>37</v>
      </c>
      <c r="H250" s="1" t="s">
        <v>36</v>
      </c>
    </row>
    <row r="251" spans="1:29">
      <c r="A251" s="1" t="s">
        <v>12</v>
      </c>
      <c r="B251" s="2">
        <v>2.7303206903803601E-4</v>
      </c>
      <c r="C251" s="1" t="s">
        <v>11</v>
      </c>
      <c r="E251" s="1">
        <f>R274</f>
        <v>4.5014557386326188E-5</v>
      </c>
      <c r="H251" s="1" t="s">
        <v>192</v>
      </c>
      <c r="Q251" s="1" t="s">
        <v>172</v>
      </c>
      <c r="S251" s="1" t="s">
        <v>27</v>
      </c>
      <c r="T251" s="1" t="s">
        <v>24</v>
      </c>
      <c r="U251" s="1" t="s">
        <v>21</v>
      </c>
      <c r="V251" s="1" t="s">
        <v>18</v>
      </c>
      <c r="W251" s="1" t="s">
        <v>66</v>
      </c>
      <c r="X251" s="1" t="s">
        <v>16</v>
      </c>
      <c r="Y251" s="1" t="s">
        <v>13</v>
      </c>
      <c r="Z251" s="1" t="s">
        <v>45</v>
      </c>
      <c r="AA251" s="1" t="s">
        <v>8</v>
      </c>
      <c r="AB251" s="1" t="s">
        <v>42</v>
      </c>
      <c r="AC251" s="1" t="s">
        <v>110</v>
      </c>
    </row>
    <row r="252" spans="1:29" s="10" customFormat="1">
      <c r="A252" s="10" t="s">
        <v>12</v>
      </c>
      <c r="B252" s="10">
        <v>0.12874686616207701</v>
      </c>
      <c r="C252" s="10" t="s">
        <v>11</v>
      </c>
      <c r="D252" s="10" t="s">
        <v>60</v>
      </c>
      <c r="E252" s="10">
        <f>B252/D253*R270</f>
        <v>0.14099250258904214</v>
      </c>
      <c r="H252" s="10" t="s">
        <v>191</v>
      </c>
      <c r="Q252" s="10">
        <v>2010</v>
      </c>
      <c r="R252" s="10" t="s">
        <v>172</v>
      </c>
      <c r="S252" s="10">
        <v>0.43191969926712154</v>
      </c>
      <c r="T252" s="10">
        <v>1.3806229466767753E-2</v>
      </c>
      <c r="U252" s="10">
        <v>0.14270912307303513</v>
      </c>
      <c r="V252" s="10">
        <v>4.3203500126358353E-2</v>
      </c>
      <c r="W252" s="10">
        <v>4.4225423300480162E-5</v>
      </c>
      <c r="X252" s="10">
        <v>1.8525713924690421E-2</v>
      </c>
      <c r="Y252" s="10">
        <v>6.0884192570128885E-2</v>
      </c>
      <c r="Z252" s="10">
        <v>0.22200530705079605</v>
      </c>
      <c r="AA252" s="10">
        <v>4.6082891079100331E-2</v>
      </c>
      <c r="AB252" s="10">
        <v>1.7530641900429619E-2</v>
      </c>
      <c r="AC252" s="10">
        <v>3.2884761182714176E-3</v>
      </c>
    </row>
    <row r="253" spans="1:29">
      <c r="A253" s="1" t="s">
        <v>12</v>
      </c>
      <c r="B253" s="1">
        <v>1.0942911068749899E-2</v>
      </c>
      <c r="C253" s="1" t="s">
        <v>11</v>
      </c>
      <c r="D253" s="1">
        <f>B252+B256+B276+B277</f>
        <v>0.40144369862571566</v>
      </c>
      <c r="E253" s="1">
        <f>B253/D255*R273</f>
        <v>1.0163040044136035E-2</v>
      </c>
      <c r="H253" s="1" t="s">
        <v>190</v>
      </c>
    </row>
    <row r="254" spans="1:29">
      <c r="A254" s="1" t="s">
        <v>12</v>
      </c>
      <c r="B254" s="1">
        <v>5.8250209987327998E-3</v>
      </c>
      <c r="C254" s="1" t="s">
        <v>11</v>
      </c>
      <c r="D254" s="1" t="s">
        <v>58</v>
      </c>
      <c r="E254" s="1">
        <f>B254/D255*R273</f>
        <v>5.4098878530699441E-3</v>
      </c>
      <c r="H254" s="1" t="s">
        <v>189</v>
      </c>
      <c r="Q254" s="1" t="s">
        <v>172</v>
      </c>
      <c r="R254" s="1">
        <v>2010</v>
      </c>
    </row>
    <row r="255" spans="1:29" s="10" customFormat="1">
      <c r="A255" s="10" t="s">
        <v>12</v>
      </c>
      <c r="B255" s="10">
        <v>3.0580886966543701E-2</v>
      </c>
      <c r="C255" s="10" t="s">
        <v>11</v>
      </c>
      <c r="D255" s="10">
        <f>SUM(B253:B255)</f>
        <v>4.73488190340264E-2</v>
      </c>
      <c r="E255" s="10">
        <f>B255/D255*R273</f>
        <v>2.8401471680943313E-2</v>
      </c>
      <c r="H255" s="10" t="s">
        <v>188</v>
      </c>
      <c r="Q255" s="1"/>
      <c r="R255" s="1" t="s">
        <v>172</v>
      </c>
    </row>
    <row r="256" spans="1:29" s="6" customFormat="1">
      <c r="A256" s="6" t="s">
        <v>12</v>
      </c>
      <c r="B256" s="6">
        <v>0.24137789819341501</v>
      </c>
      <c r="C256" s="6" t="s">
        <v>11</v>
      </c>
      <c r="E256" s="6">
        <f>B256/D253*R270</f>
        <v>0.26433632872375917</v>
      </c>
      <c r="H256" s="6" t="s">
        <v>187</v>
      </c>
      <c r="Q256" s="1" t="s">
        <v>27</v>
      </c>
      <c r="R256" s="1">
        <v>0.43191969926712154</v>
      </c>
    </row>
    <row r="257" spans="1:18">
      <c r="A257" s="1" t="s">
        <v>12</v>
      </c>
      <c r="B257" s="1">
        <v>2.0515731923576599E-2</v>
      </c>
      <c r="C257" s="1" t="s">
        <v>11</v>
      </c>
      <c r="D257" s="1" t="s">
        <v>53</v>
      </c>
      <c r="E257" s="1">
        <f>B257/D258*R272</f>
        <v>2.9003571019691143E-2</v>
      </c>
      <c r="H257" s="1" t="s">
        <v>186</v>
      </c>
      <c r="Q257" s="1" t="s">
        <v>24</v>
      </c>
      <c r="R257" s="1">
        <v>1.3806229466767753E-2</v>
      </c>
    </row>
    <row r="258" spans="1:18" s="10" customFormat="1">
      <c r="A258" s="10" t="s">
        <v>12</v>
      </c>
      <c r="B258" s="10">
        <v>1.267148149197E-2</v>
      </c>
      <c r="C258" s="10" t="s">
        <v>11</v>
      </c>
      <c r="D258" s="10" cm="1">
        <f t="array" ref="D258">SUM(B257:B258+B278:B279)</f>
        <v>0.10274679076020639</v>
      </c>
      <c r="E258" s="10">
        <f>B258/D258*R272</f>
        <v>1.7913970349490833E-2</v>
      </c>
      <c r="H258" s="10" t="s">
        <v>185</v>
      </c>
      <c r="Q258" s="1" t="s">
        <v>21</v>
      </c>
      <c r="R258" s="1">
        <v>0.14270912307303513</v>
      </c>
    </row>
    <row r="259" spans="1:18">
      <c r="A259" s="1" t="s">
        <v>12</v>
      </c>
      <c r="B259" s="1">
        <v>2.81458174271269E-2</v>
      </c>
      <c r="C259" s="1" t="s">
        <v>11</v>
      </c>
      <c r="D259" s="1" t="s">
        <v>51</v>
      </c>
      <c r="E259" s="1">
        <f>B259/D260*R277</f>
        <v>4.8159788223735157E-2</v>
      </c>
      <c r="H259" s="1" t="s">
        <v>184</v>
      </c>
      <c r="Q259" s="1" t="s">
        <v>18</v>
      </c>
      <c r="R259" s="1">
        <v>4.3203500126358353E-2</v>
      </c>
    </row>
    <row r="260" spans="1:18" s="10" customFormat="1">
      <c r="A260" s="10" t="s">
        <v>12</v>
      </c>
      <c r="B260" s="10">
        <v>0.10391489624524899</v>
      </c>
      <c r="C260" s="10" t="s">
        <v>11</v>
      </c>
      <c r="D260" s="10">
        <f>SUM(B259:B260)</f>
        <v>0.1320607136723759</v>
      </c>
      <c r="E260" s="10">
        <f>B260/D260*R277</f>
        <v>0.17780685920456707</v>
      </c>
      <c r="H260" s="10" t="s">
        <v>183</v>
      </c>
      <c r="Q260" s="1" t="s">
        <v>66</v>
      </c>
      <c r="R260" s="1">
        <v>4.4225423300480162E-5</v>
      </c>
    </row>
    <row r="261" spans="1:18">
      <c r="A261" s="1" t="s">
        <v>12</v>
      </c>
      <c r="B261" s="1">
        <v>1.80834351737963E-3</v>
      </c>
      <c r="C261" s="1" t="s">
        <v>11</v>
      </c>
      <c r="D261" s="1" t="s">
        <v>122</v>
      </c>
      <c r="E261" s="2">
        <f>B261/D262*R271</f>
        <v>1.1099120950321995E-2</v>
      </c>
      <c r="H261" s="1" t="s">
        <v>182</v>
      </c>
      <c r="Q261" s="1" t="s">
        <v>16</v>
      </c>
      <c r="R261" s="1">
        <v>1.8525713924690421E-2</v>
      </c>
    </row>
    <row r="262" spans="1:18">
      <c r="A262" s="1" t="s">
        <v>12</v>
      </c>
      <c r="B262" s="1">
        <v>5.5085052983294197E-3</v>
      </c>
      <c r="C262" s="1" t="s">
        <v>11</v>
      </c>
      <c r="D262" s="2">
        <f>SUM(B261+B280)</f>
        <v>2.2895409874399298E-3</v>
      </c>
      <c r="E262" s="1">
        <f>B262/$D$264*$R$276</f>
        <v>1.772365244297218E-3</v>
      </c>
      <c r="H262" s="1" t="s">
        <v>181</v>
      </c>
      <c r="Q262" s="1" t="s">
        <v>13</v>
      </c>
      <c r="R262" s="1">
        <v>6.0884192570128885E-2</v>
      </c>
    </row>
    <row r="263" spans="1:18">
      <c r="A263" s="1" t="s">
        <v>12</v>
      </c>
      <c r="B263" s="1">
        <v>0.14483570070039201</v>
      </c>
      <c r="C263" s="1" t="s">
        <v>11</v>
      </c>
      <c r="D263" s="1" t="s">
        <v>47</v>
      </c>
      <c r="E263" s="1">
        <f>B263/$D$264*$R$276</f>
        <v>4.6600983052999825E-2</v>
      </c>
      <c r="H263" s="1" t="s">
        <v>180</v>
      </c>
      <c r="Q263" s="1" t="s">
        <v>45</v>
      </c>
      <c r="R263" s="1">
        <v>0.22200530705079605</v>
      </c>
    </row>
    <row r="264" spans="1:18">
      <c r="A264" s="1" t="s">
        <v>12</v>
      </c>
      <c r="B264" s="1">
        <v>2.6399443964447E-2</v>
      </c>
      <c r="C264" s="1" t="s">
        <v>11</v>
      </c>
      <c r="D264" s="1">
        <f>SUM(B262:B265)</f>
        <v>0.19260434630963891</v>
      </c>
      <c r="E264" s="1">
        <f>B264/$D$264*$R$276</f>
        <v>8.4940386579182917E-3</v>
      </c>
      <c r="H264" s="1" t="s">
        <v>179</v>
      </c>
      <c r="Q264" s="1" t="s">
        <v>8</v>
      </c>
      <c r="R264" s="1">
        <v>4.6082891079100331E-2</v>
      </c>
    </row>
    <row r="265" spans="1:18" s="10" customFormat="1">
      <c r="A265" s="10" t="s">
        <v>12</v>
      </c>
      <c r="B265" s="10">
        <v>1.5860696346470499E-2</v>
      </c>
      <c r="C265" s="10" t="s">
        <v>11</v>
      </c>
      <c r="E265" s="10">
        <f>B265/$D$264*$R$276</f>
        <v>5.1031896008816528E-3</v>
      </c>
      <c r="H265" s="10" t="s">
        <v>178</v>
      </c>
      <c r="Q265" s="1" t="s">
        <v>42</v>
      </c>
      <c r="R265" s="1">
        <v>1.7530641900429619E-2</v>
      </c>
    </row>
    <row r="266" spans="1:18">
      <c r="A266" s="1" t="s">
        <v>12</v>
      </c>
      <c r="B266" s="1">
        <v>7.0710759334565798E-3</v>
      </c>
      <c r="C266" s="1" t="s">
        <v>11</v>
      </c>
      <c r="D266" s="1" t="s">
        <v>177</v>
      </c>
      <c r="E266" s="1">
        <f t="shared" ref="E266:E274" si="36">B266/$D$267*$R$280</f>
        <v>4.5789293856485246E-4</v>
      </c>
      <c r="H266" s="1" t="s">
        <v>176</v>
      </c>
      <c r="Q266" s="1" t="s">
        <v>110</v>
      </c>
      <c r="R266" s="1">
        <v>3.2884761182714176E-3</v>
      </c>
    </row>
    <row r="267" spans="1:18" ht="15.75" thickBot="1">
      <c r="A267" s="1" t="s">
        <v>12</v>
      </c>
      <c r="B267" s="1">
        <v>2.8669011496443098E-3</v>
      </c>
      <c r="C267" s="1" t="s">
        <v>11</v>
      </c>
      <c r="D267" s="1">
        <f>SUM(B266:B274)</f>
        <v>5.1688893215513211E-2</v>
      </c>
      <c r="E267" s="1">
        <f t="shared" si="36"/>
        <v>1.8564838001165098E-4</v>
      </c>
      <c r="H267" s="1" t="s">
        <v>175</v>
      </c>
    </row>
    <row r="268" spans="1:18">
      <c r="A268" s="1" t="s">
        <v>12</v>
      </c>
      <c r="B268" s="1">
        <v>1.0217764546822199E-2</v>
      </c>
      <c r="C268" s="1" t="s">
        <v>11</v>
      </c>
      <c r="E268" s="1">
        <f t="shared" si="36"/>
        <v>6.6165917010894081E-4</v>
      </c>
      <c r="H268" s="1" t="s">
        <v>174</v>
      </c>
      <c r="Q268" s="19" t="s">
        <v>172</v>
      </c>
      <c r="R268" s="17">
        <v>2010</v>
      </c>
    </row>
    <row r="269" spans="1:18">
      <c r="A269" s="1" t="s">
        <v>12</v>
      </c>
      <c r="B269" s="1">
        <v>9.7060480013319104E-3</v>
      </c>
      <c r="C269" s="1" t="s">
        <v>11</v>
      </c>
      <c r="E269" s="1">
        <f t="shared" si="36"/>
        <v>6.2852257322724623E-4</v>
      </c>
      <c r="H269" s="1" t="s">
        <v>173</v>
      </c>
      <c r="Q269" s="3"/>
      <c r="R269" s="13" t="s">
        <v>172</v>
      </c>
    </row>
    <row r="270" spans="1:18">
      <c r="A270" s="1" t="s">
        <v>12</v>
      </c>
      <c r="B270" s="1">
        <v>1.28683826241819E-2</v>
      </c>
      <c r="C270" s="1" t="s">
        <v>11</v>
      </c>
      <c r="E270" s="1">
        <f t="shared" si="36"/>
        <v>8.3330197410044814E-4</v>
      </c>
      <c r="H270" s="1" t="s">
        <v>171</v>
      </c>
      <c r="Q270" s="3" t="s">
        <v>27</v>
      </c>
      <c r="R270" s="13">
        <f t="shared" ref="R270:R278" si="37">R256/(1-$R$265)</f>
        <v>0.4396266363997357</v>
      </c>
    </row>
    <row r="271" spans="1:18">
      <c r="A271" s="1" t="s">
        <v>12</v>
      </c>
      <c r="B271" s="1">
        <v>2.46470667054493E-3</v>
      </c>
      <c r="C271" s="1" t="s">
        <v>11</v>
      </c>
      <c r="E271" s="1">
        <f t="shared" si="36"/>
        <v>1.5960396843377241E-4</v>
      </c>
      <c r="H271" s="1" t="s">
        <v>170</v>
      </c>
      <c r="Q271" s="3" t="s">
        <v>24</v>
      </c>
      <c r="R271" s="13">
        <f t="shared" si="37"/>
        <v>1.4052580218352756E-2</v>
      </c>
    </row>
    <row r="272" spans="1:18">
      <c r="A272" s="1" t="s">
        <v>12</v>
      </c>
      <c r="B272" s="1">
        <v>2.50704293150276E-3</v>
      </c>
      <c r="C272" s="1" t="s">
        <v>11</v>
      </c>
      <c r="E272" s="1">
        <f t="shared" si="36"/>
        <v>1.6234548544197017E-4</v>
      </c>
      <c r="H272" s="1" t="s">
        <v>169</v>
      </c>
      <c r="Q272" s="3" t="s">
        <v>21</v>
      </c>
      <c r="R272" s="13">
        <f t="shared" si="37"/>
        <v>0.1452555460346194</v>
      </c>
    </row>
    <row r="273" spans="1:21">
      <c r="A273" s="1" t="s">
        <v>12</v>
      </c>
      <c r="B273" s="2">
        <v>3.49734329651633E-5</v>
      </c>
      <c r="C273" s="1" t="s">
        <v>11</v>
      </c>
      <c r="E273" s="1">
        <f t="shared" si="36"/>
        <v>2.2647314415546487E-6</v>
      </c>
      <c r="H273" s="1" t="s">
        <v>168</v>
      </c>
      <c r="Q273" s="3" t="s">
        <v>18</v>
      </c>
      <c r="R273" s="13">
        <f t="shared" si="37"/>
        <v>4.397439957814929E-2</v>
      </c>
    </row>
    <row r="274" spans="1:21" s="10" customFormat="1">
      <c r="A274" s="10" t="s">
        <v>12</v>
      </c>
      <c r="B274" s="10">
        <v>3.9519979250634604E-3</v>
      </c>
      <c r="C274" s="10" t="s">
        <v>11</v>
      </c>
      <c r="E274" s="1">
        <f t="shared" si="36"/>
        <v>2.5591465289567583E-4</v>
      </c>
      <c r="H274" s="10" t="s">
        <v>167</v>
      </c>
      <c r="Q274" s="12" t="s">
        <v>66</v>
      </c>
      <c r="R274" s="13">
        <f t="shared" si="37"/>
        <v>4.5014557386326188E-5</v>
      </c>
    </row>
    <row r="275" spans="1:21" s="6" customFormat="1">
      <c r="A275" s="6" t="s">
        <v>12</v>
      </c>
      <c r="B275" s="6">
        <v>5.8346477579695903E-2</v>
      </c>
      <c r="C275" s="6" t="s">
        <v>11</v>
      </c>
      <c r="D275" s="6" t="s">
        <v>117</v>
      </c>
      <c r="E275" s="6">
        <f>B275/D276*R278</f>
        <v>3.9550408613049801E-2</v>
      </c>
      <c r="H275" s="6" t="s">
        <v>166</v>
      </c>
      <c r="Q275" s="8" t="s">
        <v>16</v>
      </c>
      <c r="R275" s="13">
        <f t="shared" si="37"/>
        <v>1.8856276556579277E-2</v>
      </c>
    </row>
    <row r="276" spans="1:21">
      <c r="A276" s="1" t="s">
        <v>12</v>
      </c>
      <c r="B276" s="1">
        <v>2.4462298433492499E-2</v>
      </c>
      <c r="C276" s="1" t="s">
        <v>11</v>
      </c>
      <c r="D276" s="1">
        <f>SUM(B275+B281)</f>
        <v>6.9196538683973699E-2</v>
      </c>
      <c r="E276" s="1">
        <f>B276/$D$253*$R$270</f>
        <v>2.6789006816493929E-2</v>
      </c>
      <c r="H276" s="1" t="s">
        <v>165</v>
      </c>
      <c r="Q276" s="3" t="s">
        <v>13</v>
      </c>
      <c r="R276" s="13">
        <f t="shared" si="37"/>
        <v>6.197057655609698E-2</v>
      </c>
    </row>
    <row r="277" spans="1:21" s="10" customFormat="1">
      <c r="A277" s="10" t="s">
        <v>12</v>
      </c>
      <c r="B277" s="10">
        <v>6.8566358367311104E-3</v>
      </c>
      <c r="C277" s="10" t="s">
        <v>11</v>
      </c>
      <c r="E277" s="10">
        <f>B277/$D$253*$R$270</f>
        <v>7.5087982704404362E-3</v>
      </c>
      <c r="H277" s="10" t="s">
        <v>164</v>
      </c>
      <c r="Q277" s="12" t="s">
        <v>45</v>
      </c>
      <c r="R277" s="13">
        <f t="shared" si="37"/>
        <v>0.22596664742830225</v>
      </c>
    </row>
    <row r="278" spans="1:21">
      <c r="A278" s="1" t="s">
        <v>12</v>
      </c>
      <c r="B278" s="1">
        <v>1.1350448723621801E-3</v>
      </c>
      <c r="C278" s="1" t="s">
        <v>11</v>
      </c>
      <c r="E278" s="1">
        <f>B278/$D$258*$R$272</f>
        <v>1.6046395365627104E-3</v>
      </c>
      <c r="H278" s="1" t="s">
        <v>163</v>
      </c>
      <c r="Q278" s="3" t="s">
        <v>8</v>
      </c>
      <c r="R278" s="13">
        <f t="shared" si="37"/>
        <v>4.6905168796551891E-2</v>
      </c>
    </row>
    <row r="279" spans="1:21" s="10" customFormat="1">
      <c r="A279" s="10" t="s">
        <v>12</v>
      </c>
      <c r="B279" s="10">
        <v>6.84245324722976E-2</v>
      </c>
      <c r="C279" s="10" t="s">
        <v>11</v>
      </c>
      <c r="E279" s="1">
        <f>B279/$D$258*$R$272</f>
        <v>9.6733365128874704E-2</v>
      </c>
      <c r="H279" s="10" t="s">
        <v>162</v>
      </c>
      <c r="Q279" s="12"/>
      <c r="R279" s="13"/>
      <c r="T279" s="12"/>
      <c r="U279" s="11"/>
    </row>
    <row r="280" spans="1:21" s="6" customFormat="1">
      <c r="A280" s="6" t="s">
        <v>12</v>
      </c>
      <c r="B280" s="9">
        <v>4.8119747006029998E-4</v>
      </c>
      <c r="C280" s="6" t="s">
        <v>11</v>
      </c>
      <c r="E280" s="9">
        <f>B280/D262*R271</f>
        <v>2.9534592680307624E-3</v>
      </c>
      <c r="H280" s="6" t="s">
        <v>161</v>
      </c>
      <c r="Q280" s="8" t="s">
        <v>110</v>
      </c>
      <c r="R280" s="13">
        <f>R266/(1-$R$265)</f>
        <v>3.3471538742261115E-3</v>
      </c>
    </row>
    <row r="281" spans="1:21" s="6" customFormat="1" ht="15.75" thickBot="1">
      <c r="A281" s="6" t="s">
        <v>12</v>
      </c>
      <c r="B281" s="6">
        <v>1.0850061104277799E-2</v>
      </c>
      <c r="C281" s="6" t="s">
        <v>11</v>
      </c>
      <c r="E281" s="6">
        <f>B281/D276*R278</f>
        <v>7.3547601835020973E-3</v>
      </c>
      <c r="H281" s="6" t="s">
        <v>160</v>
      </c>
      <c r="Q281" s="26" t="s">
        <v>0</v>
      </c>
      <c r="R281" s="45">
        <f>SUM(R270:R280)</f>
        <v>1</v>
      </c>
    </row>
    <row r="282" spans="1:21">
      <c r="A282" s="1" t="s">
        <v>12</v>
      </c>
      <c r="B282" s="1">
        <v>2.0229702315589099E-2</v>
      </c>
      <c r="C282" s="1" t="s">
        <v>11</v>
      </c>
      <c r="D282" s="1" t="s">
        <v>10</v>
      </c>
      <c r="H282" s="1" t="s">
        <v>159</v>
      </c>
    </row>
    <row r="283" spans="1:21">
      <c r="A283" s="1" t="s">
        <v>7</v>
      </c>
      <c r="B283" s="2">
        <v>6.5820984882502598E-9</v>
      </c>
      <c r="C283" s="1" t="s">
        <v>3</v>
      </c>
      <c r="H283" s="1" t="s">
        <v>6</v>
      </c>
    </row>
    <row r="284" spans="1:21">
      <c r="A284" s="1" t="s">
        <v>4</v>
      </c>
      <c r="B284" s="2">
        <v>3.1699999999999999E-10</v>
      </c>
      <c r="C284" s="1" t="s">
        <v>3</v>
      </c>
      <c r="H284" s="1" t="s">
        <v>158</v>
      </c>
    </row>
    <row r="285" spans="1:21">
      <c r="A285" s="1" t="s">
        <v>12</v>
      </c>
      <c r="B285" s="2">
        <v>1.7124465126701101E-6</v>
      </c>
      <c r="C285" s="1" t="s">
        <v>11</v>
      </c>
      <c r="H285" s="1" t="s">
        <v>157</v>
      </c>
    </row>
    <row r="286" spans="1:21">
      <c r="A286" s="1" t="s">
        <v>12</v>
      </c>
      <c r="B286" s="2">
        <v>3.4591419555936201E-4</v>
      </c>
      <c r="C286" s="1" t="s">
        <v>11</v>
      </c>
      <c r="H286" s="1" t="s">
        <v>156</v>
      </c>
    </row>
    <row r="287" spans="1:21">
      <c r="D287" s="1" t="s">
        <v>1</v>
      </c>
      <c r="E287" s="1">
        <f>R275</f>
        <v>1.8856276556579277E-2</v>
      </c>
    </row>
    <row r="288" spans="1:21">
      <c r="D288" s="1" t="s">
        <v>0</v>
      </c>
      <c r="E288" s="1">
        <f>SUM(E251:E287)</f>
        <v>1</v>
      </c>
    </row>
    <row r="290" spans="1:30">
      <c r="E290" s="1">
        <v>2010</v>
      </c>
      <c r="F290" s="1">
        <v>2015</v>
      </c>
    </row>
    <row r="291" spans="1:30">
      <c r="A291" s="14" t="s">
        <v>155</v>
      </c>
    </row>
    <row r="292" spans="1:30">
      <c r="A292" s="1" t="s">
        <v>39</v>
      </c>
      <c r="B292" s="1" t="s">
        <v>38</v>
      </c>
      <c r="C292" s="1" t="s">
        <v>37</v>
      </c>
      <c r="H292" s="1" t="s">
        <v>36</v>
      </c>
    </row>
    <row r="293" spans="1:30" ht="15.75" thickBot="1">
      <c r="A293" s="1" t="s">
        <v>12</v>
      </c>
      <c r="B293" s="1">
        <v>2.450628272261E-3</v>
      </c>
      <c r="C293" s="1" t="s">
        <v>11</v>
      </c>
      <c r="D293" s="1" t="s">
        <v>103</v>
      </c>
      <c r="E293" s="23">
        <f>R304</f>
        <v>2.2690750587959418E-3</v>
      </c>
      <c r="F293" s="23">
        <f>S304</f>
        <v>2.4799643726120188E-3</v>
      </c>
      <c r="H293" s="1" t="s">
        <v>154</v>
      </c>
    </row>
    <row r="294" spans="1:30" s="10" customFormat="1">
      <c r="A294" s="10" t="s">
        <v>12</v>
      </c>
      <c r="B294" s="10">
        <v>0.339214410211992</v>
      </c>
      <c r="C294" s="10" t="s">
        <v>11</v>
      </c>
      <c r="D294" s="10" t="s">
        <v>35</v>
      </c>
      <c r="E294" s="44">
        <f>R300</f>
        <v>0.27349854820577546</v>
      </c>
      <c r="F294" s="44">
        <f>S300</f>
        <v>0.33749591450955957</v>
      </c>
      <c r="H294" s="10" t="s">
        <v>153</v>
      </c>
      <c r="Q294" s="39" t="s">
        <v>147</v>
      </c>
      <c r="R294" s="38"/>
      <c r="S294" s="38" t="s">
        <v>27</v>
      </c>
      <c r="T294" s="38" t="s">
        <v>24</v>
      </c>
      <c r="U294" s="38" t="s">
        <v>21</v>
      </c>
      <c r="V294" s="38" t="s">
        <v>18</v>
      </c>
      <c r="W294" s="38" t="s">
        <v>66</v>
      </c>
      <c r="X294" s="38" t="s">
        <v>16</v>
      </c>
      <c r="Y294" s="38" t="s">
        <v>13</v>
      </c>
      <c r="Z294" s="38" t="s">
        <v>45</v>
      </c>
      <c r="AA294" s="38" t="s">
        <v>8</v>
      </c>
      <c r="AB294" s="38" t="s">
        <v>42</v>
      </c>
      <c r="AC294" s="38" t="s">
        <v>110</v>
      </c>
      <c r="AD294" s="38"/>
    </row>
    <row r="295" spans="1:30">
      <c r="A295" s="1" t="s">
        <v>12</v>
      </c>
      <c r="B295" s="1">
        <v>8.3540574826739492E-3</v>
      </c>
      <c r="C295" s="1" t="s">
        <v>11</v>
      </c>
      <c r="D295" s="1" t="s">
        <v>58</v>
      </c>
      <c r="E295" s="1">
        <f>B295/$D$296*R$303</f>
        <v>6.4993909445585502E-3</v>
      </c>
      <c r="F295" s="1">
        <f>B295/$D$296*S$303</f>
        <v>7.2515277477785941E-3</v>
      </c>
      <c r="H295" s="1" t="s">
        <v>152</v>
      </c>
      <c r="Q295" s="35">
        <v>2010</v>
      </c>
      <c r="R295" s="28" t="s">
        <v>147</v>
      </c>
      <c r="S295" s="27">
        <v>0.27094014247196807</v>
      </c>
      <c r="T295" s="27">
        <v>7.7549946750226542E-2</v>
      </c>
      <c r="U295" s="27">
        <v>0.28378841179027703</v>
      </c>
      <c r="V295" s="27">
        <v>7.7445753127730277E-2</v>
      </c>
      <c r="W295" s="27">
        <v>2.2478492984438427E-3</v>
      </c>
      <c r="X295" s="27">
        <v>3.0258852828216314E-3</v>
      </c>
      <c r="Y295" s="27">
        <v>3.4298490815161367E-3</v>
      </c>
      <c r="Z295" s="27">
        <v>0.24616170337783769</v>
      </c>
      <c r="AA295" s="27">
        <v>8.2466690067529418E-3</v>
      </c>
      <c r="AB295" s="27">
        <v>9.3543667803402016E-3</v>
      </c>
      <c r="AC295" s="27">
        <v>1.7809423032085658E-2</v>
      </c>
      <c r="AD295" s="27"/>
    </row>
    <row r="296" spans="1:30">
      <c r="A296" s="1" t="s">
        <v>12</v>
      </c>
      <c r="B296" s="1">
        <v>1.8426891664430501E-2</v>
      </c>
      <c r="C296" s="1" t="s">
        <v>11</v>
      </c>
      <c r="D296" s="1">
        <f>SUM(B295:B297)</f>
        <v>0.10048565696129455</v>
      </c>
      <c r="E296" s="1">
        <f>B296/$D$296*R$303</f>
        <v>1.4335976627949578E-2</v>
      </c>
      <c r="F296" s="1">
        <f>B296/$D$296*S$303</f>
        <v>1.599499602283776E-2</v>
      </c>
      <c r="H296" s="1" t="s">
        <v>151</v>
      </c>
      <c r="Q296" s="35">
        <v>2015</v>
      </c>
      <c r="R296" s="28" t="s">
        <v>147</v>
      </c>
      <c r="S296" s="27">
        <v>0.33358396534477175</v>
      </c>
      <c r="T296" s="27">
        <v>8.6393421098618348E-2</v>
      </c>
      <c r="U296" s="27">
        <v>0.40078986867323413</v>
      </c>
      <c r="V296" s="27">
        <v>8.6213003834103019E-2</v>
      </c>
      <c r="W296" s="27">
        <v>2.4512188555877871E-3</v>
      </c>
      <c r="X296" s="27">
        <v>3.2874670455114358E-2</v>
      </c>
      <c r="Y296" s="27">
        <v>5.2708289842696926E-3</v>
      </c>
      <c r="Z296" s="27">
        <v>8.914124215869729E-3</v>
      </c>
      <c r="AA296" s="27">
        <v>1.216635794218524E-2</v>
      </c>
      <c r="AB296" s="27">
        <v>1.1591100800353655E-2</v>
      </c>
      <c r="AC296" s="27">
        <v>1.9751439795892344E-2</v>
      </c>
      <c r="AD296" s="27"/>
    </row>
    <row r="297" spans="1:30" s="10" customFormat="1" ht="15.75" thickBot="1">
      <c r="A297" s="10" t="s">
        <v>12</v>
      </c>
      <c r="B297" s="10">
        <v>7.3704707814190099E-2</v>
      </c>
      <c r="C297" s="10" t="s">
        <v>11</v>
      </c>
      <c r="E297" s="10">
        <f>B297/$D$296*R$303</f>
        <v>5.7341682354040038E-2</v>
      </c>
      <c r="F297" s="10">
        <f>B297/$D$296*S$303</f>
        <v>6.3977502544720413E-2</v>
      </c>
      <c r="H297" s="10" t="s">
        <v>150</v>
      </c>
      <c r="Q297" s="1"/>
      <c r="R297" s="1"/>
      <c r="S297" s="1"/>
    </row>
    <row r="298" spans="1:30">
      <c r="A298" s="1" t="s">
        <v>12</v>
      </c>
      <c r="B298" s="1">
        <v>0.19746078537308501</v>
      </c>
      <c r="C298" s="1" t="s">
        <v>11</v>
      </c>
      <c r="D298" s="1" t="s">
        <v>31</v>
      </c>
      <c r="E298" s="1">
        <f>B298/$D$299*R$302</f>
        <v>0.13229524045762214</v>
      </c>
      <c r="F298" s="1">
        <f>B298/$D$299*S$302</f>
        <v>0.18726127661451136</v>
      </c>
      <c r="H298" s="1" t="s">
        <v>149</v>
      </c>
      <c r="Q298" s="39" t="s">
        <v>147</v>
      </c>
      <c r="R298" s="38">
        <v>2010</v>
      </c>
      <c r="S298" s="37">
        <v>2015</v>
      </c>
      <c r="U298" s="28" t="s">
        <v>147</v>
      </c>
      <c r="V298" s="28">
        <v>2010</v>
      </c>
      <c r="W298" s="28">
        <v>2015</v>
      </c>
    </row>
    <row r="299" spans="1:30" s="10" customFormat="1">
      <c r="A299" s="10" t="s">
        <v>12</v>
      </c>
      <c r="B299" s="10">
        <v>0.23011486800453201</v>
      </c>
      <c r="C299" s="10" t="s">
        <v>11</v>
      </c>
      <c r="D299" s="10">
        <f>SUM(B298:B299)</f>
        <v>0.42757565337761705</v>
      </c>
      <c r="E299" s="10">
        <f>B299/$D$299*R$302</f>
        <v>0.15417289938361153</v>
      </c>
      <c r="F299" s="10">
        <f>B299/$D$299*S$302</f>
        <v>0.21822866686714834</v>
      </c>
      <c r="H299" s="10" t="s">
        <v>148</v>
      </c>
      <c r="Q299" s="34"/>
      <c r="R299" s="32" t="s">
        <v>147</v>
      </c>
      <c r="S299" s="36" t="s">
        <v>147</v>
      </c>
      <c r="U299" s="32"/>
      <c r="V299" s="32" t="s">
        <v>147</v>
      </c>
      <c r="W299" s="32" t="s">
        <v>147</v>
      </c>
    </row>
    <row r="300" spans="1:30">
      <c r="A300" s="1" t="s">
        <v>12</v>
      </c>
      <c r="B300" s="1">
        <v>2.0426296674983E-2</v>
      </c>
      <c r="C300" s="1" t="s">
        <v>11</v>
      </c>
      <c r="D300" s="1" t="s">
        <v>51</v>
      </c>
      <c r="E300" s="1">
        <f>B300/$D$301*R$307</f>
        <v>0.14209138707197944</v>
      </c>
      <c r="F300" s="1">
        <f>B300/$D$301*S$307</f>
        <v>5.1571246597890297E-3</v>
      </c>
      <c r="H300" s="1" t="s">
        <v>146</v>
      </c>
      <c r="Q300" s="35" t="s">
        <v>27</v>
      </c>
      <c r="R300" s="27">
        <f t="shared" ref="R300:R308" si="38">V300/(1-V$309)</f>
        <v>0.27349854820577546</v>
      </c>
      <c r="S300" s="29">
        <f t="shared" ref="S300:S308" si="39">W300/(1-W$309)</f>
        <v>0.33749591450955957</v>
      </c>
      <c r="U300" s="28" t="s">
        <v>27</v>
      </c>
      <c r="V300" s="27">
        <v>0.27094014247196807</v>
      </c>
      <c r="W300" s="27">
        <v>0.33358396534477175</v>
      </c>
    </row>
    <row r="301" spans="1:30">
      <c r="A301" s="1" t="s">
        <v>12</v>
      </c>
      <c r="B301" s="1">
        <v>1.5294738874624E-2</v>
      </c>
      <c r="C301" s="1" t="s">
        <v>11</v>
      </c>
      <c r="D301" s="1">
        <f>SUM(B300:B301)</f>
        <v>3.5721035549606997E-2</v>
      </c>
      <c r="E301" s="1">
        <f>B301/$D$301*R$307</f>
        <v>0.10639474674137712</v>
      </c>
      <c r="F301" s="1">
        <f>B301/$D$301*S$307</f>
        <v>3.8615357580682446E-3</v>
      </c>
      <c r="H301" s="1" t="s">
        <v>145</v>
      </c>
      <c r="Q301" s="35" t="s">
        <v>24</v>
      </c>
      <c r="R301" s="27">
        <f t="shared" si="38"/>
        <v>7.8282227417875355E-2</v>
      </c>
      <c r="S301" s="29">
        <f t="shared" si="39"/>
        <v>8.740655933852326E-2</v>
      </c>
      <c r="U301" s="28" t="s">
        <v>24</v>
      </c>
      <c r="V301" s="27">
        <v>7.7549946750226542E-2</v>
      </c>
      <c r="W301" s="27">
        <v>8.6393421098618348E-2</v>
      </c>
    </row>
    <row r="302" spans="1:30" s="10" customFormat="1">
      <c r="A302" s="10" t="s">
        <v>12</v>
      </c>
      <c r="B302" s="10">
        <v>4.9888941714740002E-2</v>
      </c>
      <c r="C302" s="10" t="s">
        <v>11</v>
      </c>
      <c r="D302" s="10" t="s">
        <v>26</v>
      </c>
      <c r="E302" s="44">
        <f>R301</f>
        <v>7.8282227417875355E-2</v>
      </c>
      <c r="F302" s="44">
        <f>S301</f>
        <v>8.740655933852326E-2</v>
      </c>
      <c r="H302" s="10" t="s">
        <v>144</v>
      </c>
      <c r="Q302" s="34" t="s">
        <v>21</v>
      </c>
      <c r="R302" s="31">
        <f t="shared" si="38"/>
        <v>0.2864681398412337</v>
      </c>
      <c r="S302" s="33">
        <f t="shared" si="39"/>
        <v>0.40548994348165973</v>
      </c>
      <c r="U302" s="32" t="s">
        <v>21</v>
      </c>
      <c r="V302" s="31">
        <v>0.28378841179027703</v>
      </c>
      <c r="W302" s="31">
        <v>0.40078986867323413</v>
      </c>
    </row>
    <row r="303" spans="1:30">
      <c r="A303" s="1" t="s">
        <v>12</v>
      </c>
      <c r="B303" s="2">
        <v>1.9240954905895701E-4</v>
      </c>
      <c r="C303" s="1" t="s">
        <v>11</v>
      </c>
      <c r="D303" s="1" t="s">
        <v>47</v>
      </c>
      <c r="E303" s="2">
        <f>B303/$D$304*R$306</f>
        <v>1.0183047467971041E-4</v>
      </c>
      <c r="F303" s="2">
        <f>B303/$D$304*S$306</f>
        <v>1.5684235887701277E-4</v>
      </c>
      <c r="H303" s="1" t="s">
        <v>143</v>
      </c>
      <c r="Q303" s="35" t="s">
        <v>18</v>
      </c>
      <c r="R303" s="27">
        <f t="shared" si="38"/>
        <v>7.817704992654817E-2</v>
      </c>
      <c r="S303" s="29">
        <f t="shared" si="39"/>
        <v>8.7224026315336781E-2</v>
      </c>
      <c r="U303" s="28" t="s">
        <v>18</v>
      </c>
      <c r="V303" s="27">
        <v>7.7445753127730277E-2</v>
      </c>
      <c r="W303" s="27">
        <v>8.6213003834103019E-2</v>
      </c>
    </row>
    <row r="304" spans="1:30">
      <c r="A304" s="1" t="s">
        <v>12</v>
      </c>
      <c r="B304" s="1">
        <v>4.6178291316215101E-3</v>
      </c>
      <c r="C304" s="1" t="s">
        <v>11</v>
      </c>
      <c r="D304" s="2">
        <f>SUM(B303:B306)</f>
        <v>6.5419246091272358E-3</v>
      </c>
      <c r="E304" s="2">
        <f>B304/$D$304*R$306</f>
        <v>2.4439313680774044E-3</v>
      </c>
      <c r="F304" s="2">
        <f>B304/$D$304*S$306</f>
        <v>3.7642165757198367E-3</v>
      </c>
      <c r="H304" s="1" t="s">
        <v>142</v>
      </c>
      <c r="Q304" s="35" t="s">
        <v>66</v>
      </c>
      <c r="R304" s="27">
        <f t="shared" si="38"/>
        <v>2.2690750587959418E-3</v>
      </c>
      <c r="S304" s="29">
        <f t="shared" si="39"/>
        <v>2.4799643726120188E-3</v>
      </c>
      <c r="U304" s="28" t="s">
        <v>66</v>
      </c>
      <c r="V304" s="27">
        <v>2.2478492984438427E-3</v>
      </c>
      <c r="W304" s="27">
        <v>2.4512188555877871E-3</v>
      </c>
    </row>
    <row r="305" spans="1:23">
      <c r="A305" s="1" t="s">
        <v>12</v>
      </c>
      <c r="B305" s="2">
        <v>9.6204773875286297E-4</v>
      </c>
      <c r="C305" s="1" t="s">
        <v>11</v>
      </c>
      <c r="E305" s="2">
        <f>B305/$D$304*R$306</f>
        <v>5.0915236993631728E-4</v>
      </c>
      <c r="F305" s="2">
        <f>B305/$D$304*S$306</f>
        <v>7.8421178905242576E-4</v>
      </c>
      <c r="H305" s="1" t="s">
        <v>141</v>
      </c>
      <c r="Q305" s="35" t="s">
        <v>16</v>
      </c>
      <c r="R305" s="27">
        <f t="shared" si="38"/>
        <v>3.0544578014111024E-3</v>
      </c>
      <c r="S305" s="29">
        <f t="shared" si="39"/>
        <v>3.3260192701354947E-2</v>
      </c>
      <c r="U305" s="28" t="s">
        <v>16</v>
      </c>
      <c r="V305" s="27">
        <v>3.0258852828216314E-3</v>
      </c>
      <c r="W305" s="27">
        <v>3.2874670455114358E-2</v>
      </c>
    </row>
    <row r="306" spans="1:23" s="10" customFormat="1">
      <c r="A306" s="10" t="s">
        <v>12</v>
      </c>
      <c r="B306" s="16">
        <v>7.6963818969390501E-4</v>
      </c>
      <c r="C306" s="10" t="s">
        <v>11</v>
      </c>
      <c r="E306" s="16">
        <f>B306/$D$304*R$306</f>
        <v>4.0732189525660635E-4</v>
      </c>
      <c r="F306" s="16">
        <f>B306/$D$304*S$306</f>
        <v>6.2736943017541213E-4</v>
      </c>
      <c r="H306" s="10" t="s">
        <v>140</v>
      </c>
      <c r="Q306" s="34" t="s">
        <v>13</v>
      </c>
      <c r="R306" s="31">
        <f t="shared" si="38"/>
        <v>3.4622361079500387E-3</v>
      </c>
      <c r="S306" s="33">
        <f t="shared" si="39"/>
        <v>5.3326401538246878E-3</v>
      </c>
      <c r="U306" s="32" t="s">
        <v>13</v>
      </c>
      <c r="V306" s="31">
        <v>3.4298490815161367E-3</v>
      </c>
      <c r="W306" s="31">
        <v>5.2708289842696926E-3</v>
      </c>
    </row>
    <row r="307" spans="1:23">
      <c r="A307" s="1" t="s">
        <v>12</v>
      </c>
      <c r="B307" s="2">
        <v>1.56837076394202E-4</v>
      </c>
      <c r="C307" s="1" t="s">
        <v>11</v>
      </c>
      <c r="D307" s="1" t="s">
        <v>139</v>
      </c>
      <c r="E307" s="2">
        <f>B307/$D$308*R$308</f>
        <v>1.2619386862900247E-4</v>
      </c>
      <c r="F307" s="2">
        <f>B307/$D$308*S$308</f>
        <v>1.8659584231894681E-4</v>
      </c>
      <c r="H307" s="1" t="s">
        <v>138</v>
      </c>
      <c r="Q307" s="35" t="s">
        <v>45</v>
      </c>
      <c r="R307" s="27">
        <f t="shared" si="38"/>
        <v>0.24848613381335652</v>
      </c>
      <c r="S307" s="29">
        <f t="shared" si="39"/>
        <v>9.0186604178572726E-3</v>
      </c>
      <c r="U307" s="28" t="s">
        <v>45</v>
      </c>
      <c r="V307" s="27">
        <v>0.24616170337783769</v>
      </c>
      <c r="W307" s="27">
        <v>8.914124215869729E-3</v>
      </c>
    </row>
    <row r="308" spans="1:23" s="10" customFormat="1">
      <c r="A308" s="10" t="s">
        <v>12</v>
      </c>
      <c r="B308" s="10">
        <v>1.01891210877041E-2</v>
      </c>
      <c r="C308" s="10" t="s">
        <v>11</v>
      </c>
      <c r="D308" s="16">
        <f>SUM(B307:B308)</f>
        <v>1.0345958164098302E-2</v>
      </c>
      <c r="E308" s="16">
        <f>B308/$D$308*R$308</f>
        <v>8.1983459367409115E-3</v>
      </c>
      <c r="F308" s="16">
        <f>B308/$D$308*S$308</f>
        <v>1.2122437344287144E-2</v>
      </c>
      <c r="H308" s="10" t="s">
        <v>137</v>
      </c>
      <c r="Q308" s="34" t="s">
        <v>8</v>
      </c>
      <c r="R308" s="31">
        <f t="shared" si="38"/>
        <v>8.3245398053699137E-3</v>
      </c>
      <c r="S308" s="33">
        <f t="shared" si="39"/>
        <v>1.230903318660609E-2</v>
      </c>
      <c r="U308" s="32" t="s">
        <v>8</v>
      </c>
      <c r="V308" s="31">
        <v>8.2466690067529418E-3</v>
      </c>
      <c r="W308" s="31">
        <v>1.216635794218524E-2</v>
      </c>
    </row>
    <row r="309" spans="1:23">
      <c r="A309" s="1" t="s">
        <v>12</v>
      </c>
      <c r="B309" s="1">
        <v>1.6368485459531502E-2</v>
      </c>
      <c r="C309" s="1" t="s">
        <v>11</v>
      </c>
      <c r="D309" s="1" t="s">
        <v>10</v>
      </c>
      <c r="H309" s="1" t="s">
        <v>136</v>
      </c>
      <c r="Q309" s="35" t="s">
        <v>42</v>
      </c>
      <c r="R309" s="27"/>
      <c r="S309" s="29"/>
      <c r="U309" s="28" t="s">
        <v>42</v>
      </c>
      <c r="V309" s="27">
        <v>9.3543667803402016E-3</v>
      </c>
      <c r="W309" s="27">
        <v>1.1591100800353655E-2</v>
      </c>
    </row>
    <row r="310" spans="1:23" ht="15.75" thickBot="1">
      <c r="A310" s="1" t="s">
        <v>7</v>
      </c>
      <c r="B310" s="2">
        <v>6.5820984882502598E-9</v>
      </c>
      <c r="C310" s="1" t="s">
        <v>3</v>
      </c>
      <c r="H310" s="1" t="s">
        <v>6</v>
      </c>
      <c r="Q310" s="30" t="s">
        <v>110</v>
      </c>
      <c r="R310" s="27">
        <f>V310/(1-V$309)</f>
        <v>1.7977592021683805E-2</v>
      </c>
      <c r="S310" s="29">
        <f>W310/(1-W$309)</f>
        <v>1.9983065522665634E-2</v>
      </c>
      <c r="U310" s="28" t="s">
        <v>110</v>
      </c>
      <c r="V310" s="27">
        <v>1.7809423032085658E-2</v>
      </c>
      <c r="W310" s="27">
        <v>1.9751439795892344E-2</v>
      </c>
    </row>
    <row r="311" spans="1:23" ht="15.75" thickBot="1">
      <c r="A311" s="1" t="s">
        <v>4</v>
      </c>
      <c r="B311" s="2">
        <v>3.1699999999999999E-10</v>
      </c>
      <c r="C311" s="1" t="s">
        <v>3</v>
      </c>
      <c r="H311" s="1" t="s">
        <v>2</v>
      </c>
      <c r="Q311" s="30" t="s">
        <v>0</v>
      </c>
      <c r="R311" s="43">
        <f>SUM(R300:R310)</f>
        <v>1</v>
      </c>
      <c r="S311" s="42">
        <f>SUM(S300:S310)</f>
        <v>1</v>
      </c>
    </row>
    <row r="312" spans="1:23">
      <c r="A312" s="1" t="s">
        <v>12</v>
      </c>
      <c r="B312" s="1">
        <v>2.1286215013377401E-2</v>
      </c>
      <c r="C312" s="1" t="s">
        <v>11</v>
      </c>
      <c r="H312" s="1" t="s">
        <v>135</v>
      </c>
    </row>
    <row r="313" spans="1:23">
      <c r="A313" s="1" t="s">
        <v>12</v>
      </c>
      <c r="B313" s="1">
        <v>6.48957612588547E-3</v>
      </c>
      <c r="C313" s="1" t="s">
        <v>11</v>
      </c>
      <c r="H313" s="1" t="s">
        <v>134</v>
      </c>
    </row>
    <row r="314" spans="1:23">
      <c r="D314" s="1" t="s">
        <v>62</v>
      </c>
      <c r="E314" s="23">
        <f>R305</f>
        <v>3.0544578014111024E-3</v>
      </c>
      <c r="F314" s="23">
        <f>S305</f>
        <v>3.3260192701354947E-2</v>
      </c>
    </row>
    <row r="315" spans="1:23">
      <c r="D315" s="1" t="s">
        <v>20</v>
      </c>
      <c r="E315" s="23">
        <f>R310</f>
        <v>1.7977592021683805E-2</v>
      </c>
      <c r="F315" s="23">
        <f>S310</f>
        <v>1.9983065522665634E-2</v>
      </c>
    </row>
    <row r="316" spans="1:23">
      <c r="D316" s="1" t="s">
        <v>0</v>
      </c>
      <c r="E316" s="23">
        <f>SUM(E293:E315)</f>
        <v>1</v>
      </c>
      <c r="F316" s="23">
        <f>SUM(F293:F315)</f>
        <v>0.99999999999999989</v>
      </c>
    </row>
    <row r="317" spans="1:23">
      <c r="E317" s="23"/>
      <c r="F317" s="23"/>
    </row>
    <row r="318" spans="1:23">
      <c r="E318" s="23"/>
      <c r="F318" s="41">
        <v>2015</v>
      </c>
      <c r="G318" s="41">
        <v>2020</v>
      </c>
    </row>
    <row r="319" spans="1:23">
      <c r="A319" s="14" t="s">
        <v>133</v>
      </c>
    </row>
    <row r="320" spans="1:23" ht="15.75" thickBot="1">
      <c r="A320" s="1" t="s">
        <v>39</v>
      </c>
      <c r="B320" s="1" t="s">
        <v>38</v>
      </c>
      <c r="C320" s="1" t="s">
        <v>37</v>
      </c>
      <c r="H320" s="1" t="s">
        <v>36</v>
      </c>
    </row>
    <row r="321" spans="1:30" s="10" customFormat="1">
      <c r="A321" s="10" t="s">
        <v>12</v>
      </c>
      <c r="B321" s="10">
        <v>0.39910487839215297</v>
      </c>
      <c r="C321" s="10" t="s">
        <v>11</v>
      </c>
      <c r="D321" s="10" t="s">
        <v>60</v>
      </c>
      <c r="F321" s="10">
        <f>B321/$D$322*S328</f>
        <v>0.38835763170840626</v>
      </c>
      <c r="G321" s="10">
        <f>B321/$D$322*T328</f>
        <v>0.35098214639815939</v>
      </c>
      <c r="H321" s="10" t="s">
        <v>132</v>
      </c>
      <c r="Q321" s="39" t="s">
        <v>125</v>
      </c>
      <c r="R321" s="38"/>
      <c r="S321" s="38" t="s">
        <v>27</v>
      </c>
      <c r="T321" s="38" t="s">
        <v>24</v>
      </c>
      <c r="U321" s="38" t="s">
        <v>21</v>
      </c>
      <c r="V321" s="38" t="s">
        <v>18</v>
      </c>
      <c r="W321" s="38" t="s">
        <v>16</v>
      </c>
      <c r="X321" s="38" t="s">
        <v>13</v>
      </c>
      <c r="Y321" s="38" t="s">
        <v>115</v>
      </c>
      <c r="Z321" s="38" t="s">
        <v>45</v>
      </c>
      <c r="AA321" s="38" t="s">
        <v>8</v>
      </c>
      <c r="AB321" s="38" t="s">
        <v>42</v>
      </c>
      <c r="AC321" s="38" t="s">
        <v>110</v>
      </c>
      <c r="AD321" s="38"/>
    </row>
    <row r="322" spans="1:30">
      <c r="A322" s="1" t="s">
        <v>12</v>
      </c>
      <c r="B322" s="1">
        <v>8.2352473344795094E-3</v>
      </c>
      <c r="C322" s="1" t="s">
        <v>11</v>
      </c>
      <c r="D322" s="1">
        <f>B321+B325</f>
        <v>0.44043153505163596</v>
      </c>
      <c r="F322" s="1">
        <f>B322/$D$324*S$331</f>
        <v>6.2735547963286703E-3</v>
      </c>
      <c r="G322" s="1">
        <f>B322/$D$324*T$331</f>
        <v>7.299011151079015E-3</v>
      </c>
      <c r="H322" s="1" t="s">
        <v>131</v>
      </c>
      <c r="Q322" s="35">
        <v>2015</v>
      </c>
      <c r="R322" s="28" t="s">
        <v>125</v>
      </c>
      <c r="S322" s="27">
        <v>0.4280573261660548</v>
      </c>
      <c r="T322" s="27">
        <v>2.2648937844786565E-2</v>
      </c>
      <c r="U322" s="27">
        <v>0.22228454288697061</v>
      </c>
      <c r="V322" s="27">
        <v>1.0486758567533387E-2</v>
      </c>
      <c r="W322" s="27">
        <v>7.192005746367359E-3</v>
      </c>
      <c r="X322" s="27">
        <v>2.4280935123584895E-3</v>
      </c>
      <c r="Y322" s="27">
        <v>8.9741757237690809E-4</v>
      </c>
      <c r="Z322" s="27">
        <v>0.29810547189508901</v>
      </c>
      <c r="AA322" s="27">
        <v>4.4997530292366344E-3</v>
      </c>
      <c r="AB322" s="27">
        <v>1.1995722792054236E-3</v>
      </c>
      <c r="AC322" s="27">
        <v>2.2001205000208072E-3</v>
      </c>
      <c r="AD322" s="27"/>
    </row>
    <row r="323" spans="1:30">
      <c r="A323" s="1" t="s">
        <v>12</v>
      </c>
      <c r="B323" s="1">
        <v>1.10943466659628E-3</v>
      </c>
      <c r="C323" s="1" t="s">
        <v>11</v>
      </c>
      <c r="D323" s="1" t="s">
        <v>58</v>
      </c>
      <c r="F323" s="1">
        <f>B323/$D$324*S$331</f>
        <v>8.4515970087476302E-4</v>
      </c>
      <c r="G323" s="1">
        <f>B323/$D$324*T$331</f>
        <v>9.8330695776141855E-4</v>
      </c>
      <c r="H323" s="1" t="s">
        <v>130</v>
      </c>
      <c r="Q323" s="35">
        <v>2020</v>
      </c>
      <c r="R323" s="28" t="s">
        <v>125</v>
      </c>
      <c r="S323" s="27">
        <v>0.38655023621510071</v>
      </c>
      <c r="T323" s="27">
        <v>1.0807906810158103E-2</v>
      </c>
      <c r="U323" s="27">
        <v>0.2582044241297563</v>
      </c>
      <c r="V323" s="27">
        <v>1.2191086930568111E-2</v>
      </c>
      <c r="W323" s="27">
        <v>3.1122405471321609E-2</v>
      </c>
      <c r="X323" s="27">
        <v>5.3775177800897108E-3</v>
      </c>
      <c r="Y323" s="27">
        <v>7.7942455613732881E-4</v>
      </c>
      <c r="Z323" s="27">
        <v>0.27319768730919447</v>
      </c>
      <c r="AA323" s="27">
        <v>1.3564033905820954E-2</v>
      </c>
      <c r="AB323" s="27">
        <v>2.0022854024184331E-3</v>
      </c>
      <c r="AC323" s="27">
        <v>6.2029914894342775E-3</v>
      </c>
      <c r="AD323" s="27"/>
    </row>
    <row r="324" spans="1:30" s="10" customFormat="1">
      <c r="A324" s="10" t="s">
        <v>12</v>
      </c>
      <c r="B324" s="10">
        <v>4.4377386663851303E-3</v>
      </c>
      <c r="C324" s="10" t="s">
        <v>11</v>
      </c>
      <c r="D324" s="10">
        <f>SUM(B322:B324)</f>
        <v>1.378242066746092E-2</v>
      </c>
      <c r="F324" s="10">
        <f>B324/$D$324*S$331</f>
        <v>3.3806388034990599E-3</v>
      </c>
      <c r="G324" s="10">
        <f>B324/$D$324*T$331</f>
        <v>3.9332278310456829E-3</v>
      </c>
      <c r="H324" s="10" t="s">
        <v>129</v>
      </c>
    </row>
    <row r="325" spans="1:30" s="6" customFormat="1" ht="15.75" thickBot="1">
      <c r="A325" s="6" t="s">
        <v>12</v>
      </c>
      <c r="B325" s="6">
        <v>4.1326656659482999E-2</v>
      </c>
      <c r="C325" s="6" t="s">
        <v>11</v>
      </c>
      <c r="F325" s="10">
        <f>B325/$D$322*S328</f>
        <v>4.0213796863022296E-2</v>
      </c>
      <c r="G325" s="10">
        <f>B325/$D$322*T328</f>
        <v>3.6343626558112054E-2</v>
      </c>
      <c r="H325" s="6" t="s">
        <v>128</v>
      </c>
      <c r="W325" s="40"/>
      <c r="X325" s="40"/>
      <c r="Y325" s="40"/>
    </row>
    <row r="326" spans="1:30">
      <c r="A326" s="1" t="s">
        <v>12</v>
      </c>
      <c r="B326" s="1">
        <v>5.7796733456012703E-2</v>
      </c>
      <c r="C326" s="1" t="s">
        <v>11</v>
      </c>
      <c r="D326" s="1" t="s">
        <v>31</v>
      </c>
      <c r="F326" s="1">
        <f>B326/$D$327*S$330</f>
        <v>5.6481747007605533E-2</v>
      </c>
      <c r="G326" s="1">
        <f>B326/$D$327*T$330</f>
        <v>6.5661637533359241E-2</v>
      </c>
      <c r="H326" s="1" t="s">
        <v>127</v>
      </c>
      <c r="R326" s="39" t="s">
        <v>125</v>
      </c>
      <c r="S326" s="38">
        <v>2015</v>
      </c>
      <c r="T326" s="37">
        <v>2020</v>
      </c>
      <c r="W326" s="28" t="s">
        <v>125</v>
      </c>
      <c r="X326" s="28">
        <v>2015</v>
      </c>
      <c r="Y326" s="28">
        <v>2020</v>
      </c>
    </row>
    <row r="327" spans="1:30" s="10" customFormat="1">
      <c r="A327" s="10" t="s">
        <v>12</v>
      </c>
      <c r="B327" s="10">
        <v>0.104350102050472</v>
      </c>
      <c r="C327" s="10" t="s">
        <v>11</v>
      </c>
      <c r="D327" s="10" cm="1">
        <f t="array" ref="D327">SUM(B326:B327+B336:B337)</f>
        <v>0.22773286870114728</v>
      </c>
      <c r="F327" s="10">
        <f>B327/$D$327*S$330</f>
        <v>0.10197593725116359</v>
      </c>
      <c r="G327" s="10">
        <f>B327/$D$327*T$330</f>
        <v>0.11854992778479136</v>
      </c>
      <c r="H327" s="10" t="s">
        <v>126</v>
      </c>
      <c r="R327" s="34"/>
      <c r="S327" s="32" t="s">
        <v>125</v>
      </c>
      <c r="T327" s="36" t="s">
        <v>125</v>
      </c>
      <c r="W327" s="32"/>
      <c r="X327" s="32" t="s">
        <v>125</v>
      </c>
      <c r="Y327" s="32" t="s">
        <v>125</v>
      </c>
    </row>
    <row r="328" spans="1:30">
      <c r="A328" s="1" t="s">
        <v>12</v>
      </c>
      <c r="B328" s="1">
        <v>0.241323156415018</v>
      </c>
      <c r="C328" s="1" t="s">
        <v>11</v>
      </c>
      <c r="D328" s="1" t="s">
        <v>51</v>
      </c>
      <c r="F328" s="1">
        <f>B328/$D$329*S$335</f>
        <v>0.25980329818353948</v>
      </c>
      <c r="G328" s="1">
        <f>B328/$D$329*T$335</f>
        <v>0.23828730407150234</v>
      </c>
      <c r="H328" s="1" t="s">
        <v>124</v>
      </c>
      <c r="R328" s="35" t="s">
        <v>27</v>
      </c>
      <c r="S328" s="27">
        <f t="shared" ref="S328:S336" si="40">X328/(1-X$337)</f>
        <v>0.42857142857142855</v>
      </c>
      <c r="T328" s="29">
        <f t="shared" ref="T328:T336" si="41">Y328/(1-Y$337)</f>
        <v>0.38732577295627146</v>
      </c>
      <c r="W328" s="28" t="s">
        <v>27</v>
      </c>
      <c r="X328" s="27">
        <v>0.4280573261660548</v>
      </c>
      <c r="Y328" s="27">
        <v>0.38655023621510071</v>
      </c>
    </row>
    <row r="329" spans="1:30" s="10" customFormat="1">
      <c r="A329" s="10" t="s">
        <v>12</v>
      </c>
      <c r="B329" s="10">
        <v>3.5910252489376501E-2</v>
      </c>
      <c r="C329" s="10" t="s">
        <v>11</v>
      </c>
      <c r="D329" s="10">
        <f>SUM(B328:B329)</f>
        <v>0.27723340890439452</v>
      </c>
      <c r="F329" s="10">
        <f>B329/$D$329*S$335</f>
        <v>3.866020225302786E-2</v>
      </c>
      <c r="G329" s="10">
        <f>B329/$D$329*T$335</f>
        <v>3.5458500466091065E-2</v>
      </c>
      <c r="H329" s="10" t="s">
        <v>123</v>
      </c>
      <c r="R329" s="34" t="s">
        <v>24</v>
      </c>
      <c r="S329" s="31">
        <f t="shared" si="40"/>
        <v>2.267613951314593E-2</v>
      </c>
      <c r="T329" s="33">
        <f t="shared" si="41"/>
        <v>1.0829590741614202E-2</v>
      </c>
      <c r="W329" s="32" t="s">
        <v>24</v>
      </c>
      <c r="X329" s="31">
        <v>2.2648937844786565E-2</v>
      </c>
      <c r="Y329" s="31">
        <v>1.0807906810158103E-2</v>
      </c>
    </row>
    <row r="330" spans="1:30">
      <c r="A330" s="1" t="s">
        <v>12</v>
      </c>
      <c r="B330" s="1">
        <v>9.5947845880655792E-3</v>
      </c>
      <c r="C330" s="1" t="s">
        <v>11</v>
      </c>
      <c r="D330" s="1" t="s">
        <v>122</v>
      </c>
      <c r="F330" s="2">
        <f>B330/$D$331*S$329</f>
        <v>2.1159761305243555E-2</v>
      </c>
      <c r="G330" s="2">
        <f>B330/$D$331*T$329</f>
        <v>1.0105404184569738E-2</v>
      </c>
      <c r="H330" s="1" t="s">
        <v>121</v>
      </c>
      <c r="R330" s="35" t="s">
        <v>21</v>
      </c>
      <c r="S330" s="27">
        <f t="shared" si="40"/>
        <v>0.2225515095084723</v>
      </c>
      <c r="T330" s="29">
        <f t="shared" si="41"/>
        <v>0.25872246033536356</v>
      </c>
      <c r="W330" s="28" t="s">
        <v>21</v>
      </c>
      <c r="X330" s="27">
        <v>0.22228454288697061</v>
      </c>
      <c r="Y330" s="27">
        <v>0.2582044241297563</v>
      </c>
    </row>
    <row r="331" spans="1:30">
      <c r="A331" s="1" t="s">
        <v>12</v>
      </c>
      <c r="B331" s="2">
        <v>6.80126006679239E-5</v>
      </c>
      <c r="C331" s="1" t="s">
        <v>11</v>
      </c>
      <c r="D331" s="2">
        <f>SUM(B330+B338)</f>
        <v>1.0282378462541601E-2</v>
      </c>
      <c r="F331" s="2">
        <f>B331/$D$333*S$333</f>
        <v>3.8930760369832326E-5</v>
      </c>
      <c r="G331" s="2">
        <f>B331/$D$333*T$333</f>
        <v>8.6289609873264642E-5</v>
      </c>
      <c r="H331" s="1" t="s">
        <v>120</v>
      </c>
      <c r="R331" s="35" t="s">
        <v>18</v>
      </c>
      <c r="S331" s="27">
        <f t="shared" si="40"/>
        <v>1.0499353300702494E-2</v>
      </c>
      <c r="T331" s="29">
        <f t="shared" si="41"/>
        <v>1.2215545939886116E-2</v>
      </c>
      <c r="W331" s="28" t="s">
        <v>18</v>
      </c>
      <c r="X331" s="27">
        <v>1.0486758567533387E-2</v>
      </c>
      <c r="Y331" s="27">
        <v>1.2191086930568111E-2</v>
      </c>
    </row>
    <row r="332" spans="1:30">
      <c r="A332" s="1" t="s">
        <v>12</v>
      </c>
      <c r="B332" s="1">
        <v>3.4761995623242702E-3</v>
      </c>
      <c r="C332" s="1" t="s">
        <v>11</v>
      </c>
      <c r="D332" s="1" t="s">
        <v>47</v>
      </c>
      <c r="F332" s="2">
        <f>B332/$D$333*S$333</f>
        <v>1.9897944032360323E-3</v>
      </c>
      <c r="G332" s="2">
        <f>B332/$D$333*T$333</f>
        <v>4.4103578032422108E-3</v>
      </c>
      <c r="H332" s="1" t="s">
        <v>119</v>
      </c>
      <c r="R332" s="35" t="s">
        <v>16</v>
      </c>
      <c r="S332" s="27">
        <f t="shared" si="40"/>
        <v>7.2006434386287805E-3</v>
      </c>
      <c r="T332" s="29">
        <f t="shared" si="41"/>
        <v>3.1184846434113293E-2</v>
      </c>
      <c r="W332" s="28" t="s">
        <v>16</v>
      </c>
      <c r="X332" s="27">
        <v>7.192005746367359E-3</v>
      </c>
      <c r="Y332" s="27">
        <v>3.1122405471321609E-2</v>
      </c>
    </row>
    <row r="333" spans="1:30">
      <c r="A333" s="1" t="s">
        <v>12</v>
      </c>
      <c r="B333" s="2">
        <v>3.0227822188754399E-4</v>
      </c>
      <c r="C333" s="1" t="s">
        <v>11</v>
      </c>
      <c r="D333" s="2">
        <f>SUM(B331:B334)</f>
        <v>4.2470090308980631E-3</v>
      </c>
      <c r="F333" s="2">
        <f>B333/$D$333*S$333</f>
        <v>1.7302559975291413E-4</v>
      </c>
      <c r="G333" s="2">
        <f>B333/$D$333*T$333</f>
        <v>3.8350937302360471E-4</v>
      </c>
      <c r="H333" s="1" t="s">
        <v>118</v>
      </c>
      <c r="R333" s="35" t="s">
        <v>13</v>
      </c>
      <c r="S333" s="27">
        <f t="shared" si="40"/>
        <v>2.4310096841861193E-3</v>
      </c>
      <c r="T333" s="29">
        <f t="shared" si="41"/>
        <v>5.3883067079548022E-3</v>
      </c>
      <c r="W333" s="28" t="s">
        <v>13</v>
      </c>
      <c r="X333" s="27">
        <v>2.4280935123584895E-3</v>
      </c>
      <c r="Y333" s="27">
        <v>5.3775177800897108E-3</v>
      </c>
    </row>
    <row r="334" spans="1:30" s="10" customFormat="1">
      <c r="A334" s="10" t="s">
        <v>12</v>
      </c>
      <c r="B334" s="16">
        <v>4.0051864601832498E-4</v>
      </c>
      <c r="C334" s="10" t="s">
        <v>11</v>
      </c>
      <c r="D334" s="10" t="s">
        <v>117</v>
      </c>
      <c r="F334" s="2">
        <f>B334/$D$333*S$333</f>
        <v>2.2925892082734079E-4</v>
      </c>
      <c r="G334" s="2">
        <f>B334/$D$333*T$333</f>
        <v>5.081499218157219E-4</v>
      </c>
      <c r="H334" s="10" t="s">
        <v>116</v>
      </c>
      <c r="R334" s="35" t="s">
        <v>115</v>
      </c>
      <c r="S334" s="27">
        <f t="shared" si="40"/>
        <v>8.9849538253078604E-4</v>
      </c>
      <c r="T334" s="29">
        <f t="shared" si="41"/>
        <v>7.8098831764520911E-4</v>
      </c>
      <c r="W334" s="28" t="s">
        <v>115</v>
      </c>
      <c r="X334" s="27">
        <v>8.9741757237690809E-4</v>
      </c>
      <c r="Y334" s="27">
        <v>7.7942455613732881E-4</v>
      </c>
    </row>
    <row r="335" spans="1:30" s="6" customFormat="1">
      <c r="A335" s="6" t="s">
        <v>12</v>
      </c>
      <c r="B335" s="6">
        <v>3.2468889254835599E-3</v>
      </c>
      <c r="C335" s="6" t="s">
        <v>11</v>
      </c>
      <c r="D335" s="6">
        <f>SUM(B335+B339)</f>
        <v>1.048510033300348E-2</v>
      </c>
      <c r="F335" s="6">
        <f>B335/D335*S336</f>
        <v>1.3950982681381287E-3</v>
      </c>
      <c r="G335" s="6">
        <f>B335/D335*T336</f>
        <v>4.2087599991455834E-3</v>
      </c>
      <c r="H335" s="6" t="s">
        <v>114</v>
      </c>
      <c r="R335" s="35" t="s">
        <v>45</v>
      </c>
      <c r="S335" s="27">
        <f t="shared" si="40"/>
        <v>0.29846350043656733</v>
      </c>
      <c r="T335" s="29">
        <f t="shared" si="41"/>
        <v>0.2737458045375934</v>
      </c>
      <c r="W335" s="28" t="s">
        <v>45</v>
      </c>
      <c r="X335" s="27">
        <v>0.29810547189508901</v>
      </c>
      <c r="Y335" s="27">
        <v>0.27319768730919447</v>
      </c>
    </row>
    <row r="336" spans="1:30">
      <c r="A336" s="1" t="s">
        <v>12</v>
      </c>
      <c r="B336" s="1">
        <v>1.26214442406973E-2</v>
      </c>
      <c r="C336" s="1" t="s">
        <v>11</v>
      </c>
      <c r="F336" s="1">
        <f>B336/$D$327*S$330</f>
        <v>1.2334282196349671E-2</v>
      </c>
      <c r="G336" s="1">
        <f>B336/$D$327*T$330</f>
        <v>1.4338953904910606E-2</v>
      </c>
      <c r="H336" s="1" t="s">
        <v>113</v>
      </c>
      <c r="R336" s="35" t="s">
        <v>8</v>
      </c>
      <c r="S336" s="27">
        <f t="shared" si="40"/>
        <v>4.5051572910364216E-3</v>
      </c>
      <c r="T336" s="29">
        <f t="shared" si="41"/>
        <v>1.3591247462215204E-2</v>
      </c>
      <c r="W336" s="28" t="s">
        <v>8</v>
      </c>
      <c r="X336" s="27">
        <v>4.4997530292366344E-3</v>
      </c>
      <c r="Y336" s="27">
        <v>1.3564033905820954E-2</v>
      </c>
    </row>
    <row r="337" spans="1:30" s="10" customFormat="1">
      <c r="A337" s="10" t="s">
        <v>12</v>
      </c>
      <c r="B337" s="10">
        <v>5.2964588953965303E-2</v>
      </c>
      <c r="C337" s="10" t="s">
        <v>11</v>
      </c>
      <c r="F337" s="10">
        <f>B337/$D$327*S$330</f>
        <v>5.1759543053353514E-2</v>
      </c>
      <c r="G337" s="10">
        <f>B337/$D$327*T$330</f>
        <v>6.0171941112302375E-2</v>
      </c>
      <c r="H337" s="10" t="s">
        <v>112</v>
      </c>
      <c r="R337" s="34" t="s">
        <v>42</v>
      </c>
      <c r="S337" s="31"/>
      <c r="T337" s="33"/>
      <c r="W337" s="32" t="s">
        <v>42</v>
      </c>
      <c r="X337" s="31">
        <v>1.1995722792054236E-3</v>
      </c>
      <c r="Y337" s="31">
        <v>2.0022854024184331E-3</v>
      </c>
    </row>
    <row r="338" spans="1:30" s="10" customFormat="1" ht="15.75" thickBot="1">
      <c r="A338" s="10" t="s">
        <v>12</v>
      </c>
      <c r="B338" s="16">
        <v>6.8759387447602102E-4</v>
      </c>
      <c r="C338" s="10" t="s">
        <v>11</v>
      </c>
      <c r="F338" s="2">
        <f>B338/$D$331*S$329</f>
        <v>1.5163782079023742E-3</v>
      </c>
      <c r="G338" s="2">
        <f>B338/$D$331*T$329</f>
        <v>7.2418655704446441E-4</v>
      </c>
      <c r="H338" s="10" t="s">
        <v>111</v>
      </c>
      <c r="R338" s="30" t="s">
        <v>110</v>
      </c>
      <c r="S338" s="27">
        <f>X338/(1-X$337)</f>
        <v>2.2027628733012825E-3</v>
      </c>
      <c r="T338" s="29">
        <f>Y338/(1-Y$337)</f>
        <v>6.2154365673427253E-3</v>
      </c>
      <c r="W338" s="28" t="s">
        <v>110</v>
      </c>
      <c r="X338" s="27">
        <v>2.2001205000208072E-3</v>
      </c>
      <c r="Y338" s="27">
        <v>6.2029914894342775E-3</v>
      </c>
    </row>
    <row r="339" spans="1:30" s="6" customFormat="1" ht="15.75" thickBot="1">
      <c r="A339" s="6" t="s">
        <v>12</v>
      </c>
      <c r="B339" s="6">
        <v>7.2382114075199202E-3</v>
      </c>
      <c r="C339" s="6" t="s">
        <v>11</v>
      </c>
      <c r="F339" s="6">
        <f>B339/D335*S336</f>
        <v>3.1100590228982932E-3</v>
      </c>
      <c r="G339" s="6">
        <f>B339/D335*T336</f>
        <v>9.382487463069621E-3</v>
      </c>
      <c r="H339" s="6" t="s">
        <v>109</v>
      </c>
      <c r="R339" s="26"/>
      <c r="S339" s="25">
        <f>SUM(S328:S338)</f>
        <v>1</v>
      </c>
      <c r="T339" s="24">
        <f>SUM(T328:T338)</f>
        <v>1</v>
      </c>
      <c r="W339" s="10"/>
      <c r="X339" s="10"/>
      <c r="Y339" s="10"/>
    </row>
    <row r="340" spans="1:30">
      <c r="A340" s="1" t="s">
        <v>12</v>
      </c>
      <c r="B340" s="1">
        <v>1.33732808716379E-2</v>
      </c>
      <c r="C340" s="1" t="s">
        <v>11</v>
      </c>
      <c r="D340" s="1" t="s">
        <v>10</v>
      </c>
      <c r="H340" s="1" t="s">
        <v>108</v>
      </c>
    </row>
    <row r="341" spans="1:30">
      <c r="A341" s="1" t="s">
        <v>7</v>
      </c>
      <c r="B341" s="2">
        <v>6.5820984882502598E-9</v>
      </c>
      <c r="C341" s="1" t="s">
        <v>3</v>
      </c>
      <c r="H341" s="1" t="s">
        <v>6</v>
      </c>
    </row>
    <row r="342" spans="1:30">
      <c r="A342" s="1" t="s">
        <v>4</v>
      </c>
      <c r="B342" s="2">
        <v>3.1699999999999999E-10</v>
      </c>
      <c r="C342" s="1" t="s">
        <v>3</v>
      </c>
      <c r="H342" s="1" t="s">
        <v>2</v>
      </c>
    </row>
    <row r="343" spans="1:30">
      <c r="A343" s="1" t="s">
        <v>12</v>
      </c>
      <c r="B343" s="1">
        <v>1.17249733143027E-2</v>
      </c>
      <c r="C343" s="1" t="s">
        <v>11</v>
      </c>
      <c r="H343" s="1" t="s">
        <v>107</v>
      </c>
    </row>
    <row r="344" spans="1:30">
      <c r="A344" s="1" t="s">
        <v>12</v>
      </c>
      <c r="B344" s="1">
        <v>4.0803055346164399E-3</v>
      </c>
      <c r="C344" s="1" t="s">
        <v>11</v>
      </c>
      <c r="H344" s="1" t="s">
        <v>106</v>
      </c>
    </row>
    <row r="345" spans="1:30">
      <c r="D345" s="1" t="s">
        <v>62</v>
      </c>
      <c r="F345" s="23">
        <f>S332</f>
        <v>7.2006434386287805E-3</v>
      </c>
      <c r="G345" s="23">
        <f>T332</f>
        <v>3.1184846434113293E-2</v>
      </c>
    </row>
    <row r="346" spans="1:30">
      <c r="D346" s="1" t="s">
        <v>105</v>
      </c>
      <c r="F346" s="23">
        <f>S334</f>
        <v>8.9849538253078604E-4</v>
      </c>
      <c r="G346" s="23">
        <f>T334</f>
        <v>7.8098831764520911E-4</v>
      </c>
    </row>
    <row r="347" spans="1:30">
      <c r="D347" s="1" t="s">
        <v>20</v>
      </c>
      <c r="F347" s="23">
        <f>S338</f>
        <v>2.2027628733012825E-3</v>
      </c>
      <c r="G347" s="23">
        <f>T338</f>
        <v>6.2154365673427253E-3</v>
      </c>
    </row>
    <row r="348" spans="1:30">
      <c r="D348" s="1" t="s">
        <v>0</v>
      </c>
      <c r="F348" s="1">
        <f>SUM(F321:F347)</f>
        <v>1.0000000000000002</v>
      </c>
      <c r="G348" s="1">
        <f>SUM(G321:G347)</f>
        <v>0.99999999999999978</v>
      </c>
    </row>
    <row r="351" spans="1:30">
      <c r="A351" s="14" t="s">
        <v>104</v>
      </c>
      <c r="E351" s="1">
        <v>2010</v>
      </c>
      <c r="F351" s="1">
        <v>2015</v>
      </c>
    </row>
    <row r="352" spans="1:30">
      <c r="A352" s="1" t="s">
        <v>39</v>
      </c>
      <c r="B352" s="1" t="s">
        <v>38</v>
      </c>
      <c r="C352" s="1" t="s">
        <v>37</v>
      </c>
      <c r="H352" s="1" t="s">
        <v>36</v>
      </c>
      <c r="R352" s="1" t="s">
        <v>97</v>
      </c>
      <c r="T352" s="1" t="s">
        <v>27</v>
      </c>
      <c r="U352" s="1" t="s">
        <v>24</v>
      </c>
      <c r="V352" s="1" t="s">
        <v>21</v>
      </c>
      <c r="W352" s="1" t="s">
        <v>18</v>
      </c>
      <c r="X352" s="1" t="s">
        <v>66</v>
      </c>
      <c r="Y352" s="1" t="s">
        <v>16</v>
      </c>
      <c r="Z352" s="1" t="s">
        <v>13</v>
      </c>
      <c r="AB352" s="1" t="s">
        <v>45</v>
      </c>
      <c r="AC352" s="1" t="s">
        <v>8</v>
      </c>
      <c r="AD352" s="1" t="s">
        <v>42</v>
      </c>
    </row>
    <row r="353" spans="1:30" s="10" customFormat="1">
      <c r="A353" s="10" t="s">
        <v>12</v>
      </c>
      <c r="B353" s="10">
        <v>2.07527364693736E-2</v>
      </c>
      <c r="C353" s="10" t="s">
        <v>11</v>
      </c>
      <c r="D353" s="10" t="s">
        <v>103</v>
      </c>
      <c r="E353" s="10">
        <f>S362</f>
        <v>2.402273774996461E-2</v>
      </c>
      <c r="F353" s="10">
        <f>T362</f>
        <v>2.0377618416139869E-2</v>
      </c>
      <c r="H353" s="10" t="s">
        <v>102</v>
      </c>
      <c r="R353" s="10">
        <v>2010</v>
      </c>
      <c r="S353" s="10" t="s">
        <v>97</v>
      </c>
      <c r="T353" s="10">
        <v>0.11716030877885729</v>
      </c>
      <c r="U353" s="10">
        <v>0.16181855794321634</v>
      </c>
      <c r="V353" s="10">
        <v>0.5334818917241605</v>
      </c>
      <c r="W353" s="10">
        <v>0.13475867124923332</v>
      </c>
      <c r="X353" s="10">
        <v>2.401855286222903E-2</v>
      </c>
      <c r="Y353" s="10">
        <v>1.1250757611500452E-4</v>
      </c>
      <c r="Z353" s="10">
        <v>4.4966737679513098E-3</v>
      </c>
      <c r="AA353" s="10">
        <v>0</v>
      </c>
      <c r="AB353" s="10">
        <v>2.1336517418713275E-2</v>
      </c>
      <c r="AC353" s="10">
        <v>2.6421134003781705E-3</v>
      </c>
      <c r="AD353" s="10">
        <v>1.7420527914581346E-4</v>
      </c>
    </row>
    <row r="354" spans="1:30" s="6" customFormat="1">
      <c r="A354" s="6" t="s">
        <v>12</v>
      </c>
      <c r="B354" s="6">
        <v>6.2678745015451898E-2</v>
      </c>
      <c r="C354" s="6" t="s">
        <v>11</v>
      </c>
      <c r="D354" s="6" t="s">
        <v>60</v>
      </c>
      <c r="E354" s="6">
        <f>$B$354/$D$355*S358</f>
        <v>6.352044223728498E-2</v>
      </c>
      <c r="F354" s="6">
        <f>$B$354/$D$355*T358</f>
        <v>5.8987220724182679E-2</v>
      </c>
      <c r="H354" s="6" t="s">
        <v>101</v>
      </c>
      <c r="R354" s="6">
        <v>2015</v>
      </c>
      <c r="S354" s="6" t="s">
        <v>97</v>
      </c>
      <c r="T354" s="6">
        <v>0.10880815674965885</v>
      </c>
      <c r="U354" s="6">
        <v>0.1016278740441309</v>
      </c>
      <c r="V354" s="6">
        <v>0.59943291536857279</v>
      </c>
      <c r="W354" s="6">
        <v>9.9175442210149595E-2</v>
      </c>
      <c r="X354" s="6">
        <v>2.0375782074718709E-2</v>
      </c>
      <c r="Y354" s="6">
        <v>7.6920106078941274E-4</v>
      </c>
      <c r="Z354" s="6">
        <v>2.8145034630139808E-2</v>
      </c>
      <c r="AA354" s="6">
        <v>0</v>
      </c>
      <c r="AB354" s="6">
        <v>3.7259584438322307E-2</v>
      </c>
      <c r="AC354" s="6">
        <v>4.3158938180694667E-3</v>
      </c>
      <c r="AD354" s="6">
        <v>9.0115605448132032E-5</v>
      </c>
    </row>
    <row r="355" spans="1:30" s="10" customFormat="1">
      <c r="A355" s="10" t="s">
        <v>12</v>
      </c>
      <c r="B355" s="10">
        <v>0.12097168216564801</v>
      </c>
      <c r="C355" s="10" t="s">
        <v>11</v>
      </c>
      <c r="D355" s="10">
        <f>SUM(B354+B356)</f>
        <v>0.1156279829575725</v>
      </c>
      <c r="E355" s="10">
        <f>S361</f>
        <v>0.13478215101147414</v>
      </c>
      <c r="F355" s="10">
        <f>T361</f>
        <v>9.9184380270628675E-2</v>
      </c>
      <c r="H355" s="10" t="s">
        <v>100</v>
      </c>
    </row>
    <row r="356" spans="1:30" s="6" customFormat="1">
      <c r="A356" s="6" t="s">
        <v>12</v>
      </c>
      <c r="B356" s="6">
        <v>5.29492379421206E-2</v>
      </c>
      <c r="C356" s="6" t="s">
        <v>11</v>
      </c>
      <c r="E356" s="6">
        <f>$B$356/$D$355*S358</f>
        <v>5.3660280042007485E-2</v>
      </c>
      <c r="F356" s="6">
        <f>$B$356/$D$355*T358</f>
        <v>4.9830742222090704E-2</v>
      </c>
      <c r="H356" s="6" t="s">
        <v>99</v>
      </c>
      <c r="R356" s="8" t="s">
        <v>97</v>
      </c>
      <c r="S356" s="6">
        <v>2010</v>
      </c>
      <c r="T356" s="7">
        <v>2015</v>
      </c>
      <c r="W356" s="6" t="s">
        <v>97</v>
      </c>
      <c r="X356" s="6">
        <v>2010</v>
      </c>
      <c r="Y356" s="6">
        <v>2015</v>
      </c>
    </row>
    <row r="357" spans="1:30">
      <c r="A357" s="1" t="s">
        <v>12</v>
      </c>
      <c r="B357" s="1">
        <v>0.44085708450561201</v>
      </c>
      <c r="C357" s="1" t="s">
        <v>11</v>
      </c>
      <c r="D357" s="1" t="s">
        <v>31</v>
      </c>
      <c r="E357" s="1">
        <f>$B357/$D$358*S$360</f>
        <v>0.42981011771354943</v>
      </c>
      <c r="F357" s="1">
        <f>$B357/$D$358*T$360</f>
        <v>0.4829042351769065</v>
      </c>
      <c r="H357" s="1" t="s">
        <v>98</v>
      </c>
      <c r="R357" s="3"/>
      <c r="S357" s="1" t="s">
        <v>97</v>
      </c>
      <c r="T357" s="13" t="s">
        <v>97</v>
      </c>
      <c r="X357" s="1" t="s">
        <v>97</v>
      </c>
      <c r="Y357" s="1" t="s">
        <v>97</v>
      </c>
    </row>
    <row r="358" spans="1:30" s="10" customFormat="1">
      <c r="A358" s="10" t="s">
        <v>12</v>
      </c>
      <c r="B358" s="10">
        <v>0.106431683438535</v>
      </c>
      <c r="C358" s="10" t="s">
        <v>11</v>
      </c>
      <c r="D358" s="10">
        <f>SUM(B357:B358)</f>
        <v>0.54728876794414705</v>
      </c>
      <c r="E358" s="10">
        <f>$B358/$D$358*S$360</f>
        <v>0.10376472556512956</v>
      </c>
      <c r="F358" s="10">
        <f>$B358/$D$358*T$360</f>
        <v>0.11658270332008719</v>
      </c>
      <c r="H358" s="10" t="s">
        <v>96</v>
      </c>
      <c r="R358" s="12" t="s">
        <v>27</v>
      </c>
      <c r="S358" s="10">
        <f t="shared" ref="S358:S366" si="42">X358/(1-X$367)</f>
        <v>0.11718072227929247</v>
      </c>
      <c r="T358" s="11">
        <f t="shared" ref="T358:T366" si="43">Y358/(1-Y$367)</f>
        <v>0.10881796294627338</v>
      </c>
      <c r="W358" s="10" t="s">
        <v>27</v>
      </c>
      <c r="X358" s="10">
        <v>0.11716030877885729</v>
      </c>
      <c r="Y358" s="10">
        <v>0.10880815674965885</v>
      </c>
    </row>
    <row r="359" spans="1:30">
      <c r="A359" s="1" t="s">
        <v>12</v>
      </c>
      <c r="B359" s="1">
        <v>4.0272346340016502E-2</v>
      </c>
      <c r="C359" s="1" t="s">
        <v>11</v>
      </c>
      <c r="D359" s="1" t="s">
        <v>95</v>
      </c>
      <c r="E359" s="1">
        <f>S365</f>
        <v>2.134023500030854E-2</v>
      </c>
      <c r="F359" s="1">
        <f>T365</f>
        <v>3.726294241093845E-2</v>
      </c>
      <c r="H359" s="1" t="s">
        <v>94</v>
      </c>
      <c r="R359" s="3" t="s">
        <v>24</v>
      </c>
      <c r="S359" s="1">
        <f t="shared" si="42"/>
        <v>0.16184675250191477</v>
      </c>
      <c r="T359" s="13">
        <f t="shared" si="43"/>
        <v>0.10163703312690708</v>
      </c>
      <c r="W359" s="1" t="s">
        <v>24</v>
      </c>
      <c r="X359" s="1">
        <v>0.16181855794321634</v>
      </c>
      <c r="Y359" s="1">
        <v>0.1016278740441309</v>
      </c>
    </row>
    <row r="360" spans="1:30" s="10" customFormat="1">
      <c r="A360" s="10" t="s">
        <v>12</v>
      </c>
      <c r="B360" s="10">
        <v>0.123536941669392</v>
      </c>
      <c r="C360" s="10" t="s">
        <v>11</v>
      </c>
      <c r="D360" s="10" t="s">
        <v>26</v>
      </c>
      <c r="E360" s="10">
        <f>S359</f>
        <v>0.16184675250191477</v>
      </c>
      <c r="F360" s="10">
        <f>T359</f>
        <v>0.10163703312690708</v>
      </c>
      <c r="H360" s="10" t="s">
        <v>93</v>
      </c>
      <c r="R360" s="12" t="s">
        <v>21</v>
      </c>
      <c r="S360" s="10">
        <f t="shared" si="42"/>
        <v>0.53357484327867899</v>
      </c>
      <c r="T360" s="11">
        <f t="shared" si="43"/>
        <v>0.59948693849699375</v>
      </c>
      <c r="W360" s="10" t="s">
        <v>21</v>
      </c>
      <c r="X360" s="10">
        <v>0.5334818917241605</v>
      </c>
      <c r="Y360" s="10">
        <v>0.59943291536857279</v>
      </c>
    </row>
    <row r="361" spans="1:30">
      <c r="A361" s="1" t="s">
        <v>12</v>
      </c>
      <c r="B361" s="1">
        <v>6.1915919730275003E-3</v>
      </c>
      <c r="C361" s="1" t="s">
        <v>11</v>
      </c>
      <c r="D361" s="1" t="s">
        <v>47</v>
      </c>
      <c r="E361" s="1">
        <f t="shared" ref="E361:F363" si="44">$B361/$D$362*S$364</f>
        <v>3.615903129173943E-3</v>
      </c>
      <c r="F361" s="1">
        <f t="shared" si="44"/>
        <v>2.2630318650509851E-2</v>
      </c>
      <c r="H361" s="1" t="s">
        <v>92</v>
      </c>
      <c r="R361" s="3" t="s">
        <v>18</v>
      </c>
      <c r="S361" s="1">
        <f t="shared" si="42"/>
        <v>0.13478215101147414</v>
      </c>
      <c r="T361" s="13">
        <f t="shared" si="43"/>
        <v>9.9184380270628675E-2</v>
      </c>
      <c r="W361" s="1" t="s">
        <v>18</v>
      </c>
      <c r="X361" s="1">
        <v>0.13475867124923332</v>
      </c>
      <c r="Y361" s="1">
        <v>9.9175442210149595E-2</v>
      </c>
    </row>
    <row r="362" spans="1:30">
      <c r="A362" s="1" t="s">
        <v>12</v>
      </c>
      <c r="B362" s="1">
        <v>1.08624420822622E-3</v>
      </c>
      <c r="C362" s="1" t="s">
        <v>11</v>
      </c>
      <c r="D362" s="1">
        <f>SUM(B361:B363)</f>
        <v>7.7010968506604919E-3</v>
      </c>
      <c r="E362" s="1">
        <f t="shared" si="44"/>
        <v>6.3436897145076386E-4</v>
      </c>
      <c r="F362" s="1">
        <f t="shared" si="44"/>
        <v>3.9702313510834048E-3</v>
      </c>
      <c r="H362" s="1" t="s">
        <v>91</v>
      </c>
      <c r="R362" s="3" t="s">
        <v>66</v>
      </c>
      <c r="S362" s="1">
        <f t="shared" si="42"/>
        <v>2.402273774996461E-2</v>
      </c>
      <c r="T362" s="13">
        <f t="shared" si="43"/>
        <v>2.0377618416139869E-2</v>
      </c>
      <c r="W362" s="1" t="s">
        <v>66</v>
      </c>
      <c r="X362" s="1">
        <v>2.401855286222903E-2</v>
      </c>
      <c r="Y362" s="1">
        <v>2.0375782074718709E-2</v>
      </c>
    </row>
    <row r="363" spans="1:30" s="10" customFormat="1">
      <c r="A363" s="10" t="s">
        <v>12</v>
      </c>
      <c r="B363" s="16">
        <v>4.2326066940677102E-4</v>
      </c>
      <c r="C363" s="10" t="s">
        <v>11</v>
      </c>
      <c r="E363" s="1">
        <f t="shared" si="44"/>
        <v>2.4718514812206661E-4</v>
      </c>
      <c r="F363" s="2">
        <f t="shared" si="44"/>
        <v>1.5470211639640279E-3</v>
      </c>
      <c r="H363" s="10" t="s">
        <v>90</v>
      </c>
      <c r="R363" s="12" t="s">
        <v>16</v>
      </c>
      <c r="S363" s="10">
        <f t="shared" si="42"/>
        <v>1.1252717894362389E-4</v>
      </c>
      <c r="T363" s="11">
        <f t="shared" si="43"/>
        <v>7.6927038405582529E-4</v>
      </c>
      <c r="W363" s="10" t="s">
        <v>16</v>
      </c>
      <c r="X363" s="10">
        <v>1.1250757611500452E-4</v>
      </c>
      <c r="Y363" s="10">
        <v>7.6920106078941274E-4</v>
      </c>
    </row>
    <row r="364" spans="1:30" s="6" customFormat="1">
      <c r="A364" s="6" t="s">
        <v>12</v>
      </c>
      <c r="B364" s="6">
        <v>2.3848445603190601E-2</v>
      </c>
      <c r="C364" s="6" t="s">
        <v>11</v>
      </c>
      <c r="E364" s="6">
        <f>0</f>
        <v>0</v>
      </c>
      <c r="F364" s="6">
        <v>0</v>
      </c>
      <c r="H364" s="6" t="s">
        <v>89</v>
      </c>
      <c r="R364" s="8" t="s">
        <v>13</v>
      </c>
      <c r="S364" s="6">
        <f t="shared" si="42"/>
        <v>4.4974572487467739E-3</v>
      </c>
      <c r="T364" s="7">
        <f t="shared" si="43"/>
        <v>2.8147571165557286E-2</v>
      </c>
      <c r="W364" s="6" t="s">
        <v>13</v>
      </c>
      <c r="X364" s="6">
        <v>4.4966737679513098E-3</v>
      </c>
      <c r="Y364" s="6">
        <v>2.8145034630139808E-2</v>
      </c>
    </row>
    <row r="365" spans="1:30">
      <c r="A365" s="1" t="s">
        <v>12</v>
      </c>
      <c r="B365" s="1">
        <v>5.54080304406682E-2</v>
      </c>
      <c r="C365" s="1" t="s">
        <v>11</v>
      </c>
      <c r="D365" s="1" t="s">
        <v>10</v>
      </c>
      <c r="H365" s="1" t="s">
        <v>88</v>
      </c>
      <c r="R365" s="3" t="s">
        <v>45</v>
      </c>
      <c r="S365" s="1">
        <f t="shared" si="42"/>
        <v>2.134023500030854E-2</v>
      </c>
      <c r="T365" s="13">
        <f t="shared" si="43"/>
        <v>3.726294241093845E-2</v>
      </c>
      <c r="W365" s="1" t="s">
        <v>45</v>
      </c>
      <c r="X365" s="1">
        <v>2.1336517418713275E-2</v>
      </c>
      <c r="Y365" s="1">
        <v>3.7259584438322307E-2</v>
      </c>
    </row>
    <row r="366" spans="1:30">
      <c r="A366" s="1" t="s">
        <v>7</v>
      </c>
      <c r="B366" s="2">
        <v>6.5820984882502598E-9</v>
      </c>
      <c r="C366" s="1" t="s">
        <v>3</v>
      </c>
      <c r="H366" s="1" t="s">
        <v>6</v>
      </c>
      <c r="R366" s="3" t="s">
        <v>8</v>
      </c>
      <c r="S366" s="1">
        <f t="shared" si="42"/>
        <v>2.6425737506760704E-3</v>
      </c>
      <c r="T366" s="13">
        <f t="shared" si="43"/>
        <v>4.3162827825056977E-3</v>
      </c>
      <c r="W366" s="1" t="s">
        <v>8</v>
      </c>
      <c r="X366" s="1">
        <v>2.6421134003781705E-3</v>
      </c>
      <c r="Y366" s="1">
        <v>4.3158938180694667E-3</v>
      </c>
    </row>
    <row r="367" spans="1:30">
      <c r="A367" s="1" t="s">
        <v>4</v>
      </c>
      <c r="B367" s="2">
        <v>3.1699999999999999E-10</v>
      </c>
      <c r="C367" s="1" t="s">
        <v>3</v>
      </c>
      <c r="H367" s="1" t="s">
        <v>2</v>
      </c>
      <c r="R367" s="3" t="s">
        <v>42</v>
      </c>
      <c r="T367" s="13"/>
      <c r="W367" s="1" t="s">
        <v>42</v>
      </c>
      <c r="X367" s="1">
        <v>1.7420527914581346E-4</v>
      </c>
      <c r="Y367" s="1">
        <v>9.0115605448132032E-5</v>
      </c>
    </row>
    <row r="368" spans="1:30">
      <c r="B368" s="2"/>
      <c r="D368" s="1" t="s">
        <v>62</v>
      </c>
      <c r="E368" s="1">
        <f>S363</f>
        <v>1.1252717894362389E-4</v>
      </c>
      <c r="F368" s="1">
        <f>T363</f>
        <v>7.6927038405582529E-4</v>
      </c>
      <c r="R368" s="3"/>
      <c r="T368" s="13"/>
    </row>
    <row r="369" spans="1:24" ht="15.75" thickBot="1">
      <c r="D369" s="1" t="s">
        <v>15</v>
      </c>
      <c r="E369" s="1">
        <f>S366</f>
        <v>2.6425737506760704E-3</v>
      </c>
      <c r="F369" s="1">
        <f>T366</f>
        <v>4.3162827825056977E-3</v>
      </c>
      <c r="R369" s="5" t="s">
        <v>5</v>
      </c>
      <c r="S369" s="15">
        <f>SUM(S358:S366)</f>
        <v>1</v>
      </c>
      <c r="T369" s="4">
        <f>SUM(T358:T366)</f>
        <v>1</v>
      </c>
    </row>
    <row r="370" spans="1:24">
      <c r="D370" s="1" t="s">
        <v>0</v>
      </c>
      <c r="E370" s="1">
        <f>SUM(E353:E369)</f>
        <v>1</v>
      </c>
      <c r="F370" s="1">
        <f>SUM(F353:F369)</f>
        <v>1</v>
      </c>
    </row>
    <row r="373" spans="1:24">
      <c r="E373" s="1">
        <v>2010</v>
      </c>
      <c r="F373" s="1">
        <v>2015</v>
      </c>
      <c r="G373" s="1">
        <v>2020</v>
      </c>
    </row>
    <row r="374" spans="1:24">
      <c r="A374" s="14" t="s">
        <v>87</v>
      </c>
      <c r="R374" s="1" t="s">
        <v>82</v>
      </c>
      <c r="S374" s="1" t="s">
        <v>27</v>
      </c>
      <c r="T374" s="1" t="s">
        <v>24</v>
      </c>
      <c r="U374" s="1" t="s">
        <v>21</v>
      </c>
      <c r="V374" s="1" t="s">
        <v>18</v>
      </c>
      <c r="W374" s="1" t="s">
        <v>16</v>
      </c>
      <c r="X374" s="1" t="s">
        <v>8</v>
      </c>
    </row>
    <row r="375" spans="1:24">
      <c r="A375" s="1" t="s">
        <v>39</v>
      </c>
      <c r="B375" s="1" t="s">
        <v>38</v>
      </c>
      <c r="C375" s="1" t="s">
        <v>37</v>
      </c>
      <c r="H375" s="1" t="s">
        <v>36</v>
      </c>
      <c r="R375" s="1">
        <v>2010</v>
      </c>
      <c r="S375" s="1">
        <v>0.34329972913628132</v>
      </c>
      <c r="T375" s="1">
        <v>2.9410350520090396E-2</v>
      </c>
      <c r="U375" s="1">
        <v>0.5673312711361852</v>
      </c>
      <c r="V375" s="1">
        <v>5.1864792524802465E-2</v>
      </c>
      <c r="W375" s="1">
        <v>0</v>
      </c>
      <c r="X375" s="1">
        <v>8.0297469267385773E-3</v>
      </c>
    </row>
    <row r="376" spans="1:24" s="10" customFormat="1">
      <c r="A376" s="10" t="s">
        <v>12</v>
      </c>
      <c r="B376" s="10">
        <v>0.44832675607915901</v>
      </c>
      <c r="C376" s="10" t="s">
        <v>11</v>
      </c>
      <c r="D376" s="10" t="s">
        <v>35</v>
      </c>
      <c r="E376" s="10">
        <f>S380</f>
        <v>0.34329972913628132</v>
      </c>
      <c r="F376" s="10">
        <f>T380</f>
        <v>0.42281329309965826</v>
      </c>
      <c r="G376" s="10">
        <f>U380</f>
        <v>0.45872326868702956</v>
      </c>
      <c r="H376" s="10" t="s">
        <v>86</v>
      </c>
      <c r="R376" s="10">
        <v>2015</v>
      </c>
      <c r="S376" s="10">
        <v>0.42281329309965826</v>
      </c>
      <c r="T376" s="10">
        <v>1.1583834588970377E-2</v>
      </c>
      <c r="U376" s="10">
        <v>0.46603118775937064</v>
      </c>
      <c r="V376" s="10">
        <v>9.2750611165510949E-2</v>
      </c>
      <c r="W376" s="10">
        <v>1.8185088227653324E-3</v>
      </c>
      <c r="X376" s="10">
        <v>5.0025645637244128E-3</v>
      </c>
    </row>
    <row r="377" spans="1:24" s="6" customFormat="1">
      <c r="A377" s="6" t="s">
        <v>12</v>
      </c>
      <c r="B377" s="6">
        <v>0.176249055668386</v>
      </c>
      <c r="C377" s="6" t="s">
        <v>11</v>
      </c>
      <c r="D377" s="6" t="s">
        <v>33</v>
      </c>
      <c r="E377" s="6">
        <f>S383</f>
        <v>5.1864792524802465E-2</v>
      </c>
      <c r="F377" s="6">
        <f>T383</f>
        <v>9.2750611165510949E-2</v>
      </c>
      <c r="G377" s="6">
        <f>U383</f>
        <v>0.15170357896653144</v>
      </c>
      <c r="H377" s="6" t="s">
        <v>85</v>
      </c>
      <c r="R377" s="6">
        <v>2019</v>
      </c>
      <c r="S377" s="6">
        <v>0.45872326868702956</v>
      </c>
      <c r="T377" s="6">
        <v>5.5126666173617705E-3</v>
      </c>
      <c r="U377" s="6">
        <v>0.37067420652303773</v>
      </c>
      <c r="V377" s="6">
        <v>0.15170357896653144</v>
      </c>
      <c r="W377" s="6">
        <v>5.3647519300022185E-3</v>
      </c>
      <c r="X377" s="6">
        <v>8.0215272760372526E-3</v>
      </c>
    </row>
    <row r="378" spans="1:24" ht="15.75" thickBot="1">
      <c r="A378" s="1" t="s">
        <v>12</v>
      </c>
      <c r="B378" s="1">
        <v>0.240785471754106</v>
      </c>
      <c r="C378" s="1" t="s">
        <v>11</v>
      </c>
      <c r="D378" s="1" t="s">
        <v>31</v>
      </c>
      <c r="E378" s="1">
        <f t="shared" ref="E378:G379" si="45">$B378/$D$379*S$382</f>
        <v>0.36947967573525919</v>
      </c>
      <c r="F378" s="1">
        <f t="shared" si="45"/>
        <v>0.30350707055334658</v>
      </c>
      <c r="G378" s="1">
        <f t="shared" si="45"/>
        <v>0.24140496496037622</v>
      </c>
      <c r="H378" s="1" t="s">
        <v>84</v>
      </c>
    </row>
    <row r="379" spans="1:24" s="10" customFormat="1">
      <c r="A379" s="10" t="s">
        <v>12</v>
      </c>
      <c r="B379" s="10">
        <v>0.12893751094999201</v>
      </c>
      <c r="C379" s="10" t="s">
        <v>11</v>
      </c>
      <c r="D379" s="10">
        <f>SUM(B378:B379)</f>
        <v>0.36972298270409798</v>
      </c>
      <c r="E379" s="1">
        <f t="shared" si="45"/>
        <v>0.19785159540092601</v>
      </c>
      <c r="F379" s="1">
        <f t="shared" si="45"/>
        <v>0.16252411720602408</v>
      </c>
      <c r="G379" s="1">
        <f t="shared" si="45"/>
        <v>0.12926924156266154</v>
      </c>
      <c r="H379" s="10" t="s">
        <v>83</v>
      </c>
      <c r="R379" s="21" t="s">
        <v>82</v>
      </c>
      <c r="S379" s="22">
        <v>2010</v>
      </c>
      <c r="T379" s="22">
        <v>2015</v>
      </c>
      <c r="U379" s="20">
        <v>2019</v>
      </c>
    </row>
    <row r="380" spans="1:24" s="6" customFormat="1">
      <c r="A380" s="6" t="s">
        <v>12</v>
      </c>
      <c r="B380" s="6">
        <v>4.4959680178184901E-3</v>
      </c>
      <c r="C380" s="6" t="s">
        <v>11</v>
      </c>
      <c r="D380" s="6" t="s">
        <v>26</v>
      </c>
      <c r="E380" s="6">
        <f>S381</f>
        <v>2.9410350520090396E-2</v>
      </c>
      <c r="F380" s="6">
        <f>T381</f>
        <v>1.1583834588970377E-2</v>
      </c>
      <c r="G380" s="6">
        <f>U381</f>
        <v>5.5126666173617705E-3</v>
      </c>
      <c r="H380" s="6" t="s">
        <v>81</v>
      </c>
      <c r="R380" s="8" t="s">
        <v>27</v>
      </c>
      <c r="S380" s="6">
        <v>0.34329972913628132</v>
      </c>
      <c r="T380" s="6">
        <v>0.42281329309965826</v>
      </c>
      <c r="U380" s="7">
        <v>0.45872326868702956</v>
      </c>
    </row>
    <row r="381" spans="1:24" s="6" customFormat="1">
      <c r="A381" s="6" t="s">
        <v>12</v>
      </c>
      <c r="B381" s="9">
        <v>4.9704655983969202E-5</v>
      </c>
      <c r="C381" s="6" t="s">
        <v>11</v>
      </c>
      <c r="D381" s="6" t="s">
        <v>20</v>
      </c>
      <c r="E381" s="6">
        <v>0</v>
      </c>
      <c r="F381" s="6">
        <v>0</v>
      </c>
      <c r="G381" s="6">
        <v>0</v>
      </c>
      <c r="H381" s="6" t="s">
        <v>80</v>
      </c>
      <c r="R381" s="8" t="s">
        <v>24</v>
      </c>
      <c r="S381" s="6">
        <v>2.9410350520090396E-2</v>
      </c>
      <c r="T381" s="6">
        <v>1.1583834588970377E-2</v>
      </c>
      <c r="U381" s="7">
        <v>5.5126666173617705E-3</v>
      </c>
    </row>
    <row r="382" spans="1:24" s="10" customFormat="1">
      <c r="A382" s="10" t="s">
        <v>12</v>
      </c>
      <c r="B382" s="10">
        <v>1.15553287455454E-3</v>
      </c>
      <c r="C382" s="10" t="s">
        <v>11</v>
      </c>
      <c r="D382" s="10" t="s">
        <v>15</v>
      </c>
      <c r="E382" s="10">
        <f>S385</f>
        <v>8.0297469267385773E-3</v>
      </c>
      <c r="F382" s="10">
        <f>T385</f>
        <v>5.0025645637244128E-3</v>
      </c>
      <c r="G382" s="10">
        <f>U385</f>
        <v>8.0215272760372526E-3</v>
      </c>
      <c r="H382" s="10" t="s">
        <v>79</v>
      </c>
      <c r="R382" s="12" t="s">
        <v>21</v>
      </c>
      <c r="S382" s="10">
        <v>0.5673312711361852</v>
      </c>
      <c r="T382" s="10">
        <v>0.46603118775937064</v>
      </c>
      <c r="U382" s="11">
        <v>0.37067420652303773</v>
      </c>
    </row>
    <row r="383" spans="1:24">
      <c r="A383" s="1" t="s">
        <v>12</v>
      </c>
      <c r="B383" s="1">
        <v>2.7916599418779602E-2</v>
      </c>
      <c r="C383" s="1" t="s">
        <v>11</v>
      </c>
      <c r="D383" s="1" t="s">
        <v>10</v>
      </c>
      <c r="H383" s="1" t="s">
        <v>78</v>
      </c>
      <c r="R383" s="3" t="s">
        <v>18</v>
      </c>
      <c r="S383" s="1">
        <v>5.1864792524802465E-2</v>
      </c>
      <c r="T383" s="1">
        <v>9.2750611165510949E-2</v>
      </c>
      <c r="U383" s="13">
        <v>0.15170357896653144</v>
      </c>
    </row>
    <row r="384" spans="1:24">
      <c r="A384" s="1" t="s">
        <v>7</v>
      </c>
      <c r="B384" s="2">
        <v>6.5820984882502598E-9</v>
      </c>
      <c r="C384" s="1" t="s">
        <v>3</v>
      </c>
      <c r="H384" s="1" t="s">
        <v>6</v>
      </c>
      <c r="R384" s="3" t="s">
        <v>16</v>
      </c>
      <c r="S384" s="1">
        <v>0</v>
      </c>
      <c r="T384" s="1">
        <v>1.8185088227653324E-3</v>
      </c>
      <c r="U384" s="13">
        <v>5.3647519300022185E-3</v>
      </c>
    </row>
    <row r="385" spans="1:25" ht="15.75" thickBot="1">
      <c r="A385" s="1" t="s">
        <v>4</v>
      </c>
      <c r="B385" s="2">
        <v>3.1699999999999999E-10</v>
      </c>
      <c r="C385" s="1" t="s">
        <v>3</v>
      </c>
      <c r="H385" s="1" t="s">
        <v>2</v>
      </c>
      <c r="R385" s="5" t="s">
        <v>8</v>
      </c>
      <c r="S385" s="15">
        <v>8.0297469267385773E-3</v>
      </c>
      <c r="T385" s="15">
        <v>5.0025645637244128E-3</v>
      </c>
      <c r="U385" s="4">
        <v>8.0215272760372526E-3</v>
      </c>
    </row>
    <row r="386" spans="1:25">
      <c r="D386" s="1" t="s">
        <v>1</v>
      </c>
      <c r="E386" s="1">
        <f>S384</f>
        <v>0</v>
      </c>
      <c r="F386" s="1">
        <f>T384</f>
        <v>1.8185088227653324E-3</v>
      </c>
      <c r="G386" s="1">
        <f>U384</f>
        <v>5.3647519300022185E-3</v>
      </c>
    </row>
    <row r="387" spans="1:25">
      <c r="D387" s="1" t="s">
        <v>0</v>
      </c>
      <c r="E387" s="1">
        <f>SUM(E376:E386)</f>
        <v>0.9999358902440979</v>
      </c>
      <c r="F387" s="1">
        <f>SUM(F376:F386)</f>
        <v>1</v>
      </c>
      <c r="G387" s="1">
        <f>SUM(G376:G386)</f>
        <v>0.99999999999999989</v>
      </c>
    </row>
    <row r="391" spans="1:25">
      <c r="A391" s="14" t="s">
        <v>77</v>
      </c>
      <c r="G391" s="1">
        <v>2020</v>
      </c>
      <c r="S391" s="1" t="s">
        <v>76</v>
      </c>
      <c r="T391" s="1" t="s">
        <v>27</v>
      </c>
      <c r="U391" s="1" t="s">
        <v>24</v>
      </c>
      <c r="V391" s="1" t="s">
        <v>21</v>
      </c>
      <c r="W391" s="1" t="s">
        <v>16</v>
      </c>
      <c r="X391" s="1" t="s">
        <v>8</v>
      </c>
      <c r="Y391" s="1" t="s">
        <v>42</v>
      </c>
    </row>
    <row r="392" spans="1:25">
      <c r="A392" s="1" t="s">
        <v>39</v>
      </c>
      <c r="B392" s="1" t="s">
        <v>38</v>
      </c>
      <c r="C392" s="1" t="s">
        <v>37</v>
      </c>
      <c r="H392" s="1" t="s">
        <v>36</v>
      </c>
      <c r="S392" s="1">
        <v>2020</v>
      </c>
      <c r="T392" s="1">
        <v>1.1588722057887446E-2</v>
      </c>
      <c r="U392" s="1">
        <v>4.0813269929232034E-3</v>
      </c>
      <c r="V392" s="1">
        <v>0.9512674579698206</v>
      </c>
      <c r="W392" s="1">
        <v>1.1644887108248774E-2</v>
      </c>
      <c r="X392" s="1">
        <v>3.8753884749316661E-3</v>
      </c>
      <c r="Y392" s="1">
        <v>1.7542217396188265E-2</v>
      </c>
    </row>
    <row r="393" spans="1:25" s="10" customFormat="1" ht="15.75" thickBot="1">
      <c r="A393" s="10" t="s">
        <v>12</v>
      </c>
      <c r="B393" s="10">
        <v>1.51525059450146E-2</v>
      </c>
      <c r="C393" s="10" t="s">
        <v>11</v>
      </c>
      <c r="G393" s="10">
        <f>T395</f>
        <v>1.1795643805857804E-2</v>
      </c>
      <c r="H393" s="10" t="s">
        <v>34</v>
      </c>
      <c r="S393" s="1"/>
      <c r="T393" s="1"/>
    </row>
    <row r="394" spans="1:25">
      <c r="A394" s="1" t="s">
        <v>12</v>
      </c>
      <c r="B394" s="1">
        <v>0.84040154634798803</v>
      </c>
      <c r="C394" s="1" t="s">
        <v>11</v>
      </c>
      <c r="D394" s="1" t="s">
        <v>31</v>
      </c>
      <c r="G394" s="1">
        <f>B394/D395*T397</f>
        <v>0.83112606255826338</v>
      </c>
      <c r="H394" s="1" t="s">
        <v>30</v>
      </c>
      <c r="S394" s="19" t="s">
        <v>76</v>
      </c>
      <c r="T394" s="17">
        <v>2020</v>
      </c>
      <c r="W394" s="1" t="s">
        <v>76</v>
      </c>
      <c r="X394" s="1">
        <v>2020</v>
      </c>
    </row>
    <row r="395" spans="1:25" s="10" customFormat="1">
      <c r="A395" s="10" t="s">
        <v>12</v>
      </c>
      <c r="B395" s="10">
        <v>0.138657049010493</v>
      </c>
      <c r="C395" s="10" t="s">
        <v>11</v>
      </c>
      <c r="D395" s="10">
        <f>SUM(B394:B395)</f>
        <v>0.97905859535848105</v>
      </c>
      <c r="G395" s="10">
        <f>B395/D395*T397</f>
        <v>0.13712669579301412</v>
      </c>
      <c r="H395" s="10" t="s">
        <v>28</v>
      </c>
      <c r="S395" s="3" t="s">
        <v>27</v>
      </c>
      <c r="T395" s="13">
        <f>X395/(1-$X$400)</f>
        <v>1.1795643805857804E-2</v>
      </c>
      <c r="W395" s="1" t="s">
        <v>27</v>
      </c>
      <c r="X395" s="1">
        <v>1.1588722057887446E-2</v>
      </c>
    </row>
    <row r="396" spans="1:25" s="6" customFormat="1">
      <c r="A396" s="6" t="s">
        <v>12</v>
      </c>
      <c r="B396" s="9">
        <v>4.8609073024084702E-4</v>
      </c>
      <c r="C396" s="6" t="s">
        <v>11</v>
      </c>
      <c r="G396" s="6">
        <f>T396</f>
        <v>4.1542008880080796E-3</v>
      </c>
      <c r="H396" s="6" t="s">
        <v>25</v>
      </c>
      <c r="S396" s="3" t="s">
        <v>24</v>
      </c>
      <c r="T396" s="13">
        <f>X396/(1-$X$400)</f>
        <v>4.1542008880080796E-3</v>
      </c>
      <c r="W396" s="1" t="s">
        <v>24</v>
      </c>
      <c r="X396" s="1">
        <v>4.0813269929232034E-3</v>
      </c>
    </row>
    <row r="397" spans="1:25" s="6" customFormat="1">
      <c r="A397" s="6" t="s">
        <v>12</v>
      </c>
      <c r="B397" s="6">
        <v>5.30280796626379E-3</v>
      </c>
      <c r="C397" s="6" t="s">
        <v>11</v>
      </c>
      <c r="G397" s="6">
        <f>T399</f>
        <v>3.944585246870057E-3</v>
      </c>
      <c r="H397" s="6" t="s">
        <v>14</v>
      </c>
      <c r="S397" s="3" t="s">
        <v>21</v>
      </c>
      <c r="T397" s="13">
        <f>X397/(1-$X$400)</f>
        <v>0.96825275835127755</v>
      </c>
      <c r="W397" s="1" t="s">
        <v>21</v>
      </c>
      <c r="X397" s="1">
        <v>0.9512674579698206</v>
      </c>
    </row>
    <row r="398" spans="1:25">
      <c r="A398" s="1" t="s">
        <v>12</v>
      </c>
      <c r="B398" s="1">
        <v>4.9918508081122298E-3</v>
      </c>
      <c r="C398" s="1" t="s">
        <v>11</v>
      </c>
      <c r="D398" s="1" t="s">
        <v>10</v>
      </c>
      <c r="H398" s="1" t="s">
        <v>75</v>
      </c>
      <c r="S398" s="3" t="s">
        <v>16</v>
      </c>
      <c r="T398" s="13">
        <f>X398/(1-$X$400)</f>
        <v>1.1852811707986357E-2</v>
      </c>
      <c r="W398" s="1" t="s">
        <v>16</v>
      </c>
      <c r="X398" s="1">
        <v>1.1644887108248774E-2</v>
      </c>
    </row>
    <row r="399" spans="1:25">
      <c r="A399" s="1" t="s">
        <v>7</v>
      </c>
      <c r="B399" s="2">
        <v>6.5820984882502598E-9</v>
      </c>
      <c r="C399" s="1" t="s">
        <v>3</v>
      </c>
      <c r="H399" s="1" t="s">
        <v>6</v>
      </c>
      <c r="S399" s="3" t="s">
        <v>8</v>
      </c>
      <c r="T399" s="13">
        <f>X399/(1-$X$400)</f>
        <v>3.944585246870057E-3</v>
      </c>
      <c r="W399" s="1" t="s">
        <v>8</v>
      </c>
      <c r="X399" s="1">
        <v>3.8753884749316661E-3</v>
      </c>
    </row>
    <row r="400" spans="1:25" ht="15.75" thickBot="1">
      <c r="A400" s="1" t="s">
        <v>4</v>
      </c>
      <c r="B400" s="2">
        <v>3.1699999999999999E-10</v>
      </c>
      <c r="C400" s="1" t="s">
        <v>3</v>
      </c>
      <c r="H400" s="1" t="s">
        <v>2</v>
      </c>
      <c r="S400" s="5" t="s">
        <v>0</v>
      </c>
      <c r="T400" s="4">
        <f>SUM(T395:T399)</f>
        <v>0.99999999999999978</v>
      </c>
      <c r="W400" s="1" t="s">
        <v>42</v>
      </c>
      <c r="X400" s="1">
        <v>1.7542217396188265E-2</v>
      </c>
    </row>
    <row r="401" spans="1:28">
      <c r="B401" s="2"/>
      <c r="D401" s="1" t="s">
        <v>62</v>
      </c>
      <c r="G401" s="1">
        <f>T398</f>
        <v>1.1852811707986357E-2</v>
      </c>
    </row>
    <row r="402" spans="1:28">
      <c r="D402" s="1" t="s">
        <v>0</v>
      </c>
      <c r="G402" s="1">
        <f>SUM(G393:G401)</f>
        <v>0.99999999999999989</v>
      </c>
    </row>
    <row r="406" spans="1:28">
      <c r="S406" s="1" t="s">
        <v>72</v>
      </c>
      <c r="T406" s="1" t="s">
        <v>27</v>
      </c>
      <c r="U406" s="1" t="s">
        <v>24</v>
      </c>
      <c r="V406" s="1" t="s">
        <v>21</v>
      </c>
      <c r="W406" s="1" t="s">
        <v>18</v>
      </c>
      <c r="X406" s="1" t="s">
        <v>66</v>
      </c>
      <c r="Y406" s="1" t="s">
        <v>16</v>
      </c>
      <c r="Z406" s="1" t="s">
        <v>13</v>
      </c>
      <c r="AA406" s="1" t="s">
        <v>8</v>
      </c>
      <c r="AB406" s="1" t="s">
        <v>42</v>
      </c>
    </row>
    <row r="407" spans="1:28">
      <c r="A407" s="14" t="s">
        <v>74</v>
      </c>
      <c r="G407" s="1">
        <v>2020</v>
      </c>
      <c r="S407" s="1">
        <v>2020</v>
      </c>
      <c r="T407" s="1">
        <v>0.19345898302171566</v>
      </c>
      <c r="U407" s="1">
        <v>7.0362393180756157E-4</v>
      </c>
      <c r="V407" s="1">
        <v>0.64670021860682458</v>
      </c>
      <c r="W407" s="1">
        <v>2.4863169315551163E-2</v>
      </c>
      <c r="X407" s="1">
        <v>5.3711750519661187E-6</v>
      </c>
      <c r="Y407" s="1">
        <v>2.6469150656089034E-2</v>
      </c>
      <c r="Z407" s="1">
        <v>1.6559332685211543E-2</v>
      </c>
      <c r="AA407" s="1">
        <v>9.0020893870952148E-2</v>
      </c>
      <c r="AB407" s="1">
        <v>1.219256736796309E-3</v>
      </c>
    </row>
    <row r="408" spans="1:28" ht="15.75" thickBot="1">
      <c r="A408" s="1" t="s">
        <v>39</v>
      </c>
      <c r="B408" s="1" t="s">
        <v>38</v>
      </c>
      <c r="C408" s="1" t="s">
        <v>37</v>
      </c>
      <c r="H408" s="1" t="s">
        <v>36</v>
      </c>
    </row>
    <row r="409" spans="1:28" s="10" customFormat="1">
      <c r="A409" s="10" t="s">
        <v>12</v>
      </c>
      <c r="B409" s="16">
        <v>7.4708508519278497E-6</v>
      </c>
      <c r="C409" s="10" t="s">
        <v>11</v>
      </c>
      <c r="G409" s="10">
        <f>T414</f>
        <v>5.3777318877990023E-6</v>
      </c>
      <c r="H409" s="10" t="s">
        <v>73</v>
      </c>
      <c r="S409" s="21" t="s">
        <v>72</v>
      </c>
      <c r="T409" s="20">
        <v>2020</v>
      </c>
      <c r="W409" s="10" t="s">
        <v>72</v>
      </c>
      <c r="X409" s="10">
        <v>2020</v>
      </c>
    </row>
    <row r="410" spans="1:28" s="6" customFormat="1">
      <c r="A410" s="6" t="s">
        <v>12</v>
      </c>
      <c r="B410" s="6">
        <v>0.11511747300929601</v>
      </c>
      <c r="C410" s="6" t="s">
        <v>11</v>
      </c>
      <c r="D410" s="6" t="s">
        <v>60</v>
      </c>
      <c r="G410" s="6">
        <f>B410/D411*T410</f>
        <v>9.1254640719540189E-2</v>
      </c>
      <c r="H410" s="6" t="s">
        <v>71</v>
      </c>
      <c r="S410" s="8" t="s">
        <v>27</v>
      </c>
      <c r="T410" s="7">
        <f t="shared" ref="T410:T417" si="46">X410/(1-X$418)</f>
        <v>0.19369514713474445</v>
      </c>
      <c r="W410" s="6" t="s">
        <v>27</v>
      </c>
      <c r="X410" s="6">
        <v>0.19345898302171566</v>
      </c>
    </row>
    <row r="411" spans="1:28" s="6" customFormat="1">
      <c r="A411" s="6" t="s">
        <v>12</v>
      </c>
      <c r="B411" s="6">
        <v>7.7435578428250496E-2</v>
      </c>
      <c r="C411" s="6" t="s">
        <v>11</v>
      </c>
      <c r="D411" s="6">
        <f>SUM(B410+B412)</f>
        <v>0.244345884181877</v>
      </c>
      <c r="G411" s="6">
        <f>T413</f>
        <v>2.489352090862158E-2</v>
      </c>
      <c r="H411" s="6" t="s">
        <v>70</v>
      </c>
      <c r="S411" s="8" t="s">
        <v>24</v>
      </c>
      <c r="T411" s="7">
        <f t="shared" si="46"/>
        <v>7.0448287730166933E-4</v>
      </c>
      <c r="W411" s="6" t="s">
        <v>24</v>
      </c>
      <c r="X411" s="6">
        <v>7.0362393180756157E-4</v>
      </c>
    </row>
    <row r="412" spans="1:28" s="6" customFormat="1">
      <c r="A412" s="6" t="s">
        <v>12</v>
      </c>
      <c r="B412" s="6">
        <v>0.12922841117258099</v>
      </c>
      <c r="C412" s="6" t="s">
        <v>11</v>
      </c>
      <c r="G412" s="6">
        <f>B412/D411*T410</f>
        <v>0.10244050641520426</v>
      </c>
      <c r="H412" s="6" t="s">
        <v>69</v>
      </c>
      <c r="S412" s="8" t="s">
        <v>21</v>
      </c>
      <c r="T412" s="7">
        <f t="shared" si="46"/>
        <v>0.64748967475477537</v>
      </c>
      <c r="W412" s="6" t="s">
        <v>21</v>
      </c>
      <c r="X412" s="6">
        <v>0.64670021860682458</v>
      </c>
    </row>
    <row r="413" spans="1:28">
      <c r="A413" s="1" t="s">
        <v>12</v>
      </c>
      <c r="B413" s="1">
        <v>0.45679760811515702</v>
      </c>
      <c r="C413" s="1" t="s">
        <v>11</v>
      </c>
      <c r="D413" s="1" t="s">
        <v>31</v>
      </c>
      <c r="G413" s="1">
        <f>B413/D414*T412</f>
        <v>0.44338451670379403</v>
      </c>
      <c r="H413" s="1" t="s">
        <v>68</v>
      </c>
      <c r="S413" s="3" t="s">
        <v>18</v>
      </c>
      <c r="T413" s="13">
        <f t="shared" si="46"/>
        <v>2.489352090862158E-2</v>
      </c>
      <c r="W413" s="1" t="s">
        <v>18</v>
      </c>
      <c r="X413" s="1">
        <v>2.4863169315551163E-2</v>
      </c>
    </row>
    <row r="414" spans="1:28" s="10" customFormat="1">
      <c r="A414" s="10" t="s">
        <v>12</v>
      </c>
      <c r="B414" s="10">
        <v>0.21027966581868801</v>
      </c>
      <c r="C414" s="10" t="s">
        <v>11</v>
      </c>
      <c r="D414" s="10">
        <f>SUM(B413:B414)</f>
        <v>0.66707727393384508</v>
      </c>
      <c r="G414" s="10">
        <f>B414/D414*T412</f>
        <v>0.20410515805098126</v>
      </c>
      <c r="H414" s="10" t="s">
        <v>67</v>
      </c>
      <c r="S414" s="12" t="s">
        <v>66</v>
      </c>
      <c r="T414" s="11">
        <f t="shared" si="46"/>
        <v>5.3777318877990023E-6</v>
      </c>
      <c r="W414" s="10" t="s">
        <v>66</v>
      </c>
      <c r="X414" s="10">
        <v>5.3711750519661187E-6</v>
      </c>
    </row>
    <row r="415" spans="1:28" s="6" customFormat="1">
      <c r="A415" s="6" t="s">
        <v>12</v>
      </c>
      <c r="B415" s="6">
        <v>2.1202521009557598E-3</v>
      </c>
      <c r="C415" s="6" t="s">
        <v>11</v>
      </c>
      <c r="G415" s="6">
        <f>T411</f>
        <v>7.0448287730166933E-4</v>
      </c>
      <c r="H415" s="6" t="s">
        <v>65</v>
      </c>
      <c r="S415" s="8" t="s">
        <v>16</v>
      </c>
      <c r="T415" s="7">
        <f t="shared" si="46"/>
        <v>2.6501462743073485E-2</v>
      </c>
      <c r="W415" s="6" t="s">
        <v>16</v>
      </c>
      <c r="X415" s="6">
        <v>2.6469150656089034E-2</v>
      </c>
    </row>
    <row r="416" spans="1:28">
      <c r="A416" s="1" t="s">
        <v>12</v>
      </c>
      <c r="B416" s="1">
        <v>8.9923586840349699E-3</v>
      </c>
      <c r="C416" s="1" t="s">
        <v>11</v>
      </c>
      <c r="D416" s="1" t="s">
        <v>47</v>
      </c>
      <c r="G416" s="1">
        <f>B416/D417*T416</f>
        <v>1.6540585473670627E-2</v>
      </c>
      <c r="H416" s="1" t="s">
        <v>22</v>
      </c>
      <c r="S416" s="3" t="s">
        <v>13</v>
      </c>
      <c r="T416" s="13">
        <f t="shared" si="46"/>
        <v>1.6579547410084324E-2</v>
      </c>
      <c r="W416" s="1" t="s">
        <v>13</v>
      </c>
      <c r="X416" s="1">
        <v>1.6559332685211543E-2</v>
      </c>
    </row>
    <row r="417" spans="1:28" s="10" customFormat="1">
      <c r="A417" s="10" t="s">
        <v>12</v>
      </c>
      <c r="B417" s="16">
        <v>2.11818201849167E-5</v>
      </c>
      <c r="C417" s="10" t="s">
        <v>11</v>
      </c>
      <c r="D417" s="10">
        <f>SUM(B416:B417)</f>
        <v>9.0135405042198868E-3</v>
      </c>
      <c r="G417" s="16">
        <f>B417/D417*T416</f>
        <v>3.8961936413698097E-5</v>
      </c>
      <c r="H417" s="10" t="s">
        <v>64</v>
      </c>
      <c r="S417" s="12" t="s">
        <v>8</v>
      </c>
      <c r="T417" s="11">
        <f t="shared" si="46"/>
        <v>9.0130786439511279E-2</v>
      </c>
      <c r="W417" s="10" t="s">
        <v>8</v>
      </c>
      <c r="X417" s="10">
        <v>9.0020893870952148E-2</v>
      </c>
    </row>
    <row r="418" spans="1:28" ht="15.75" thickBot="1">
      <c r="A418" s="1" t="s">
        <v>12</v>
      </c>
      <c r="B418" s="1">
        <v>2.6735874910563499E-2</v>
      </c>
      <c r="C418" s="1" t="s">
        <v>11</v>
      </c>
      <c r="D418" s="1" t="s">
        <v>10</v>
      </c>
      <c r="H418" s="1" t="s">
        <v>63</v>
      </c>
      <c r="S418" s="5" t="s">
        <v>5</v>
      </c>
      <c r="T418" s="4">
        <f>SUM(T410:T417)</f>
        <v>1</v>
      </c>
      <c r="W418" s="1" t="s">
        <v>42</v>
      </c>
      <c r="X418" s="1">
        <v>1.219256736796309E-3</v>
      </c>
    </row>
    <row r="419" spans="1:28">
      <c r="A419" s="1" t="s">
        <v>7</v>
      </c>
      <c r="B419" s="2">
        <v>6.5820984882502598E-9</v>
      </c>
      <c r="C419" s="1" t="s">
        <v>3</v>
      </c>
      <c r="H419" s="1" t="s">
        <v>6</v>
      </c>
    </row>
    <row r="420" spans="1:28">
      <c r="A420" s="1" t="s">
        <v>4</v>
      </c>
      <c r="B420" s="2">
        <v>3.1699999999999999E-10</v>
      </c>
      <c r="C420" s="1" t="s">
        <v>3</v>
      </c>
      <c r="H420" s="1" t="s">
        <v>2</v>
      </c>
    </row>
    <row r="421" spans="1:28">
      <c r="D421" s="1" t="s">
        <v>62</v>
      </c>
      <c r="G421" s="1">
        <f>T415</f>
        <v>2.6501462743073485E-2</v>
      </c>
    </row>
    <row r="422" spans="1:28">
      <c r="D422" s="1" t="s">
        <v>15</v>
      </c>
      <c r="G422" s="1">
        <f>T417</f>
        <v>9.0130786439511279E-2</v>
      </c>
    </row>
    <row r="423" spans="1:28">
      <c r="D423" s="1" t="s">
        <v>0</v>
      </c>
      <c r="G423" s="1">
        <f>SUM(G409:G422)</f>
        <v>1</v>
      </c>
    </row>
    <row r="426" spans="1:28">
      <c r="S426" s="1" t="s">
        <v>56</v>
      </c>
      <c r="T426" s="1" t="s">
        <v>27</v>
      </c>
      <c r="U426" s="1" t="s">
        <v>24</v>
      </c>
      <c r="V426" s="1" t="s">
        <v>21</v>
      </c>
      <c r="W426" s="1" t="s">
        <v>18</v>
      </c>
      <c r="X426" s="1" t="s">
        <v>16</v>
      </c>
      <c r="Y426" s="1" t="s">
        <v>13</v>
      </c>
      <c r="Z426" s="1" t="s">
        <v>45</v>
      </c>
      <c r="AA426" s="1" t="s">
        <v>8</v>
      </c>
      <c r="AB426" s="1" t="s">
        <v>42</v>
      </c>
    </row>
    <row r="427" spans="1:28">
      <c r="A427" s="14" t="s">
        <v>61</v>
      </c>
      <c r="E427" s="1">
        <v>2010</v>
      </c>
      <c r="F427" s="1">
        <v>2015</v>
      </c>
      <c r="S427" s="1">
        <v>2010</v>
      </c>
      <c r="T427" s="1">
        <v>0.49543920422814502</v>
      </c>
      <c r="U427" s="1">
        <v>4.4919993848793638E-2</v>
      </c>
      <c r="V427" s="1">
        <v>0.24380630174904697</v>
      </c>
      <c r="W427" s="1">
        <v>2.9359869853423228E-2</v>
      </c>
      <c r="X427" s="1">
        <v>1.0521800360978689E-4</v>
      </c>
      <c r="Y427" s="1">
        <v>4.1520642962938979E-3</v>
      </c>
      <c r="Z427" s="1">
        <v>0.16846616431814687</v>
      </c>
      <c r="AA427" s="1">
        <v>1.0926484990247101E-3</v>
      </c>
      <c r="AB427" s="1">
        <v>1.2658535203515901E-2</v>
      </c>
    </row>
    <row r="428" spans="1:28">
      <c r="A428" s="1" t="s">
        <v>39</v>
      </c>
      <c r="B428" s="1" t="s">
        <v>38</v>
      </c>
      <c r="C428" s="1" t="s">
        <v>37</v>
      </c>
      <c r="D428" s="1" t="s">
        <v>60</v>
      </c>
      <c r="H428" s="1" t="s">
        <v>36</v>
      </c>
      <c r="S428" s="1">
        <v>2015</v>
      </c>
      <c r="T428" s="1">
        <v>0.45382464131883116</v>
      </c>
      <c r="U428" s="1">
        <v>4.6431006166527219E-2</v>
      </c>
      <c r="V428" s="1">
        <v>0.30603715410120541</v>
      </c>
      <c r="W428" s="1">
        <v>2.9070217842645098E-2</v>
      </c>
      <c r="X428" s="1">
        <v>3.3892659043723468E-3</v>
      </c>
      <c r="Y428" s="1">
        <v>5.9108797372253727E-3</v>
      </c>
      <c r="Z428" s="1">
        <v>0.14126847634098727</v>
      </c>
      <c r="AA428" s="1">
        <v>9.5286789997211119E-4</v>
      </c>
      <c r="AB428" s="1">
        <v>1.3115490688234019E-2</v>
      </c>
    </row>
    <row r="429" spans="1:28" s="10" customFormat="1" ht="15.75" thickBot="1">
      <c r="A429" s="10" t="s">
        <v>12</v>
      </c>
      <c r="B429" s="10">
        <v>0.29755855972989897</v>
      </c>
      <c r="C429" s="10" t="s">
        <v>11</v>
      </c>
      <c r="D429" s="10">
        <f>SUM(B429+B432+B439)</f>
        <v>0.42085032982569121</v>
      </c>
      <c r="E429" s="10">
        <f>$B429/$D$429*T$431</f>
        <v>0.35478705810681305</v>
      </c>
      <c r="F429" s="10">
        <f>$B429/$D$429*U$431</f>
        <v>0.32513709193782681</v>
      </c>
      <c r="H429" s="10" t="s">
        <v>59</v>
      </c>
      <c r="S429" s="1"/>
      <c r="T429" s="1"/>
      <c r="U429" s="1"/>
    </row>
    <row r="430" spans="1:28">
      <c r="A430" s="1" t="s">
        <v>12</v>
      </c>
      <c r="B430" s="1">
        <v>1.50651708092605E-2</v>
      </c>
      <c r="C430" s="1" t="s">
        <v>11</v>
      </c>
      <c r="D430" s="1" t="s">
        <v>58</v>
      </c>
      <c r="E430" s="1">
        <f>$B430/$D$431*T$434</f>
        <v>1.1289927935109226E-2</v>
      </c>
      <c r="F430" s="1">
        <f>$B430/$D$431*U$434</f>
        <v>1.1183722283025884E-2</v>
      </c>
      <c r="H430" s="1" t="s">
        <v>57</v>
      </c>
      <c r="S430" s="19" t="s">
        <v>56</v>
      </c>
      <c r="T430" s="18">
        <v>2010</v>
      </c>
      <c r="U430" s="17">
        <v>2015</v>
      </c>
      <c r="W430" s="1" t="s">
        <v>56</v>
      </c>
      <c r="X430" s="1">
        <v>2010</v>
      </c>
      <c r="Y430" s="1">
        <v>2015</v>
      </c>
    </row>
    <row r="431" spans="1:28" s="10" customFormat="1">
      <c r="A431" s="10" t="s">
        <v>12</v>
      </c>
      <c r="B431" s="10">
        <v>2.4614644330358398E-2</v>
      </c>
      <c r="C431" s="10" t="s">
        <v>11</v>
      </c>
      <c r="D431" s="10">
        <f>SUM(B430:B431)</f>
        <v>3.96798151396189E-2</v>
      </c>
      <c r="E431" s="10">
        <f>$B431/$D$431*T$434</f>
        <v>1.8446359762961911E-2</v>
      </c>
      <c r="F431" s="10">
        <f>$B431/$D$431*U$434</f>
        <v>1.8272832732634563E-2</v>
      </c>
      <c r="H431" s="10" t="s">
        <v>55</v>
      </c>
      <c r="S431" s="12" t="s">
        <v>27</v>
      </c>
      <c r="T431" s="10">
        <f t="shared" ref="T431:U438" si="47">X431/(1-X$439)</f>
        <v>0.50179114510324707</v>
      </c>
      <c r="U431" s="11">
        <f t="shared" si="47"/>
        <v>0.45985587678878415</v>
      </c>
      <c r="W431" s="10" t="s">
        <v>27</v>
      </c>
      <c r="X431" s="10">
        <v>0.49543920422814502</v>
      </c>
      <c r="Y431" s="10">
        <v>0.45382464131883116</v>
      </c>
    </row>
    <row r="432" spans="1:28" s="10" customFormat="1">
      <c r="A432" s="10" t="s">
        <v>12</v>
      </c>
      <c r="B432" s="10">
        <v>0.109216295542704</v>
      </c>
      <c r="C432" s="10" t="s">
        <v>11</v>
      </c>
      <c r="E432" s="10">
        <f>$B432/$D$429*T$431</f>
        <v>0.13022152085993816</v>
      </c>
      <c r="F432" s="10">
        <f>$B432/$D$429*U$431</f>
        <v>0.1193387572423073</v>
      </c>
      <c r="H432" s="10" t="s">
        <v>54</v>
      </c>
      <c r="S432" s="12" t="s">
        <v>24</v>
      </c>
      <c r="T432" s="10">
        <f t="shared" si="47"/>
        <v>4.5495905368516838E-2</v>
      </c>
      <c r="U432" s="11">
        <f t="shared" si="47"/>
        <v>4.7048064619949599E-2</v>
      </c>
      <c r="W432" s="10" t="s">
        <v>24</v>
      </c>
      <c r="X432" s="10">
        <v>4.4919993848793638E-2</v>
      </c>
      <c r="Y432" s="10">
        <v>4.6431006166527219E-2</v>
      </c>
    </row>
    <row r="433" spans="1:25" s="6" customFormat="1">
      <c r="A433" s="6" t="s">
        <v>12</v>
      </c>
      <c r="B433" s="6">
        <v>0.386151072708455</v>
      </c>
      <c r="C433" s="6" t="s">
        <v>11</v>
      </c>
      <c r="D433" s="6" t="s">
        <v>53</v>
      </c>
      <c r="E433" s="6">
        <f>T433</f>
        <v>0.24693210043528516</v>
      </c>
      <c r="F433" s="6">
        <f>U433</f>
        <v>0.3101043244813213</v>
      </c>
      <c r="H433" s="6" t="s">
        <v>52</v>
      </c>
      <c r="S433" s="8" t="s">
        <v>21</v>
      </c>
      <c r="T433" s="6">
        <f t="shared" si="47"/>
        <v>0.24693210043528516</v>
      </c>
      <c r="U433" s="7">
        <f t="shared" si="47"/>
        <v>0.3101043244813213</v>
      </c>
      <c r="W433" s="6" t="s">
        <v>21</v>
      </c>
      <c r="X433" s="6">
        <v>0.24380630174904697</v>
      </c>
      <c r="Y433" s="6">
        <v>0.30603715410120541</v>
      </c>
    </row>
    <row r="434" spans="1:25">
      <c r="A434" s="1" t="s">
        <v>12</v>
      </c>
      <c r="B434" s="1">
        <v>6.0699754000279799E-2</v>
      </c>
      <c r="C434" s="1" t="s">
        <v>11</v>
      </c>
      <c r="D434" s="1" t="s">
        <v>51</v>
      </c>
      <c r="E434" s="1">
        <f>$B434/$D$435*T$437</f>
        <v>0.10753731222229869</v>
      </c>
      <c r="F434" s="1">
        <f>$B434/$D$435*U$437</f>
        <v>9.0217916844313933E-2</v>
      </c>
      <c r="H434" s="1" t="s">
        <v>50</v>
      </c>
      <c r="S434" s="3" t="s">
        <v>18</v>
      </c>
      <c r="T434" s="1">
        <f t="shared" si="47"/>
        <v>2.9736287698071139E-2</v>
      </c>
      <c r="U434" s="13">
        <f t="shared" si="47"/>
        <v>2.9456555015660447E-2</v>
      </c>
      <c r="W434" s="1" t="s">
        <v>18</v>
      </c>
      <c r="X434" s="1">
        <v>2.9359869853423228E-2</v>
      </c>
      <c r="Y434" s="1">
        <v>2.9070217842645098E-2</v>
      </c>
    </row>
    <row r="435" spans="1:25" s="10" customFormat="1">
      <c r="A435" s="10" t="s">
        <v>12</v>
      </c>
      <c r="B435" s="10">
        <v>3.5610619052718499E-2</v>
      </c>
      <c r="C435" s="10" t="s">
        <v>11</v>
      </c>
      <c r="D435" s="10">
        <f>SUM(B434:B435)</f>
        <v>9.6310373052998305E-2</v>
      </c>
      <c r="E435" s="1">
        <f>$B435/$D$435*T$437</f>
        <v>6.3088727830492949E-2</v>
      </c>
      <c r="F435" s="1">
        <f>$B435/$D$435*U$437</f>
        <v>5.2927988282421866E-2</v>
      </c>
      <c r="H435" s="10" t="s">
        <v>49</v>
      </c>
      <c r="S435" s="12" t="s">
        <v>16</v>
      </c>
      <c r="T435" s="10">
        <f t="shared" si="47"/>
        <v>1.0656698554787726E-4</v>
      </c>
      <c r="U435" s="11">
        <f t="shared" si="47"/>
        <v>3.4343085461296325E-3</v>
      </c>
      <c r="W435" s="10" t="s">
        <v>16</v>
      </c>
      <c r="X435" s="10">
        <v>1.0521800360978689E-4</v>
      </c>
      <c r="Y435" s="10">
        <v>3.3892659043723468E-3</v>
      </c>
    </row>
    <row r="436" spans="1:25" s="6" customFormat="1">
      <c r="A436" s="6" t="s">
        <v>12</v>
      </c>
      <c r="B436" s="6">
        <v>4.9224510755050403E-2</v>
      </c>
      <c r="C436" s="6" t="s">
        <v>11</v>
      </c>
      <c r="D436" s="6" t="s">
        <v>26</v>
      </c>
      <c r="E436" s="6">
        <f>T432</f>
        <v>4.5495905368516838E-2</v>
      </c>
      <c r="F436" s="6">
        <f>U432</f>
        <v>4.7048064619949599E-2</v>
      </c>
      <c r="H436" s="6" t="s">
        <v>48</v>
      </c>
      <c r="S436" s="8" t="s">
        <v>13</v>
      </c>
      <c r="T436" s="6">
        <f t="shared" si="47"/>
        <v>4.205297198927772E-3</v>
      </c>
      <c r="U436" s="7">
        <f t="shared" si="47"/>
        <v>5.9894341044500789E-3</v>
      </c>
      <c r="W436" s="6" t="s">
        <v>13</v>
      </c>
      <c r="X436" s="6">
        <v>4.1520642962938979E-3</v>
      </c>
      <c r="Y436" s="6">
        <v>5.9108797372253727E-3</v>
      </c>
    </row>
    <row r="437" spans="1:25">
      <c r="A437" s="1" t="s">
        <v>12</v>
      </c>
      <c r="B437" s="1">
        <v>7.5322977605182199E-3</v>
      </c>
      <c r="C437" s="1" t="s">
        <v>11</v>
      </c>
      <c r="D437" s="1" t="s">
        <v>47</v>
      </c>
      <c r="E437" s="1">
        <f>$B437/$D$438*T$436</f>
        <v>4.06936840193788E-3</v>
      </c>
      <c r="F437" s="1">
        <f>$B437/$D$438*U$436</f>
        <v>5.7958362363432266E-3</v>
      </c>
      <c r="H437" s="1" t="s">
        <v>46</v>
      </c>
      <c r="S437" s="3" t="s">
        <v>45</v>
      </c>
      <c r="T437" s="1">
        <f t="shared" si="47"/>
        <v>0.17062604005279164</v>
      </c>
      <c r="U437" s="13">
        <f t="shared" si="47"/>
        <v>0.14314590512673581</v>
      </c>
      <c r="W437" s="1" t="s">
        <v>45</v>
      </c>
      <c r="X437" s="1">
        <v>0.16846616431814687</v>
      </c>
      <c r="Y437" s="1">
        <v>0.14126847634098727</v>
      </c>
    </row>
    <row r="438" spans="1:25" s="10" customFormat="1">
      <c r="A438" s="10" t="s">
        <v>12</v>
      </c>
      <c r="B438" s="16">
        <v>2.5160075766778202E-4</v>
      </c>
      <c r="C438" s="10" t="s">
        <v>11</v>
      </c>
      <c r="D438" s="10">
        <f>SUM(B437:B438)</f>
        <v>7.783898518186002E-3</v>
      </c>
      <c r="E438" s="10">
        <f>$B438/$D$438*T$436</f>
        <v>1.3592879698989235E-4</v>
      </c>
      <c r="F438" s="16">
        <f>$B438/$D$438*U$436</f>
        <v>1.9359786810685189E-4</v>
      </c>
      <c r="H438" s="10" t="s">
        <v>44</v>
      </c>
      <c r="S438" s="12" t="s">
        <v>8</v>
      </c>
      <c r="T438" s="10">
        <f t="shared" si="47"/>
        <v>1.1066571576125717E-3</v>
      </c>
      <c r="U438" s="11">
        <f t="shared" si="47"/>
        <v>9.6553131696901662E-4</v>
      </c>
      <c r="W438" s="10" t="s">
        <v>8</v>
      </c>
      <c r="X438" s="10">
        <v>1.0926484990247101E-3</v>
      </c>
      <c r="Y438" s="10">
        <v>9.5286789997211119E-4</v>
      </c>
    </row>
    <row r="439" spans="1:25" s="10" customFormat="1" ht="15.75" thickBot="1">
      <c r="A439" s="10" t="s">
        <v>12</v>
      </c>
      <c r="B439" s="10">
        <v>1.40754745530882E-2</v>
      </c>
      <c r="C439" s="10" t="s">
        <v>11</v>
      </c>
      <c r="E439" s="10">
        <f>$B439/$D$429*T$431</f>
        <v>1.678256613649582E-2</v>
      </c>
      <c r="F439" s="10">
        <f>$B439/$D$429*U$431</f>
        <v>1.5380027608650012E-2</v>
      </c>
      <c r="H439" s="10" t="s">
        <v>43</v>
      </c>
      <c r="S439" s="5" t="s">
        <v>5</v>
      </c>
      <c r="T439" s="15">
        <f>SUM(T431:T438)</f>
        <v>1.0000000000000002</v>
      </c>
      <c r="U439" s="4">
        <f>SUM(U431:U438)</f>
        <v>1</v>
      </c>
      <c r="W439" s="10" t="s">
        <v>42</v>
      </c>
      <c r="X439" s="10">
        <v>1.2658535203515901E-2</v>
      </c>
      <c r="Y439" s="10">
        <v>1.3115490688234019E-2</v>
      </c>
    </row>
    <row r="440" spans="1:25">
      <c r="A440" s="1" t="s">
        <v>12</v>
      </c>
      <c r="B440" s="1">
        <v>1.3262463081273001E-2</v>
      </c>
      <c r="C440" s="1" t="s">
        <v>11</v>
      </c>
      <c r="D440" s="1" t="s">
        <v>10</v>
      </c>
      <c r="H440" s="1" t="s">
        <v>41</v>
      </c>
    </row>
    <row r="441" spans="1:25">
      <c r="A441" s="1" t="s">
        <v>7</v>
      </c>
      <c r="B441" s="2">
        <v>6.5820984882502598E-9</v>
      </c>
      <c r="C441" s="1" t="s">
        <v>3</v>
      </c>
      <c r="H441" s="1" t="s">
        <v>6</v>
      </c>
    </row>
    <row r="442" spans="1:25">
      <c r="A442" s="1" t="s">
        <v>4</v>
      </c>
      <c r="B442" s="2">
        <v>3.1699999999999999E-10</v>
      </c>
      <c r="C442" s="1" t="s">
        <v>3</v>
      </c>
      <c r="H442" s="1" t="s">
        <v>2</v>
      </c>
    </row>
    <row r="443" spans="1:25">
      <c r="D443" s="1" t="s">
        <v>1</v>
      </c>
      <c r="E443" s="1">
        <f>T435</f>
        <v>1.0656698554787726E-4</v>
      </c>
      <c r="F443" s="1">
        <f>U435</f>
        <v>3.4343085461296325E-3</v>
      </c>
    </row>
    <row r="444" spans="1:25">
      <c r="D444" s="1" t="s">
        <v>15</v>
      </c>
      <c r="E444" s="1">
        <f>T438</f>
        <v>1.1066571576125717E-3</v>
      </c>
      <c r="F444" s="1">
        <f>U438</f>
        <v>9.6553131696901662E-4</v>
      </c>
    </row>
    <row r="445" spans="1:25">
      <c r="D445" s="1" t="s">
        <v>0</v>
      </c>
      <c r="E445" s="1">
        <f>SUM(E429:E444)</f>
        <v>1</v>
      </c>
      <c r="F445" s="1">
        <f>SUM(F429:F444)</f>
        <v>0.99999999999999989</v>
      </c>
    </row>
    <row r="450" spans="1:26">
      <c r="A450" s="14" t="s">
        <v>40</v>
      </c>
      <c r="G450" s="1">
        <v>2020</v>
      </c>
    </row>
    <row r="451" spans="1:26">
      <c r="A451" s="1" t="s">
        <v>39</v>
      </c>
      <c r="B451" s="1" t="s">
        <v>38</v>
      </c>
      <c r="C451" s="1" t="s">
        <v>37</v>
      </c>
      <c r="H451" s="1" t="s">
        <v>36</v>
      </c>
      <c r="S451" s="1" t="s">
        <v>29</v>
      </c>
      <c r="T451" s="1" t="s">
        <v>27</v>
      </c>
      <c r="U451" s="1" t="s">
        <v>24</v>
      </c>
      <c r="V451" s="1" t="s">
        <v>21</v>
      </c>
      <c r="W451" s="1" t="s">
        <v>18</v>
      </c>
      <c r="X451" s="1" t="s">
        <v>16</v>
      </c>
      <c r="Y451" s="1" t="s">
        <v>13</v>
      </c>
      <c r="Z451" s="1" t="s">
        <v>8</v>
      </c>
    </row>
    <row r="452" spans="1:26">
      <c r="A452" s="1" t="s">
        <v>12</v>
      </c>
      <c r="B452" s="1">
        <v>0.32042474487380901</v>
      </c>
      <c r="C452" s="1" t="s">
        <v>11</v>
      </c>
      <c r="D452" s="1" t="s">
        <v>35</v>
      </c>
      <c r="G452" s="1">
        <f>T455</f>
        <v>0.49913244407100094</v>
      </c>
      <c r="H452" s="1" t="s">
        <v>34</v>
      </c>
      <c r="S452" s="1">
        <v>2019</v>
      </c>
      <c r="T452" s="1">
        <v>0.49913244407100094</v>
      </c>
      <c r="U452" s="1">
        <v>9.2973427161012496E-3</v>
      </c>
      <c r="V452" s="1">
        <v>0.17858208171410567</v>
      </c>
      <c r="W452" s="1">
        <v>0.2777733431362252</v>
      </c>
      <c r="X452" s="1">
        <v>2.0241571263522738E-2</v>
      </c>
      <c r="Y452" s="1">
        <v>3.033294821972482E-3</v>
      </c>
      <c r="Z452" s="1">
        <v>1.1939922277071736E-2</v>
      </c>
    </row>
    <row r="453" spans="1:26" s="10" customFormat="1">
      <c r="A453" s="10" t="s">
        <v>12</v>
      </c>
      <c r="B453" s="10">
        <v>0.46975844721436599</v>
      </c>
      <c r="C453" s="10" t="s">
        <v>11</v>
      </c>
      <c r="D453" s="10" t="s">
        <v>33</v>
      </c>
      <c r="G453" s="10">
        <f>T458</f>
        <v>0.2777733431362252</v>
      </c>
      <c r="H453" s="10" t="s">
        <v>32</v>
      </c>
    </row>
    <row r="454" spans="1:26">
      <c r="A454" s="1" t="s">
        <v>12</v>
      </c>
      <c r="B454" s="1">
        <v>0.18012980350153501</v>
      </c>
      <c r="C454" s="1" t="s">
        <v>11</v>
      </c>
      <c r="D454" s="1" t="s">
        <v>31</v>
      </c>
      <c r="G454" s="1">
        <f>B454/D455*T457</f>
        <v>0.16193643694842988</v>
      </c>
      <c r="H454" s="1" t="s">
        <v>30</v>
      </c>
      <c r="S454" s="3" t="s">
        <v>29</v>
      </c>
      <c r="T454" s="13">
        <v>2019</v>
      </c>
      <c r="W454" s="1" t="s">
        <v>29</v>
      </c>
      <c r="X454" s="1">
        <v>2019</v>
      </c>
    </row>
    <row r="455" spans="1:26" s="10" customFormat="1">
      <c r="A455" s="10" t="s">
        <v>12</v>
      </c>
      <c r="B455" s="10">
        <v>1.8515763204993801E-2</v>
      </c>
      <c r="C455" s="10" t="s">
        <v>11</v>
      </c>
      <c r="D455" s="10">
        <f>SUM(B454:B455)</f>
        <v>0.1986455667065288</v>
      </c>
      <c r="G455" s="10">
        <f>B455/D455*T457</f>
        <v>1.6645644765675798E-2</v>
      </c>
      <c r="H455" s="10" t="s">
        <v>28</v>
      </c>
      <c r="S455" s="12" t="s">
        <v>27</v>
      </c>
      <c r="T455" s="11">
        <v>0.49913244407100094</v>
      </c>
      <c r="W455" s="10" t="s">
        <v>27</v>
      </c>
      <c r="X455" s="10">
        <v>0.49913244407100094</v>
      </c>
    </row>
    <row r="456" spans="1:26">
      <c r="A456" s="1" t="s">
        <v>12</v>
      </c>
      <c r="B456" s="1">
        <v>2.3726768542646501E-3</v>
      </c>
      <c r="C456" s="1" t="s">
        <v>11</v>
      </c>
      <c r="D456" s="1" t="s">
        <v>26</v>
      </c>
      <c r="G456" s="1">
        <f>T456</f>
        <v>9.2973427161012496E-3</v>
      </c>
      <c r="H456" s="1" t="s">
        <v>25</v>
      </c>
      <c r="S456" s="3" t="s">
        <v>24</v>
      </c>
      <c r="T456" s="13">
        <v>9.2973427161012496E-3</v>
      </c>
      <c r="W456" s="1" t="s">
        <v>24</v>
      </c>
      <c r="X456" s="1">
        <v>9.2973427161012496E-3</v>
      </c>
    </row>
    <row r="457" spans="1:26" s="10" customFormat="1">
      <c r="A457" s="10" t="s">
        <v>12</v>
      </c>
      <c r="B457" s="10">
        <v>1.70408991904346E-3</v>
      </c>
      <c r="C457" s="10" t="s">
        <v>11</v>
      </c>
      <c r="D457" s="10" t="s">
        <v>23</v>
      </c>
      <c r="G457" s="10">
        <f>T460</f>
        <v>3.033294821972482E-3</v>
      </c>
      <c r="H457" s="10" t="s">
        <v>22</v>
      </c>
      <c r="S457" s="12" t="s">
        <v>21</v>
      </c>
      <c r="T457" s="11">
        <v>0.17858208171410567</v>
      </c>
      <c r="W457" s="10" t="s">
        <v>21</v>
      </c>
      <c r="X457" s="10">
        <v>0.17858208171410567</v>
      </c>
    </row>
    <row r="458" spans="1:26">
      <c r="A458" s="1" t="s">
        <v>12</v>
      </c>
      <c r="B458" s="1">
        <v>4.4661089802950403E-3</v>
      </c>
      <c r="C458" s="1" t="s">
        <v>11</v>
      </c>
      <c r="D458" s="1" t="s">
        <v>20</v>
      </c>
      <c r="G458" s="1">
        <v>0</v>
      </c>
      <c r="H458" s="1" t="s">
        <v>19</v>
      </c>
      <c r="S458" s="3" t="s">
        <v>18</v>
      </c>
      <c r="T458" s="13">
        <v>0.2777733431362252</v>
      </c>
      <c r="W458" s="1" t="s">
        <v>18</v>
      </c>
      <c r="X458" s="1">
        <v>0.2777733431362252</v>
      </c>
    </row>
    <row r="459" spans="1:26" s="10" customFormat="1">
      <c r="A459" s="10" t="s">
        <v>12</v>
      </c>
      <c r="B459" s="10">
        <v>2.5782269507696898E-3</v>
      </c>
      <c r="C459" s="10" t="s">
        <v>11</v>
      </c>
      <c r="G459" s="10">
        <v>0</v>
      </c>
      <c r="H459" s="10" t="s">
        <v>17</v>
      </c>
      <c r="S459" s="12" t="s">
        <v>16</v>
      </c>
      <c r="T459" s="11">
        <v>2.0241571263522738E-2</v>
      </c>
      <c r="W459" s="10" t="s">
        <v>16</v>
      </c>
      <c r="X459" s="10">
        <v>2.0241571263522738E-2</v>
      </c>
    </row>
    <row r="460" spans="1:26" s="6" customFormat="1">
      <c r="A460" s="6" t="s">
        <v>12</v>
      </c>
      <c r="B460" s="9">
        <v>5.0138500923051702E-5</v>
      </c>
      <c r="C460" s="6" t="s">
        <v>11</v>
      </c>
      <c r="D460" s="6" t="s">
        <v>15</v>
      </c>
      <c r="G460" s="6">
        <f>T461</f>
        <v>1.1939922277071736E-2</v>
      </c>
      <c r="H460" s="6" t="s">
        <v>14</v>
      </c>
      <c r="S460" s="8" t="s">
        <v>13</v>
      </c>
      <c r="T460" s="7">
        <v>3.033294821972482E-3</v>
      </c>
      <c r="W460" s="6" t="s">
        <v>13</v>
      </c>
      <c r="X460" s="6">
        <v>3.033294821972482E-3</v>
      </c>
    </row>
    <row r="461" spans="1:26" ht="15.75" thickBot="1">
      <c r="A461" s="1" t="s">
        <v>12</v>
      </c>
      <c r="B461" s="1">
        <v>2.7899791692544199E-2</v>
      </c>
      <c r="C461" s="1" t="s">
        <v>11</v>
      </c>
      <c r="D461" s="1" t="s">
        <v>10</v>
      </c>
      <c r="H461" s="1" t="s">
        <v>9</v>
      </c>
      <c r="S461" s="5" t="s">
        <v>8</v>
      </c>
      <c r="T461" s="4">
        <v>1.1939922277071736E-2</v>
      </c>
      <c r="W461" s="1" t="s">
        <v>8</v>
      </c>
      <c r="X461" s="1">
        <v>1.1939922277071736E-2</v>
      </c>
    </row>
    <row r="462" spans="1:26">
      <c r="A462" s="1" t="s">
        <v>7</v>
      </c>
      <c r="B462" s="2">
        <v>6.5820984882502598E-9</v>
      </c>
      <c r="C462" s="1" t="s">
        <v>3</v>
      </c>
      <c r="H462" s="1" t="s">
        <v>6</v>
      </c>
      <c r="S462" s="3" t="s">
        <v>5</v>
      </c>
      <c r="T462" s="1">
        <f>SUM(T455:T461)</f>
        <v>1</v>
      </c>
    </row>
    <row r="463" spans="1:26">
      <c r="A463" s="1" t="s">
        <v>4</v>
      </c>
      <c r="B463" s="2">
        <v>3.1699999999999999E-10</v>
      </c>
      <c r="C463" s="1" t="s">
        <v>3</v>
      </c>
      <c r="H463" s="1" t="s">
        <v>2</v>
      </c>
    </row>
    <row r="464" spans="1:26">
      <c r="D464" s="1" t="s">
        <v>1</v>
      </c>
      <c r="G464" s="1">
        <f>T459</f>
        <v>2.0241571263522738E-2</v>
      </c>
    </row>
    <row r="465" spans="4:7">
      <c r="D465" s="1" t="s">
        <v>0</v>
      </c>
      <c r="G465" s="1">
        <f>SUM(G452:G464)</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high voltage Global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Sherry Liang</dc:creator>
  <cp:lastModifiedBy>Sherry Liang</cp:lastModifiedBy>
  <dcterms:created xsi:type="dcterms:W3CDTF">2023-02-06T20:19:22Z</dcterms:created>
  <dcterms:modified xsi:type="dcterms:W3CDTF">2023-02-06T20:22:55Z</dcterms:modified>
</cp:coreProperties>
</file>