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herry Liang\Desktop\"/>
    </mc:Choice>
  </mc:AlternateContent>
  <xr:revisionPtr revIDLastSave="0" documentId="13_ncr:1_{BC0562FA-E4B6-4AA7-AEC8-1AFD5E8E0E76}" xr6:coauthVersionLast="47" xr6:coauthVersionMax="47" xr10:uidLastSave="{00000000-0000-0000-0000-000000000000}"/>
  <bookViews>
    <workbookView xWindow="-120" yWindow="-120" windowWidth="29040" windowHeight="15840" xr2:uid="{9AE2507A-995C-4459-9580-4DE2C0B6CDC6}"/>
  </bookViews>
  <sheets>
    <sheet name="high voltage US"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5" i="3" l="1"/>
  <c r="G243" i="3"/>
  <c r="G241" i="3"/>
  <c r="G239" i="3"/>
  <c r="G237" i="3"/>
  <c r="G235" i="3"/>
  <c r="G233" i="3"/>
  <c r="G231" i="3"/>
  <c r="G229" i="3"/>
  <c r="G215" i="3"/>
  <c r="G213" i="3"/>
  <c r="G211" i="3"/>
  <c r="G209" i="3"/>
  <c r="K207" i="3"/>
  <c r="G207" i="3"/>
  <c r="G205" i="3"/>
  <c r="G203" i="3"/>
  <c r="G186" i="3"/>
  <c r="G184" i="3"/>
  <c r="G182" i="3"/>
  <c r="G180" i="3"/>
  <c r="G178" i="3"/>
  <c r="G176" i="3"/>
  <c r="G174" i="3"/>
  <c r="G156" i="3"/>
  <c r="G154" i="3"/>
  <c r="G152" i="3"/>
  <c r="G150" i="3"/>
  <c r="G148" i="3"/>
  <c r="G146" i="3"/>
  <c r="G144" i="3"/>
  <c r="G128" i="3"/>
  <c r="G126" i="3"/>
  <c r="G124" i="3"/>
  <c r="J122" i="3"/>
  <c r="G122" i="3"/>
  <c r="J121" i="3"/>
  <c r="G120" i="3"/>
  <c r="G118" i="3"/>
  <c r="H117" i="3"/>
  <c r="G116" i="3"/>
  <c r="G114" i="3"/>
  <c r="J103" i="3"/>
  <c r="H101" i="3"/>
  <c r="G97" i="3"/>
  <c r="K95" i="3"/>
  <c r="G95" i="3"/>
  <c r="J93" i="3"/>
  <c r="G93" i="3"/>
  <c r="G91" i="3"/>
  <c r="I90" i="3"/>
  <c r="G89" i="3"/>
  <c r="H88" i="3"/>
  <c r="G87" i="3"/>
  <c r="G85" i="3"/>
  <c r="M83" i="3"/>
  <c r="G83" i="3"/>
  <c r="M82" i="3"/>
  <c r="N70" i="3"/>
  <c r="L68" i="3"/>
  <c r="G68" i="3"/>
  <c r="G66" i="3"/>
  <c r="J64" i="3"/>
  <c r="G64" i="3"/>
  <c r="I48" i="3"/>
  <c r="G47" i="3"/>
  <c r="G45" i="3"/>
  <c r="N43" i="3" s="1"/>
  <c r="G43" i="3"/>
  <c r="I49" i="3" s="1"/>
  <c r="G41" i="3"/>
  <c r="G39" i="3"/>
  <c r="I32" i="3"/>
  <c r="N31" i="3"/>
  <c r="M31" i="3"/>
  <c r="H31" i="3"/>
  <c r="L30" i="3"/>
  <c r="M28" i="3"/>
  <c r="L26" i="3"/>
  <c r="J26" i="3"/>
  <c r="I26" i="3"/>
  <c r="G23" i="3"/>
  <c r="H23" i="3" s="1"/>
  <c r="H21" i="3"/>
  <c r="G21" i="3"/>
  <c r="K26" i="3" s="1"/>
  <c r="N20" i="3"/>
  <c r="H20" i="3"/>
  <c r="G19" i="3"/>
  <c r="J25" i="3" s="1"/>
  <c r="N17" i="3"/>
  <c r="M17" i="3"/>
  <c r="K17" i="3"/>
  <c r="H17" i="3"/>
  <c r="G17" i="3"/>
  <c r="J17" i="3" s="1"/>
  <c r="N16" i="3"/>
  <c r="M16" i="3"/>
  <c r="K16" i="3"/>
  <c r="H16" i="3"/>
  <c r="I13" i="3"/>
  <c r="H13" i="3"/>
  <c r="G13" i="3"/>
  <c r="F13" i="3"/>
  <c r="E13" i="3"/>
  <c r="D13" i="3"/>
  <c r="C13" i="3"/>
  <c r="Q11" i="3"/>
  <c r="N129" i="3" s="1"/>
  <c r="P11" i="3"/>
  <c r="M129" i="3" s="1"/>
  <c r="O11" i="3"/>
  <c r="N11" i="3"/>
  <c r="M11" i="3"/>
  <c r="J31" i="3" s="1"/>
  <c r="L11" i="3"/>
  <c r="I31" i="3" s="1"/>
  <c r="K11" i="3"/>
  <c r="H69" i="3" s="1"/>
  <c r="Q10" i="3"/>
  <c r="P10" i="3"/>
  <c r="M128" i="3" s="1"/>
  <c r="O10" i="3"/>
  <c r="L96" i="3" s="1"/>
  <c r="N10" i="3"/>
  <c r="M10" i="3"/>
  <c r="J32" i="3" s="1"/>
  <c r="L10" i="3"/>
  <c r="K10" i="3"/>
  <c r="Q9" i="3"/>
  <c r="N54" i="3" s="1"/>
  <c r="P9" i="3"/>
  <c r="O9" i="3"/>
  <c r="N9" i="3"/>
  <c r="K123" i="3" s="1"/>
  <c r="M9" i="3"/>
  <c r="L9" i="3"/>
  <c r="K9" i="3"/>
  <c r="Q8" i="3"/>
  <c r="P8" i="3"/>
  <c r="M53" i="3" s="1"/>
  <c r="O8" i="3"/>
  <c r="L106" i="3" s="1"/>
  <c r="N8" i="3"/>
  <c r="M8" i="3"/>
  <c r="L8" i="3"/>
  <c r="K8" i="3"/>
  <c r="H30" i="3" s="1"/>
  <c r="Q7" i="3"/>
  <c r="P7" i="3"/>
  <c r="M20" i="3" s="1"/>
  <c r="O7" i="3"/>
  <c r="N7" i="3"/>
  <c r="K160" i="3" s="1"/>
  <c r="M7" i="3"/>
  <c r="L7" i="3"/>
  <c r="K7" i="3"/>
  <c r="Q6" i="3"/>
  <c r="P6" i="3"/>
  <c r="O6" i="3"/>
  <c r="N6" i="3"/>
  <c r="M6" i="3"/>
  <c r="L6" i="3"/>
  <c r="I74" i="3" s="1"/>
  <c r="K6" i="3"/>
  <c r="Q5" i="3"/>
  <c r="P5" i="3"/>
  <c r="M71" i="3" s="1"/>
  <c r="O5" i="3"/>
  <c r="N5" i="3"/>
  <c r="K147" i="3" s="1"/>
  <c r="M5" i="3"/>
  <c r="L5" i="3"/>
  <c r="I233" i="3" s="1"/>
  <c r="K5" i="3"/>
  <c r="H118" i="3" s="1"/>
  <c r="Q4" i="3"/>
  <c r="N84" i="3" s="1"/>
  <c r="P4" i="3"/>
  <c r="O4" i="3"/>
  <c r="L17" i="3" s="1"/>
  <c r="N4" i="3"/>
  <c r="M4" i="3"/>
  <c r="J175" i="3" s="1"/>
  <c r="L4" i="3"/>
  <c r="I202" i="3" s="1"/>
  <c r="K4" i="3"/>
  <c r="Q3" i="3"/>
  <c r="N28" i="3" s="1"/>
  <c r="P3" i="3"/>
  <c r="O3" i="3"/>
  <c r="N3" i="3"/>
  <c r="K105" i="3" s="1"/>
  <c r="M3" i="3"/>
  <c r="J28" i="3" s="1"/>
  <c r="L3" i="3"/>
  <c r="I62" i="3" s="1"/>
  <c r="K3" i="3"/>
  <c r="H28" i="3" s="1"/>
  <c r="Q2" i="3"/>
  <c r="T14" i="3" s="1"/>
  <c r="P2" i="3"/>
  <c r="O2" i="3"/>
  <c r="L38" i="3" s="1"/>
  <c r="N2" i="3"/>
  <c r="M2" i="3"/>
  <c r="L2" i="3"/>
  <c r="L14" i="3" s="1"/>
  <c r="K2" i="3"/>
  <c r="H47" i="3" s="1"/>
  <c r="I211" i="3" l="1"/>
  <c r="I210" i="3"/>
  <c r="I182" i="3"/>
  <c r="I152" i="3"/>
  <c r="I153" i="3"/>
  <c r="I122" i="3"/>
  <c r="I93" i="3"/>
  <c r="I92" i="3"/>
  <c r="I66" i="3"/>
  <c r="I67" i="3"/>
  <c r="I54" i="3"/>
  <c r="K173" i="3"/>
  <c r="K143" i="3"/>
  <c r="K204" i="3"/>
  <c r="K38" i="3"/>
  <c r="K82" i="3"/>
  <c r="K70" i="3"/>
  <c r="L193" i="3"/>
  <c r="L163" i="3"/>
  <c r="L136" i="3"/>
  <c r="L228" i="3"/>
  <c r="L221" i="3"/>
  <c r="L62" i="3"/>
  <c r="L105" i="3"/>
  <c r="M231" i="3"/>
  <c r="M230" i="3"/>
  <c r="M203" i="3"/>
  <c r="M202" i="3"/>
  <c r="M174" i="3"/>
  <c r="M144" i="3"/>
  <c r="M85" i="3"/>
  <c r="M84" i="3"/>
  <c r="M107" i="3" s="1"/>
  <c r="M39" i="3"/>
  <c r="N205" i="3"/>
  <c r="N71" i="3"/>
  <c r="N41" i="3"/>
  <c r="H237" i="3"/>
  <c r="H209" i="3"/>
  <c r="H181" i="3"/>
  <c r="H151" i="3"/>
  <c r="H91" i="3"/>
  <c r="H65" i="3"/>
  <c r="H45" i="3"/>
  <c r="I239" i="3"/>
  <c r="I238" i="3"/>
  <c r="I222" i="3"/>
  <c r="I194" i="3"/>
  <c r="I164" i="3"/>
  <c r="I137" i="3"/>
  <c r="I75" i="3"/>
  <c r="I106" i="3"/>
  <c r="I53" i="3"/>
  <c r="J241" i="3"/>
  <c r="J240" i="3"/>
  <c r="J211" i="3"/>
  <c r="J210" i="3"/>
  <c r="J182" i="3"/>
  <c r="J152" i="3"/>
  <c r="J212" i="3"/>
  <c r="J184" i="3"/>
  <c r="J183" i="3"/>
  <c r="J154" i="3"/>
  <c r="J153" i="3"/>
  <c r="J124" i="3"/>
  <c r="J123" i="3"/>
  <c r="J66" i="3"/>
  <c r="J67" i="3"/>
  <c r="J54" i="3"/>
  <c r="K243" i="3"/>
  <c r="K213" i="3"/>
  <c r="K195" i="3"/>
  <c r="K165" i="3"/>
  <c r="K126" i="3"/>
  <c r="K55" i="3"/>
  <c r="L69" i="3"/>
  <c r="L161" i="3"/>
  <c r="L134" i="3"/>
  <c r="H18" i="3"/>
  <c r="H19" i="3"/>
  <c r="I20" i="3"/>
  <c r="I21" i="3"/>
  <c r="J22" i="3"/>
  <c r="J23" i="3"/>
  <c r="K24" i="3"/>
  <c r="L25" i="3"/>
  <c r="M26" i="3"/>
  <c r="L52" i="3"/>
  <c r="K65" i="3"/>
  <c r="H72" i="3"/>
  <c r="H102" i="3"/>
  <c r="H132" i="3"/>
  <c r="J173" i="3"/>
  <c r="J146" i="3"/>
  <c r="J82" i="3"/>
  <c r="J70" i="3"/>
  <c r="J204" i="3"/>
  <c r="J116" i="3"/>
  <c r="J176" i="3"/>
  <c r="K97" i="3"/>
  <c r="K69" i="3"/>
  <c r="K46" i="3"/>
  <c r="L173" i="3"/>
  <c r="L204" i="3"/>
  <c r="L82" i="3"/>
  <c r="L70" i="3"/>
  <c r="M228" i="3"/>
  <c r="M221" i="3"/>
  <c r="M193" i="3"/>
  <c r="M136" i="3"/>
  <c r="M62" i="3"/>
  <c r="M163" i="3"/>
  <c r="M105" i="3"/>
  <c r="M52" i="3"/>
  <c r="N231" i="3"/>
  <c r="N230" i="3"/>
  <c r="N174" i="3"/>
  <c r="N144" i="3"/>
  <c r="N175" i="3"/>
  <c r="N145" i="3"/>
  <c r="N39" i="3"/>
  <c r="N83" i="3"/>
  <c r="N40" i="3"/>
  <c r="H207" i="3"/>
  <c r="H208" i="3"/>
  <c r="H180" i="3"/>
  <c r="H179" i="3"/>
  <c r="H150" i="3"/>
  <c r="H149" i="3"/>
  <c r="H120" i="3"/>
  <c r="H119" i="3"/>
  <c r="H74" i="3"/>
  <c r="I237" i="3"/>
  <c r="I209" i="3"/>
  <c r="I181" i="3"/>
  <c r="I151" i="3"/>
  <c r="I121" i="3"/>
  <c r="I65" i="3"/>
  <c r="I45" i="3"/>
  <c r="J239" i="3"/>
  <c r="J238" i="3"/>
  <c r="J222" i="3"/>
  <c r="J194" i="3"/>
  <c r="J164" i="3"/>
  <c r="J137" i="3"/>
  <c r="J106" i="3"/>
  <c r="J53" i="3"/>
  <c r="K241" i="3"/>
  <c r="K240" i="3"/>
  <c r="K211" i="3"/>
  <c r="K210" i="3"/>
  <c r="K182" i="3"/>
  <c r="K152" i="3"/>
  <c r="K242" i="3"/>
  <c r="K212" i="3"/>
  <c r="K153" i="3"/>
  <c r="K125" i="3"/>
  <c r="K67" i="3"/>
  <c r="K54" i="3"/>
  <c r="K122" i="3"/>
  <c r="L243" i="3"/>
  <c r="L213" i="3"/>
  <c r="L245" i="3"/>
  <c r="L244" i="3"/>
  <c r="L195" i="3"/>
  <c r="L165" i="3"/>
  <c r="L127" i="3"/>
  <c r="L55" i="3"/>
  <c r="L32" i="3"/>
  <c r="L76" i="3"/>
  <c r="I18" i="3"/>
  <c r="I19" i="3"/>
  <c r="J20" i="3"/>
  <c r="J21" i="3"/>
  <c r="K22" i="3"/>
  <c r="K23" i="3"/>
  <c r="L24" i="3"/>
  <c r="M25" i="3"/>
  <c r="N26" i="3"/>
  <c r="H29" i="3"/>
  <c r="I30" i="3"/>
  <c r="K32" i="3"/>
  <c r="N47" i="3"/>
  <c r="N44" i="3"/>
  <c r="M43" i="3"/>
  <c r="M44" i="3"/>
  <c r="L43" i="3"/>
  <c r="L44" i="3"/>
  <c r="K43" i="3"/>
  <c r="K44" i="3"/>
  <c r="J43" i="3"/>
  <c r="J44" i="3"/>
  <c r="I43" i="3"/>
  <c r="I44" i="3"/>
  <c r="H43" i="3"/>
  <c r="H44" i="3"/>
  <c r="N72" i="3"/>
  <c r="L85" i="3"/>
  <c r="I91" i="3"/>
  <c r="I103" i="3"/>
  <c r="J125" i="3"/>
  <c r="L191" i="3"/>
  <c r="H239" i="3"/>
  <c r="H238" i="3"/>
  <c r="H222" i="3"/>
  <c r="H194" i="3"/>
  <c r="H164" i="3"/>
  <c r="H137" i="3"/>
  <c r="H75" i="3"/>
  <c r="H106" i="3"/>
  <c r="H53" i="3"/>
  <c r="J213" i="3"/>
  <c r="J195" i="3"/>
  <c r="J165" i="3"/>
  <c r="J95" i="3"/>
  <c r="J76" i="3"/>
  <c r="J55" i="3"/>
  <c r="M173" i="3"/>
  <c r="M143" i="3"/>
  <c r="M204" i="3"/>
  <c r="M113" i="3"/>
  <c r="M70" i="3"/>
  <c r="N228" i="3"/>
  <c r="N221" i="3"/>
  <c r="N193" i="3"/>
  <c r="N163" i="3"/>
  <c r="N136" i="3"/>
  <c r="N62" i="3"/>
  <c r="N105" i="3"/>
  <c r="N52" i="3"/>
  <c r="H216" i="3"/>
  <c r="H41" i="3"/>
  <c r="H71" i="3"/>
  <c r="I207" i="3"/>
  <c r="I208" i="3"/>
  <c r="I179" i="3"/>
  <c r="I149" i="3"/>
  <c r="J209" i="3"/>
  <c r="J181" i="3"/>
  <c r="J151" i="3"/>
  <c r="J65" i="3"/>
  <c r="J218" i="3"/>
  <c r="J45" i="3"/>
  <c r="K222" i="3"/>
  <c r="K194" i="3"/>
  <c r="K164" i="3"/>
  <c r="K137" i="3"/>
  <c r="K106" i="3"/>
  <c r="K53" i="3"/>
  <c r="K75" i="3"/>
  <c r="L211" i="3"/>
  <c r="L210" i="3"/>
  <c r="L182" i="3"/>
  <c r="L152" i="3"/>
  <c r="L242" i="3"/>
  <c r="L212" i="3"/>
  <c r="L153" i="3"/>
  <c r="L54" i="3"/>
  <c r="L122" i="3"/>
  <c r="L124" i="3"/>
  <c r="L123" i="3"/>
  <c r="L66" i="3"/>
  <c r="M213" i="3"/>
  <c r="M195" i="3"/>
  <c r="M165" i="3"/>
  <c r="M55" i="3"/>
  <c r="M76" i="3"/>
  <c r="N46" i="3"/>
  <c r="N69" i="3"/>
  <c r="K14" i="3"/>
  <c r="I16" i="3"/>
  <c r="I17" i="3"/>
  <c r="J18" i="3"/>
  <c r="J19" i="3"/>
  <c r="K20" i="3"/>
  <c r="K21" i="3"/>
  <c r="L22" i="3"/>
  <c r="L23" i="3"/>
  <c r="M24" i="3"/>
  <c r="N25" i="3"/>
  <c r="I29" i="3"/>
  <c r="J30" i="3"/>
  <c r="K31" i="3"/>
  <c r="M32" i="3"/>
  <c r="L39" i="3"/>
  <c r="L56" i="3" s="1"/>
  <c r="H46" i="3"/>
  <c r="K66" i="3"/>
  <c r="J75" i="3"/>
  <c r="N85" i="3"/>
  <c r="J92" i="3"/>
  <c r="L97" i="3"/>
  <c r="I119" i="3"/>
  <c r="K124" i="3"/>
  <c r="H131" i="3"/>
  <c r="H187" i="3"/>
  <c r="M212" i="3"/>
  <c r="J24" i="3"/>
  <c r="K50" i="3"/>
  <c r="N173" i="3"/>
  <c r="N204" i="3"/>
  <c r="N176" i="3"/>
  <c r="N116" i="3"/>
  <c r="N82" i="3"/>
  <c r="H202" i="3"/>
  <c r="H174" i="3"/>
  <c r="H144" i="3"/>
  <c r="H145" i="3"/>
  <c r="H63" i="3"/>
  <c r="H231" i="3"/>
  <c r="H39" i="3"/>
  <c r="H230" i="3"/>
  <c r="H83" i="3"/>
  <c r="H40" i="3"/>
  <c r="I158" i="3"/>
  <c r="I217" i="3"/>
  <c r="I41" i="3"/>
  <c r="I71" i="3"/>
  <c r="I188" i="3"/>
  <c r="J207" i="3"/>
  <c r="J208" i="3"/>
  <c r="J179" i="3"/>
  <c r="J149" i="3"/>
  <c r="J235" i="3"/>
  <c r="J120" i="3"/>
  <c r="J119" i="3"/>
  <c r="J74" i="3"/>
  <c r="K209" i="3"/>
  <c r="K181" i="3"/>
  <c r="K151" i="3"/>
  <c r="K237" i="3"/>
  <c r="K45" i="3"/>
  <c r="K190" i="3"/>
  <c r="K121" i="3"/>
  <c r="L222" i="3"/>
  <c r="L194" i="3"/>
  <c r="L164" i="3"/>
  <c r="L137" i="3"/>
  <c r="L238" i="3"/>
  <c r="L53" i="3"/>
  <c r="L75" i="3"/>
  <c r="L239" i="3"/>
  <c r="M153" i="3"/>
  <c r="M54" i="3"/>
  <c r="M211" i="3"/>
  <c r="M241" i="3"/>
  <c r="M210" i="3"/>
  <c r="M182" i="3"/>
  <c r="M122" i="3"/>
  <c r="M240" i="3"/>
  <c r="M66" i="3"/>
  <c r="M125" i="3"/>
  <c r="M67" i="3"/>
  <c r="N195" i="3"/>
  <c r="N165" i="3"/>
  <c r="N243" i="3"/>
  <c r="N55" i="3"/>
  <c r="N76" i="3"/>
  <c r="N213" i="3"/>
  <c r="J16" i="3"/>
  <c r="K18" i="3"/>
  <c r="K33" i="3" s="1"/>
  <c r="K19" i="3"/>
  <c r="L20" i="3"/>
  <c r="L21" i="3"/>
  <c r="M22" i="3"/>
  <c r="M23" i="3"/>
  <c r="N24" i="3"/>
  <c r="H26" i="3"/>
  <c r="I28" i="3"/>
  <c r="J29" i="3"/>
  <c r="K30" i="3"/>
  <c r="L31" i="3"/>
  <c r="N32" i="3"/>
  <c r="M40" i="3"/>
  <c r="J50" i="3"/>
  <c r="L67" i="3"/>
  <c r="K76" i="3"/>
  <c r="N100" i="3"/>
  <c r="N87" i="3"/>
  <c r="N101" i="3"/>
  <c r="M100" i="3"/>
  <c r="N88" i="3"/>
  <c r="M87" i="3"/>
  <c r="M101" i="3"/>
  <c r="L100" i="3"/>
  <c r="M88" i="3"/>
  <c r="L87" i="3"/>
  <c r="L101" i="3"/>
  <c r="K100" i="3"/>
  <c r="L88" i="3"/>
  <c r="K87" i="3"/>
  <c r="K101" i="3"/>
  <c r="J100" i="3"/>
  <c r="K88" i="3"/>
  <c r="J87" i="3"/>
  <c r="J101" i="3"/>
  <c r="I100" i="3"/>
  <c r="J88" i="3"/>
  <c r="I87" i="3"/>
  <c r="I101" i="3"/>
  <c r="H100" i="3"/>
  <c r="I88" i="3"/>
  <c r="H87" i="3"/>
  <c r="J94" i="3"/>
  <c r="M98" i="3"/>
  <c r="N113" i="3"/>
  <c r="L125" i="3"/>
  <c r="I132" i="3"/>
  <c r="K239" i="3"/>
  <c r="N207" i="3"/>
  <c r="N208" i="3"/>
  <c r="N179" i="3"/>
  <c r="N149" i="3"/>
  <c r="N120" i="3"/>
  <c r="N119" i="3"/>
  <c r="N74" i="3"/>
  <c r="K25" i="3"/>
  <c r="H221" i="3"/>
  <c r="H193" i="3"/>
  <c r="H163" i="3"/>
  <c r="H228" i="3"/>
  <c r="H62" i="3"/>
  <c r="H105" i="3"/>
  <c r="H52" i="3"/>
  <c r="H136" i="3"/>
  <c r="I175" i="3"/>
  <c r="I145" i="3"/>
  <c r="I174" i="3"/>
  <c r="I39" i="3"/>
  <c r="I144" i="3"/>
  <c r="I83" i="3"/>
  <c r="I40" i="3"/>
  <c r="I84" i="3"/>
  <c r="I203" i="3"/>
  <c r="I223" i="3" s="1"/>
  <c r="J159" i="3"/>
  <c r="J205" i="3"/>
  <c r="J41" i="3"/>
  <c r="J71" i="3"/>
  <c r="J189" i="3"/>
  <c r="J234" i="3"/>
  <c r="K208" i="3"/>
  <c r="K180" i="3"/>
  <c r="K179" i="3"/>
  <c r="K150" i="3"/>
  <c r="K149" i="3"/>
  <c r="K236" i="3"/>
  <c r="K120" i="3"/>
  <c r="K119" i="3"/>
  <c r="K74" i="3"/>
  <c r="L181" i="3"/>
  <c r="L151" i="3"/>
  <c r="L45" i="3"/>
  <c r="L209" i="3"/>
  <c r="L65" i="3"/>
  <c r="M194" i="3"/>
  <c r="M164" i="3"/>
  <c r="M137" i="3"/>
  <c r="M239" i="3"/>
  <c r="M238" i="3"/>
  <c r="M75" i="3"/>
  <c r="M106" i="3"/>
  <c r="N241" i="3"/>
  <c r="N240" i="3"/>
  <c r="N211" i="3"/>
  <c r="N210" i="3"/>
  <c r="N182" i="3"/>
  <c r="N152" i="3"/>
  <c r="N212" i="3"/>
  <c r="N184" i="3"/>
  <c r="N242" i="3"/>
  <c r="N183" i="3"/>
  <c r="N122" i="3"/>
  <c r="N154" i="3"/>
  <c r="N124" i="3"/>
  <c r="N123" i="3"/>
  <c r="N66" i="3"/>
  <c r="N67" i="3"/>
  <c r="N153" i="3"/>
  <c r="M14" i="3"/>
  <c r="L18" i="3"/>
  <c r="L19" i="3"/>
  <c r="M21" i="3"/>
  <c r="N22" i="3"/>
  <c r="N23" i="3"/>
  <c r="H25" i="3"/>
  <c r="K29" i="3"/>
  <c r="K68" i="3"/>
  <c r="N99" i="3"/>
  <c r="N130" i="3"/>
  <c r="I120" i="3"/>
  <c r="L128" i="3"/>
  <c r="J133" i="3"/>
  <c r="M222" i="3"/>
  <c r="K221" i="3"/>
  <c r="K193" i="3"/>
  <c r="K163" i="3"/>
  <c r="K136" i="3"/>
  <c r="K228" i="3"/>
  <c r="K52" i="3"/>
  <c r="K62" i="3"/>
  <c r="K77" i="3" s="1"/>
  <c r="I23" i="3"/>
  <c r="N29" i="3"/>
  <c r="J38" i="3"/>
  <c r="H173" i="3"/>
  <c r="H143" i="3"/>
  <c r="H204" i="3"/>
  <c r="H157" i="3"/>
  <c r="H38" i="3"/>
  <c r="H82" i="3"/>
  <c r="H70" i="3"/>
  <c r="I221" i="3"/>
  <c r="I193" i="3"/>
  <c r="I163" i="3"/>
  <c r="I136" i="3"/>
  <c r="I228" i="3"/>
  <c r="I105" i="3"/>
  <c r="I52" i="3"/>
  <c r="J174" i="3"/>
  <c r="J144" i="3"/>
  <c r="J39" i="3"/>
  <c r="J145" i="3"/>
  <c r="J83" i="3"/>
  <c r="J40" i="3"/>
  <c r="J84" i="3"/>
  <c r="K206" i="3"/>
  <c r="K41" i="3"/>
  <c r="K178" i="3"/>
  <c r="K249" i="3"/>
  <c r="K71" i="3"/>
  <c r="K177" i="3"/>
  <c r="K148" i="3"/>
  <c r="L207" i="3"/>
  <c r="L179" i="3"/>
  <c r="L150" i="3"/>
  <c r="L149" i="3"/>
  <c r="L120" i="3"/>
  <c r="L119" i="3"/>
  <c r="L74" i="3"/>
  <c r="L208" i="3"/>
  <c r="M209" i="3"/>
  <c r="M251" i="3"/>
  <c r="M151" i="3"/>
  <c r="M45" i="3"/>
  <c r="M121" i="3"/>
  <c r="M65" i="3"/>
  <c r="M181" i="3"/>
  <c r="N239" i="3"/>
  <c r="N238" i="3"/>
  <c r="N222" i="3"/>
  <c r="N194" i="3"/>
  <c r="N75" i="3"/>
  <c r="N164" i="3"/>
  <c r="N106" i="3"/>
  <c r="N53" i="3"/>
  <c r="H213" i="3"/>
  <c r="H195" i="3"/>
  <c r="H165" i="3"/>
  <c r="H76" i="3"/>
  <c r="H55" i="3"/>
  <c r="I69" i="3"/>
  <c r="I129" i="3"/>
  <c r="I46" i="3"/>
  <c r="N14" i="3"/>
  <c r="L16" i="3"/>
  <c r="L33" i="3" s="1"/>
  <c r="M18" i="3"/>
  <c r="M19" i="3"/>
  <c r="M33" i="3" s="1"/>
  <c r="N21" i="3"/>
  <c r="H24" i="3"/>
  <c r="I25" i="3"/>
  <c r="K28" i="3"/>
  <c r="L29" i="3"/>
  <c r="M30" i="3"/>
  <c r="M41" i="3"/>
  <c r="J63" i="3"/>
  <c r="H90" i="3"/>
  <c r="K94" i="3"/>
  <c r="N114" i="3"/>
  <c r="L126" i="3"/>
  <c r="K134" i="3"/>
  <c r="M152" i="3"/>
  <c r="L231" i="3"/>
  <c r="L230" i="3"/>
  <c r="L174" i="3"/>
  <c r="L144" i="3"/>
  <c r="L145" i="3"/>
  <c r="L83" i="3"/>
  <c r="L40" i="3"/>
  <c r="L84" i="3"/>
  <c r="S14" i="3"/>
  <c r="I22" i="3"/>
  <c r="I204" i="3"/>
  <c r="I173" i="3"/>
  <c r="I38" i="3"/>
  <c r="I82" i="3"/>
  <c r="I113" i="3"/>
  <c r="I70" i="3"/>
  <c r="I143" i="3"/>
  <c r="J221" i="3"/>
  <c r="J193" i="3"/>
  <c r="J163" i="3"/>
  <c r="J228" i="3"/>
  <c r="J105" i="3"/>
  <c r="J52" i="3"/>
  <c r="J136" i="3"/>
  <c r="J62" i="3"/>
  <c r="K174" i="3"/>
  <c r="K144" i="3"/>
  <c r="K39" i="3"/>
  <c r="K83" i="3"/>
  <c r="K40" i="3"/>
  <c r="K84" i="3"/>
  <c r="L41" i="3"/>
  <c r="L250" i="3"/>
  <c r="L71" i="3"/>
  <c r="M207" i="3"/>
  <c r="M208" i="3"/>
  <c r="M179" i="3"/>
  <c r="M149" i="3"/>
  <c r="M120" i="3"/>
  <c r="M119" i="3"/>
  <c r="M74" i="3"/>
  <c r="N209" i="3"/>
  <c r="N45" i="3"/>
  <c r="N65" i="3"/>
  <c r="H211" i="3"/>
  <c r="H210" i="3"/>
  <c r="H182" i="3"/>
  <c r="H152" i="3"/>
  <c r="H153" i="3"/>
  <c r="H122" i="3"/>
  <c r="H66" i="3"/>
  <c r="H54" i="3"/>
  <c r="I213" i="3"/>
  <c r="I195" i="3"/>
  <c r="I165" i="3"/>
  <c r="I76" i="3"/>
  <c r="I55" i="3"/>
  <c r="J134" i="3"/>
  <c r="J69" i="3"/>
  <c r="J46" i="3"/>
  <c r="R14" i="3"/>
  <c r="N18" i="3"/>
  <c r="N33" i="3" s="1"/>
  <c r="N19" i="3"/>
  <c r="H22" i="3"/>
  <c r="I24" i="3"/>
  <c r="L28" i="3"/>
  <c r="M29" i="3"/>
  <c r="N30" i="3"/>
  <c r="H32" i="3"/>
  <c r="N42" i="3"/>
  <c r="J49" i="3"/>
  <c r="I64" i="3"/>
  <c r="M69" i="3"/>
  <c r="M99" i="3"/>
  <c r="H89" i="3"/>
  <c r="K96" i="3"/>
  <c r="I102" i="3"/>
  <c r="N115" i="3"/>
  <c r="M114" i="3"/>
  <c r="M115" i="3"/>
  <c r="L114" i="3"/>
  <c r="L115" i="3"/>
  <c r="K114" i="3"/>
  <c r="K115" i="3"/>
  <c r="J114" i="3"/>
  <c r="J115" i="3"/>
  <c r="I114" i="3"/>
  <c r="I115" i="3"/>
  <c r="H114" i="3"/>
  <c r="H115" i="3"/>
  <c r="I133" i="3"/>
  <c r="M127" i="3"/>
  <c r="N137" i="3"/>
  <c r="L180" i="3"/>
  <c r="M252" i="3"/>
  <c r="L252" i="3"/>
  <c r="N246" i="3"/>
  <c r="K252" i="3"/>
  <c r="M246" i="3"/>
  <c r="J252" i="3"/>
  <c r="L246" i="3"/>
  <c r="I252" i="3"/>
  <c r="K246" i="3"/>
  <c r="H252" i="3"/>
  <c r="J246" i="3"/>
  <c r="I246" i="3"/>
  <c r="N252" i="3"/>
  <c r="H246" i="3"/>
  <c r="M38" i="3"/>
  <c r="I47" i="3"/>
  <c r="J48" i="3"/>
  <c r="K49" i="3"/>
  <c r="L50" i="3"/>
  <c r="K63" i="3"/>
  <c r="K64" i="3"/>
  <c r="M68" i="3"/>
  <c r="I72" i="3"/>
  <c r="H86" i="3"/>
  <c r="I89" i="3"/>
  <c r="J90" i="3"/>
  <c r="J91" i="3"/>
  <c r="K92" i="3"/>
  <c r="K93" i="3"/>
  <c r="L94" i="3"/>
  <c r="L95" i="3"/>
  <c r="M96" i="3"/>
  <c r="M97" i="3"/>
  <c r="N98" i="3"/>
  <c r="J102" i="3"/>
  <c r="K103" i="3"/>
  <c r="H116" i="3"/>
  <c r="I117" i="3"/>
  <c r="I118" i="3"/>
  <c r="M126" i="3"/>
  <c r="N127" i="3"/>
  <c r="N128" i="3"/>
  <c r="H130" i="3"/>
  <c r="I131" i="3"/>
  <c r="J132" i="3"/>
  <c r="K133" i="3"/>
  <c r="I159" i="3"/>
  <c r="H175" i="3"/>
  <c r="H203" i="3"/>
  <c r="N38" i="3"/>
  <c r="H42" i="3"/>
  <c r="J47" i="3"/>
  <c r="K48" i="3"/>
  <c r="L49" i="3"/>
  <c r="M50" i="3"/>
  <c r="L63" i="3"/>
  <c r="L64" i="3"/>
  <c r="N68" i="3"/>
  <c r="J72" i="3"/>
  <c r="H84" i="3"/>
  <c r="H85" i="3"/>
  <c r="I86" i="3"/>
  <c r="J89" i="3"/>
  <c r="K90" i="3"/>
  <c r="K91" i="3"/>
  <c r="L92" i="3"/>
  <c r="L93" i="3"/>
  <c r="M94" i="3"/>
  <c r="M95" i="3"/>
  <c r="N96" i="3"/>
  <c r="N97" i="3"/>
  <c r="H99" i="3"/>
  <c r="K102" i="3"/>
  <c r="L103" i="3"/>
  <c r="H113" i="3"/>
  <c r="I116" i="3"/>
  <c r="J117" i="3"/>
  <c r="J118" i="3"/>
  <c r="L121" i="3"/>
  <c r="M123" i="3"/>
  <c r="M124" i="3"/>
  <c r="N125" i="3"/>
  <c r="N126" i="3"/>
  <c r="N134" i="3"/>
  <c r="H129" i="3"/>
  <c r="I130" i="3"/>
  <c r="J131" i="3"/>
  <c r="K132" i="3"/>
  <c r="L133" i="3"/>
  <c r="M134" i="3"/>
  <c r="M154" i="3"/>
  <c r="J190" i="3"/>
  <c r="J219" i="3"/>
  <c r="N214" i="3"/>
  <c r="I219" i="3"/>
  <c r="M214" i="3"/>
  <c r="H219" i="3"/>
  <c r="L214" i="3"/>
  <c r="K214" i="3"/>
  <c r="N219" i="3"/>
  <c r="J214" i="3"/>
  <c r="M219" i="3"/>
  <c r="I214" i="3"/>
  <c r="L219" i="3"/>
  <c r="H214" i="3"/>
  <c r="I248" i="3"/>
  <c r="H247" i="3"/>
  <c r="H232" i="3"/>
  <c r="N229" i="3"/>
  <c r="H248" i="3"/>
  <c r="M229" i="3"/>
  <c r="N247" i="3"/>
  <c r="N232" i="3"/>
  <c r="L229" i="3"/>
  <c r="N248" i="3"/>
  <c r="M247" i="3"/>
  <c r="M232" i="3"/>
  <c r="K229" i="3"/>
  <c r="M248" i="3"/>
  <c r="L247" i="3"/>
  <c r="L232" i="3"/>
  <c r="J229" i="3"/>
  <c r="L248" i="3"/>
  <c r="K247" i="3"/>
  <c r="K232" i="3"/>
  <c r="I229" i="3"/>
  <c r="K248" i="3"/>
  <c r="J247" i="3"/>
  <c r="J232" i="3"/>
  <c r="H229" i="3"/>
  <c r="J236" i="3"/>
  <c r="I247" i="3"/>
  <c r="I42" i="3"/>
  <c r="K47" i="3"/>
  <c r="L48" i="3"/>
  <c r="M49" i="3"/>
  <c r="N50" i="3"/>
  <c r="M63" i="3"/>
  <c r="M64" i="3"/>
  <c r="K72" i="3"/>
  <c r="I85" i="3"/>
  <c r="J86" i="3"/>
  <c r="K89" i="3"/>
  <c r="L90" i="3"/>
  <c r="L91" i="3"/>
  <c r="M92" i="3"/>
  <c r="M93" i="3"/>
  <c r="N94" i="3"/>
  <c r="N95" i="3"/>
  <c r="H98" i="3"/>
  <c r="I99" i="3"/>
  <c r="L102" i="3"/>
  <c r="M103" i="3"/>
  <c r="K117" i="3"/>
  <c r="K118" i="3"/>
  <c r="H127" i="3"/>
  <c r="H128" i="3"/>
  <c r="J130" i="3"/>
  <c r="K131" i="3"/>
  <c r="L132" i="3"/>
  <c r="M133" i="3"/>
  <c r="N156" i="3"/>
  <c r="M242" i="3"/>
  <c r="J248" i="3"/>
  <c r="J42" i="3"/>
  <c r="L46" i="3"/>
  <c r="L47" i="3"/>
  <c r="M48" i="3"/>
  <c r="N49" i="3"/>
  <c r="N63" i="3"/>
  <c r="N64" i="3"/>
  <c r="H67" i="3"/>
  <c r="H68" i="3"/>
  <c r="L72" i="3"/>
  <c r="J85" i="3"/>
  <c r="K86" i="3"/>
  <c r="L89" i="3"/>
  <c r="M90" i="3"/>
  <c r="M91" i="3"/>
  <c r="N92" i="3"/>
  <c r="N93" i="3"/>
  <c r="H96" i="3"/>
  <c r="H97" i="3"/>
  <c r="I98" i="3"/>
  <c r="J99" i="3"/>
  <c r="M102" i="3"/>
  <c r="N103" i="3"/>
  <c r="J113" i="3"/>
  <c r="K116" i="3"/>
  <c r="L117" i="3"/>
  <c r="L118" i="3"/>
  <c r="N121" i="3"/>
  <c r="H125" i="3"/>
  <c r="H126" i="3"/>
  <c r="I127" i="3"/>
  <c r="I128" i="3"/>
  <c r="J129" i="3"/>
  <c r="K130" i="3"/>
  <c r="L131" i="3"/>
  <c r="M132" i="3"/>
  <c r="N133" i="3"/>
  <c r="J150" i="3"/>
  <c r="K161" i="3"/>
  <c r="N155" i="3"/>
  <c r="J161" i="3"/>
  <c r="M155" i="3"/>
  <c r="I161" i="3"/>
  <c r="L155" i="3"/>
  <c r="H161" i="3"/>
  <c r="K155" i="3"/>
  <c r="J155" i="3"/>
  <c r="N161" i="3"/>
  <c r="I155" i="3"/>
  <c r="M161" i="3"/>
  <c r="H155" i="3"/>
  <c r="I189" i="3"/>
  <c r="N215" i="3"/>
  <c r="K231" i="3"/>
  <c r="K42" i="3"/>
  <c r="M46" i="3"/>
  <c r="M47" i="3"/>
  <c r="N48" i="3"/>
  <c r="H50" i="3"/>
  <c r="I68" i="3"/>
  <c r="M72" i="3"/>
  <c r="K85" i="3"/>
  <c r="L86" i="3"/>
  <c r="M89" i="3"/>
  <c r="N90" i="3"/>
  <c r="N91" i="3"/>
  <c r="H94" i="3"/>
  <c r="H95" i="3"/>
  <c r="I96" i="3"/>
  <c r="I97" i="3"/>
  <c r="J98" i="3"/>
  <c r="K99" i="3"/>
  <c r="N102" i="3"/>
  <c r="K113" i="3"/>
  <c r="L116" i="3"/>
  <c r="M117" i="3"/>
  <c r="M118" i="3"/>
  <c r="H123" i="3"/>
  <c r="H124" i="3"/>
  <c r="I125" i="3"/>
  <c r="I126" i="3"/>
  <c r="J127" i="3"/>
  <c r="J128" i="3"/>
  <c r="K129" i="3"/>
  <c r="L130" i="3"/>
  <c r="M131" i="3"/>
  <c r="N132" i="3"/>
  <c r="H134" i="3"/>
  <c r="M184" i="3"/>
  <c r="I218" i="3"/>
  <c r="L251" i="3"/>
  <c r="L42" i="3"/>
  <c r="H49" i="3"/>
  <c r="I50" i="3"/>
  <c r="H64" i="3"/>
  <c r="J68" i="3"/>
  <c r="M86" i="3"/>
  <c r="N89" i="3"/>
  <c r="H92" i="3"/>
  <c r="H93" i="3"/>
  <c r="I94" i="3"/>
  <c r="I95" i="3"/>
  <c r="J96" i="3"/>
  <c r="J97" i="3"/>
  <c r="K98" i="3"/>
  <c r="L99" i="3"/>
  <c r="H103" i="3"/>
  <c r="L113" i="3"/>
  <c r="M116" i="3"/>
  <c r="N117" i="3"/>
  <c r="N118" i="3"/>
  <c r="H121" i="3"/>
  <c r="I123" i="3"/>
  <c r="I124" i="3"/>
  <c r="J126" i="3"/>
  <c r="K127" i="3"/>
  <c r="K128" i="3"/>
  <c r="L129" i="3"/>
  <c r="M130" i="3"/>
  <c r="N131" i="3"/>
  <c r="H133" i="3"/>
  <c r="I134" i="3"/>
  <c r="M145" i="3"/>
  <c r="N186" i="3"/>
  <c r="K219" i="3"/>
  <c r="I232" i="3"/>
  <c r="N245" i="3"/>
  <c r="M42" i="3"/>
  <c r="H48" i="3"/>
  <c r="I63" i="3"/>
  <c r="I77" i="3" s="1"/>
  <c r="N86" i="3"/>
  <c r="L98" i="3"/>
  <c r="J160" i="3"/>
  <c r="J180" i="3"/>
  <c r="K191" i="3"/>
  <c r="N185" i="3"/>
  <c r="J191" i="3"/>
  <c r="M185" i="3"/>
  <c r="I191" i="3"/>
  <c r="L185" i="3"/>
  <c r="H191" i="3"/>
  <c r="K185" i="3"/>
  <c r="J185" i="3"/>
  <c r="N191" i="3"/>
  <c r="I185" i="3"/>
  <c r="M191" i="3"/>
  <c r="H185" i="3"/>
  <c r="H217" i="3"/>
  <c r="K250" i="3"/>
  <c r="J143" i="3"/>
  <c r="K145" i="3"/>
  <c r="K146" i="3"/>
  <c r="L147" i="3"/>
  <c r="L148" i="3"/>
  <c r="M150" i="3"/>
  <c r="N151" i="3"/>
  <c r="H156" i="3"/>
  <c r="I157" i="3"/>
  <c r="J158" i="3"/>
  <c r="K159" i="3"/>
  <c r="L160" i="3"/>
  <c r="K175" i="3"/>
  <c r="K176" i="3"/>
  <c r="L177" i="3"/>
  <c r="L178" i="3"/>
  <c r="M180" i="3"/>
  <c r="N181" i="3"/>
  <c r="H186" i="3"/>
  <c r="I187" i="3"/>
  <c r="J188" i="3"/>
  <c r="K189" i="3"/>
  <c r="L190" i="3"/>
  <c r="J202" i="3"/>
  <c r="J203" i="3"/>
  <c r="K205" i="3"/>
  <c r="L206" i="3"/>
  <c r="H215" i="3"/>
  <c r="I216" i="3"/>
  <c r="J217" i="3"/>
  <c r="K218" i="3"/>
  <c r="I230" i="3"/>
  <c r="I231" i="3"/>
  <c r="J233" i="3"/>
  <c r="K234" i="3"/>
  <c r="K235" i="3"/>
  <c r="L236" i="3"/>
  <c r="L237" i="3"/>
  <c r="H244" i="3"/>
  <c r="H245" i="3"/>
  <c r="L249" i="3"/>
  <c r="M250" i="3"/>
  <c r="N251" i="3"/>
  <c r="L146" i="3"/>
  <c r="M147" i="3"/>
  <c r="M148" i="3"/>
  <c r="N150" i="3"/>
  <c r="H154" i="3"/>
  <c r="I156" i="3"/>
  <c r="J157" i="3"/>
  <c r="K158" i="3"/>
  <c r="L159" i="3"/>
  <c r="M160" i="3"/>
  <c r="L175" i="3"/>
  <c r="L176" i="3"/>
  <c r="M177" i="3"/>
  <c r="M178" i="3"/>
  <c r="N180" i="3"/>
  <c r="H183" i="3"/>
  <c r="H184" i="3"/>
  <c r="I186" i="3"/>
  <c r="J187" i="3"/>
  <c r="K188" i="3"/>
  <c r="L189" i="3"/>
  <c r="M190" i="3"/>
  <c r="K202" i="3"/>
  <c r="K203" i="3"/>
  <c r="L205" i="3"/>
  <c r="M206" i="3"/>
  <c r="H212" i="3"/>
  <c r="I215" i="3"/>
  <c r="J216" i="3"/>
  <c r="K217" i="3"/>
  <c r="L218" i="3"/>
  <c r="J230" i="3"/>
  <c r="J231" i="3"/>
  <c r="K233" i="3"/>
  <c r="L234" i="3"/>
  <c r="L235" i="3"/>
  <c r="M236" i="3"/>
  <c r="M237" i="3"/>
  <c r="H242" i="3"/>
  <c r="H243" i="3"/>
  <c r="I244" i="3"/>
  <c r="I245" i="3"/>
  <c r="M249" i="3"/>
  <c r="N250" i="3"/>
  <c r="L143" i="3"/>
  <c r="L166" i="3" s="1"/>
  <c r="M146" i="3"/>
  <c r="N147" i="3"/>
  <c r="N148" i="3"/>
  <c r="I154" i="3"/>
  <c r="J156" i="3"/>
  <c r="K157" i="3"/>
  <c r="L158" i="3"/>
  <c r="M159" i="3"/>
  <c r="N160" i="3"/>
  <c r="M175" i="3"/>
  <c r="M176" i="3"/>
  <c r="N177" i="3"/>
  <c r="N178" i="3"/>
  <c r="I183" i="3"/>
  <c r="I184" i="3"/>
  <c r="J186" i="3"/>
  <c r="K187" i="3"/>
  <c r="L188" i="3"/>
  <c r="M189" i="3"/>
  <c r="N190" i="3"/>
  <c r="L202" i="3"/>
  <c r="L203" i="3"/>
  <c r="M205" i="3"/>
  <c r="N206" i="3"/>
  <c r="I212" i="3"/>
  <c r="J215" i="3"/>
  <c r="K216" i="3"/>
  <c r="L217" i="3"/>
  <c r="M218" i="3"/>
  <c r="K230" i="3"/>
  <c r="L233" i="3"/>
  <c r="M234" i="3"/>
  <c r="M235" i="3"/>
  <c r="N236" i="3"/>
  <c r="N237" i="3"/>
  <c r="H240" i="3"/>
  <c r="H241" i="3"/>
  <c r="I242" i="3"/>
  <c r="I243" i="3"/>
  <c r="J244" i="3"/>
  <c r="J245" i="3"/>
  <c r="N249" i="3"/>
  <c r="H251" i="3"/>
  <c r="N146" i="3"/>
  <c r="K156" i="3"/>
  <c r="L157" i="3"/>
  <c r="M158" i="3"/>
  <c r="N159" i="3"/>
  <c r="K186" i="3"/>
  <c r="L187" i="3"/>
  <c r="M188" i="3"/>
  <c r="N189" i="3"/>
  <c r="K215" i="3"/>
  <c r="L216" i="3"/>
  <c r="M217" i="3"/>
  <c r="N218" i="3"/>
  <c r="M233" i="3"/>
  <c r="N234" i="3"/>
  <c r="N235" i="3"/>
  <c r="I240" i="3"/>
  <c r="I241" i="3"/>
  <c r="J242" i="3"/>
  <c r="J243" i="3"/>
  <c r="K244" i="3"/>
  <c r="K245" i="3"/>
  <c r="H250" i="3"/>
  <c r="I251" i="3"/>
  <c r="N143" i="3"/>
  <c r="H147" i="3"/>
  <c r="H148" i="3"/>
  <c r="I150" i="3"/>
  <c r="K154" i="3"/>
  <c r="L156" i="3"/>
  <c r="M157" i="3"/>
  <c r="N158" i="3"/>
  <c r="H160" i="3"/>
  <c r="H177" i="3"/>
  <c r="H178" i="3"/>
  <c r="I180" i="3"/>
  <c r="K183" i="3"/>
  <c r="K184" i="3"/>
  <c r="L186" i="3"/>
  <c r="M187" i="3"/>
  <c r="N188" i="3"/>
  <c r="H190" i="3"/>
  <c r="N202" i="3"/>
  <c r="N203" i="3"/>
  <c r="H206" i="3"/>
  <c r="L215" i="3"/>
  <c r="M216" i="3"/>
  <c r="N217" i="3"/>
  <c r="N233" i="3"/>
  <c r="H236" i="3"/>
  <c r="H249" i="3"/>
  <c r="I250" i="3"/>
  <c r="J251" i="3"/>
  <c r="H146" i="3"/>
  <c r="I147" i="3"/>
  <c r="I148" i="3"/>
  <c r="L154" i="3"/>
  <c r="M156" i="3"/>
  <c r="N157" i="3"/>
  <c r="H159" i="3"/>
  <c r="I160" i="3"/>
  <c r="H176" i="3"/>
  <c r="I177" i="3"/>
  <c r="I178" i="3"/>
  <c r="L183" i="3"/>
  <c r="L184" i="3"/>
  <c r="M186" i="3"/>
  <c r="N187" i="3"/>
  <c r="H189" i="3"/>
  <c r="I190" i="3"/>
  <c r="H205" i="3"/>
  <c r="I206" i="3"/>
  <c r="M215" i="3"/>
  <c r="N216" i="3"/>
  <c r="H218" i="3"/>
  <c r="H234" i="3"/>
  <c r="H235" i="3"/>
  <c r="I236" i="3"/>
  <c r="M244" i="3"/>
  <c r="M245" i="3"/>
  <c r="I249" i="3"/>
  <c r="J250" i="3"/>
  <c r="K251" i="3"/>
  <c r="I146" i="3"/>
  <c r="J147" i="3"/>
  <c r="J148" i="3"/>
  <c r="H158" i="3"/>
  <c r="I176" i="3"/>
  <c r="J177" i="3"/>
  <c r="J178" i="3"/>
  <c r="M183" i="3"/>
  <c r="H188" i="3"/>
  <c r="I205" i="3"/>
  <c r="J206" i="3"/>
  <c r="H233" i="3"/>
  <c r="I234" i="3"/>
  <c r="I235" i="3"/>
  <c r="J237" i="3"/>
  <c r="K238" i="3"/>
  <c r="L240" i="3"/>
  <c r="L241" i="3"/>
  <c r="M243" i="3"/>
  <c r="N244" i="3"/>
  <c r="J249" i="3"/>
  <c r="H56" i="3" l="1"/>
  <c r="L138" i="3"/>
  <c r="I138" i="3"/>
  <c r="I254" i="3"/>
  <c r="M166" i="3"/>
  <c r="M254" i="3"/>
  <c r="N223" i="3"/>
  <c r="M56" i="3"/>
  <c r="I107" i="3"/>
  <c r="K254" i="3"/>
  <c r="M196" i="3"/>
  <c r="N196" i="3"/>
  <c r="N77" i="3"/>
  <c r="L223" i="3"/>
  <c r="K138" i="3"/>
  <c r="J254" i="3"/>
  <c r="I56" i="3"/>
  <c r="H166" i="3"/>
  <c r="H223" i="3"/>
  <c r="L107" i="3"/>
  <c r="K107" i="3"/>
  <c r="N166" i="3"/>
  <c r="I196" i="3"/>
  <c r="H196" i="3"/>
  <c r="J33" i="3"/>
  <c r="N107" i="3"/>
  <c r="L77" i="3"/>
  <c r="K56" i="3"/>
  <c r="J138" i="3"/>
  <c r="J56" i="3"/>
  <c r="I33" i="3"/>
  <c r="N254" i="3"/>
  <c r="M77" i="3"/>
  <c r="L196" i="3"/>
  <c r="J107" i="3"/>
  <c r="H33" i="3"/>
  <c r="J223" i="3"/>
  <c r="K223" i="3"/>
  <c r="H138" i="3"/>
  <c r="H77" i="3"/>
  <c r="N138" i="3"/>
  <c r="L254" i="3"/>
  <c r="K166" i="3"/>
  <c r="J166" i="3"/>
  <c r="N56" i="3"/>
  <c r="J77" i="3"/>
  <c r="I166" i="3"/>
  <c r="H107" i="3"/>
  <c r="H254" i="3"/>
  <c r="M138" i="3"/>
  <c r="J196" i="3"/>
  <c r="M223" i="3"/>
  <c r="K196" i="3"/>
</calcChain>
</file>

<file path=xl/sharedStrings.xml><?xml version="1.0" encoding="utf-8"?>
<sst xmlns="http://schemas.openxmlformats.org/spreadsheetml/2006/main" count="1173" uniqueCount="234">
  <si>
    <t>sum</t>
  </si>
  <si>
    <t>market for transmission network, long-distance | transmission network, long-distance | Cutoff, U - GLO</t>
  </si>
  <si>
    <t>km</t>
  </si>
  <si>
    <t>transmission network, long-distance</t>
  </si>
  <si>
    <t>market for transmission network, electricity, high voltage | transmission network, electricity, high voltage | Cutoff, U - GLO</t>
  </si>
  <si>
    <t>transmission network, electricity, high voltage</t>
  </si>
  <si>
    <t>loss</t>
  </si>
  <si>
    <t>kWh</t>
  </si>
  <si>
    <t>electricity, high voltage</t>
  </si>
  <si>
    <t>Wind</t>
  </si>
  <si>
    <t>others</t>
  </si>
  <si>
    <t>wind</t>
  </si>
  <si>
    <t>natural gas sum</t>
  </si>
  <si>
    <t>hydro</t>
  </si>
  <si>
    <t>coal</t>
  </si>
  <si>
    <t>Provider</t>
  </si>
  <si>
    <t>Unit</t>
  </si>
  <si>
    <t>Amount</t>
  </si>
  <si>
    <t>Flow</t>
  </si>
  <si>
    <t>wind sum</t>
  </si>
  <si>
    <t>nuclear sum</t>
  </si>
  <si>
    <t>natural gas</t>
  </si>
  <si>
    <t>hydro sum</t>
  </si>
  <si>
    <t>coal sum</t>
  </si>
  <si>
    <t>Geothermal</t>
  </si>
  <si>
    <t>nuclear</t>
  </si>
  <si>
    <t>geothermal</t>
  </si>
  <si>
    <t>others sum</t>
  </si>
  <si>
    <t>solar</t>
  </si>
  <si>
    <t>Estimation. Data taken over  from Switzerland.  Swiss data are calculated values based on the capacity of the power lines (1GWh), the load (60%) and the lifetime (30a) (see Frischknecht et al. 2007)</t>
  </si>
  <si>
    <t>F:Construction/42:Civil engineering/422:Construction of utility projects/4220:Construction of utility projects/4220a: Construction of utility projects for electricity production, except for liquid fuels</t>
  </si>
  <si>
    <t>Estimation. Data taken over  from Switzerland.  Swiss data are calculated values based on the electricity transported in this voltage level (60129 GWh) and the total medium voltage power line length in Switzerland (cables and aerial lines - 15831 km). Lifetime is assumed to be 40 years.  See Itten&amp;Frischknecht 2012, Tab. 4.1 and Tab. 4.3.</t>
  </si>
  <si>
    <t>D:Electricity, gas, steam and air conditioning supply/35:Electricity, gas, steam and air conditioning supply/351:Electric power generation, transmission and distribution/3510:Electric power generation, transmission and distribution</t>
  </si>
  <si>
    <t>Description</t>
  </si>
  <si>
    <t>Data quality entry</t>
  </si>
  <si>
    <t>Category</t>
  </si>
  <si>
    <t>with waste</t>
  </si>
  <si>
    <t>without waste</t>
  </si>
  <si>
    <t xml:space="preserve">    Coal</t>
  </si>
  <si>
    <t xml:space="preserve">    Petroleum</t>
  </si>
  <si>
    <t xml:space="preserve">    Natural Gas</t>
  </si>
  <si>
    <t>Conventional Hydroelectric Power</t>
  </si>
  <si>
    <t xml:space="preserve">    Nuclear Power</t>
  </si>
  <si>
    <t xml:space="preserve">    Other 11/</t>
  </si>
  <si>
    <t>Solar</t>
  </si>
  <si>
    <t>Municipal Waste</t>
  </si>
  <si>
    <t>Wood and Other Biomass</t>
  </si>
  <si>
    <t>All others</t>
  </si>
  <si>
    <t>ASCC</t>
  </si>
  <si>
    <t>…</t>
  </si>
  <si>
    <t>electricity production, hydro, reservoir, alpine region | electricity, high voltage | Cutoff, U - US-ASCC</t>
  </si>
  <si>
    <t>electricity production, hydro, run-of-river | electricity, high voltage | Cutoff, U - US-ASCC</t>
  </si>
  <si>
    <t>electricity production, natural gas, combined cycle power plant | electricity, high voltage | Cutoff, U - US-ASCC</t>
  </si>
  <si>
    <t>electricity production, natural gas, conventional power plant | electricity, high voltage | Cutoff, U - US-ASCC</t>
  </si>
  <si>
    <t>petroleum</t>
  </si>
  <si>
    <t>petroleum sum</t>
  </si>
  <si>
    <t>electricity production, oil | electricity, high voltage | Cutoff, U - US-ASCC</t>
  </si>
  <si>
    <t>electricity production, wind, 1-3MW turbine, onshore | electricity, high voltage | Cutoff, U - US-ASCC</t>
  </si>
  <si>
    <t>electricity production, wind, &lt;1MW turbine, onshore | electricity, high voltage | Cutoff, U - US-ASCC</t>
  </si>
  <si>
    <t>electricity production, wind, &gt;3MW turbine, onshore | electricity, high voltage | Cutoff, U - US-ASCC</t>
  </si>
  <si>
    <t>heat and power co-generation, lignite | electricity, high voltage | Cutoff, U - RoW</t>
  </si>
  <si>
    <t>heat and power co-generation, natural gas, conventional power plant, 100MW electrical | electricity, high voltage | Cutoff, U - US-ASCC</t>
  </si>
  <si>
    <t>heat and power co-generation, oil | electricity, high voltage | Cutoff, U - US-ASCC</t>
  </si>
  <si>
    <t>market for electricity, high voltage | electricity, high voltage | Cutoff, U - US-ASCC</t>
  </si>
  <si>
    <t>add solar, nuclear, geothermal, biomass</t>
  </si>
  <si>
    <t>biomass</t>
  </si>
  <si>
    <t>(3; 2; 4; 4; 3)</t>
  </si>
  <si>
    <t>FRCC</t>
  </si>
  <si>
    <t>electricity production, hard coal | electricity, high voltage | Cutoff, U - US-FRCC</t>
  </si>
  <si>
    <t>electricity production, hydro, reservoir, non-alpine region | electricity, high voltage | Cutoff, U - US-FRCC</t>
  </si>
  <si>
    <t>electricity production, hydro, run-of-river | electricity, high voltage | Cutoff, U - US-FRCC</t>
  </si>
  <si>
    <t>electricity production, natural gas, combined cycle power plant | electricity, high voltage | Cutoff, U - US-FRCC</t>
  </si>
  <si>
    <t>electricity production, natural gas, conventional power plant | electricity, high voltage | Cutoff, U - US-FRCC</t>
  </si>
  <si>
    <t>electricity production, nuclear, boiling water reactor | electricity, high voltage | Cutoff, U - US-FRCC</t>
  </si>
  <si>
    <t>electricity production, nuclear, pressure water reactor | electricity, high voltage | Cutoff, U - US-FRCC</t>
  </si>
  <si>
    <t>electricity production, oil | electricity, high voltage | Cutoff, U - US-FRCC</t>
  </si>
  <si>
    <t>heat and power co-generation, biogas, gas engine | electricity, high voltage | Cutoff, U - US-FRCC</t>
  </si>
  <si>
    <t>heat and power co-generation, hard coal | electricity, high voltage | Cutoff, U - RoW</t>
  </si>
  <si>
    <t>heat and power co-generation, natural gas, combined cycle power plant, 400MW electrical | electricity, high voltage | Cutoff, U - US-FRCC</t>
  </si>
  <si>
    <t>heat and power co-generation, natural gas, conventional power plant, 100MW electrical | electricity, high voltage | Cutoff, U - US-FRCC</t>
  </si>
  <si>
    <t>heat and power co-generation, wood chips, 6667 kW, state-of-the-art 2014 | electricity, high voltage | Cutoff, U - US-FRCC</t>
  </si>
  <si>
    <t>market for electricity, high voltage | electricity, high voltage | Cutoff, U - US-FRCC</t>
  </si>
  <si>
    <t>add solar, geothermal, wind</t>
  </si>
  <si>
    <t>treatment of coal gas, in power plant | electricity, high voltage | Cutoff, U - RoW</t>
  </si>
  <si>
    <t>HICC</t>
  </si>
  <si>
    <t>electricity production, deep geothermal | electricity, high voltage | Cutoff, U - US-HICC</t>
  </si>
  <si>
    <t>electricity production, hydro, reservoir, non-alpine region | electricity, high voltage | Cutoff, U - US-HICC</t>
  </si>
  <si>
    <t>electricity production, hydro, run-of-river | electricity, high voltage | Cutoff, U - US-HICC</t>
  </si>
  <si>
    <t>electricity production, oil | electricity, high voltage | Cutoff, U - US-HICC</t>
  </si>
  <si>
    <t>electricity production, wind, 1-3MW turbine, onshore | electricity, high voltage | Cutoff, U - US-HICC</t>
  </si>
  <si>
    <t>electricity production, wind, &lt;1MW turbine, onshore | electricity, high voltage | Cutoff, U - US-HICC</t>
  </si>
  <si>
    <t>electricity production, wind, &gt;3MW turbine, onshore | electricity, high voltage | Cutoff, U - US-HICC</t>
  </si>
  <si>
    <t>heat and power co-generation, biogas, gas engine | electricity, high voltage | Cutoff, U - US-HICC</t>
  </si>
  <si>
    <t>heat and power co-generation, natural gas, conventional power plant, 100MW electrical | electricity, high voltage | Cutoff, U - RoW</t>
  </si>
  <si>
    <t>heat and power co-generation, oil | electricity, high voltage | Cutoff, U - US-HICC</t>
  </si>
  <si>
    <t>market for electricity, high voltage | electricity, high voltage | Cutoff, U - US-HICC</t>
  </si>
  <si>
    <t>add solar, nuclear</t>
  </si>
  <si>
    <t xml:space="preserve">solar </t>
  </si>
  <si>
    <t>MRO</t>
  </si>
  <si>
    <t>electricity production, hard coal | electricity, high voltage | Cutoff, U - US-MRO</t>
  </si>
  <si>
    <t>electricity production, hydro, pumped storage | electricity, high voltage | Cutoff, U - US-MRO</t>
  </si>
  <si>
    <t>electricity production, hydro, reservoir, alpine region | electricity, high voltage | Cutoff, U - US-MRO</t>
  </si>
  <si>
    <t>electricity production, hydro, run-of-river | electricity, high voltage | Cutoff, U - US-MRO</t>
  </si>
  <si>
    <t>electricity production, lignite | electricity, high voltage | Cutoff, U - US-MRO</t>
  </si>
  <si>
    <t>electricity production, natural gas, combined cycle power plant | electricity, high voltage | Cutoff, U - US-MRO</t>
  </si>
  <si>
    <t>electricity production, natural gas, conventional power plant | electricity, high voltage | Cutoff, U - US-MRO</t>
  </si>
  <si>
    <t>electricity production, nuclear, boiling water reactor | electricity, high voltage | Cutoff, U - US-MRO</t>
  </si>
  <si>
    <t>electricity production, nuclear, pressure water reactor | electricity, high voltage | Cutoff, U - US-MRO</t>
  </si>
  <si>
    <t>electricity production, oil | electricity, high voltage | Cutoff, U - US-MRO</t>
  </si>
  <si>
    <t>wnid sum</t>
  </si>
  <si>
    <t>electricity production, wind, 1-3MW turbine, onshore | electricity, high voltage | Cutoff, U - US-MRO</t>
  </si>
  <si>
    <t>electricity production, wind, &lt;1MW turbine, onshore | electricity, high voltage | Cutoff, U - US-MRO</t>
  </si>
  <si>
    <t>electricity production, wind, &gt;3MW turbine, onshore | electricity, high voltage | Cutoff, U - US-MRO</t>
  </si>
  <si>
    <t>electricity, high voltage, import from CA-MB | electricity, high voltage | Cutoff, U - US-MRO</t>
  </si>
  <si>
    <t>biomass sum</t>
  </si>
  <si>
    <t>electricity, high voltage, import from CA-SK | electricity, high voltage | Cutoff, U - US-MRO</t>
  </si>
  <si>
    <t>heat and power co-generation, biogas, gas engine | electricity, high voltage | Cutoff, U - US-MRO</t>
  </si>
  <si>
    <t>heat and power co-generation, natural gas, combined cycle power plant, 400MW electrical | electricity, high voltage | Cutoff, U - US-MRO</t>
  </si>
  <si>
    <t>heat and power co-generation, natural gas, conventional power plant, 100MW electrical | electricity, high voltage | Cutoff, U - US-MRO</t>
  </si>
  <si>
    <t>heat and power co-generation, oil | electricity, high voltage | Cutoff, U - US-MRO</t>
  </si>
  <si>
    <t>heat and power co-generation, wood chips, 6667 kW, state-of-the-art 2014 | electricity, high voltage | Cutoff, U - US-MRO</t>
  </si>
  <si>
    <t>market for electricity, high voltage | electricity, high voltage | Cutoff, U - US-MRO</t>
  </si>
  <si>
    <t>add solar, geothermal</t>
  </si>
  <si>
    <t>negligible</t>
  </si>
  <si>
    <t>treatment of blast furnace gas, in power plant | electricity, high voltage | Cutoff, U - RoW</t>
  </si>
  <si>
    <t>NPCC</t>
  </si>
  <si>
    <t>electricity production, hard coal | electricity, high voltage | Cutoff, U - US-NPCC</t>
  </si>
  <si>
    <t>electricity production, hydro, reservoir, alpine region | electricity, high voltage | Cutoff, U - US-NPCC</t>
  </si>
  <si>
    <t xml:space="preserve">hydro </t>
  </si>
  <si>
    <t>electricity production, hydro, run-of-river | electricity, high voltage | Cutoff, U - US-NPCC</t>
  </si>
  <si>
    <t>electricity production, lignite | electricity, high voltage | Cutoff, U - US-NPCC</t>
  </si>
  <si>
    <t>electricity production, natural gas, combined cycle power plant | electricity, high voltage | Cutoff, U - US-NPCC</t>
  </si>
  <si>
    <t>electricity production, natural gas, conventional power plant | electricity, high voltage | Cutoff, U - US-NPCC</t>
  </si>
  <si>
    <t>electricity production, nuclear, boiling water reactor | electricity, high voltage | Cutoff, U - US-NPCC</t>
  </si>
  <si>
    <t>electricity production, nuclear, pressure water reactor | electricity, high voltage | Cutoff, U - US-NPCC</t>
  </si>
  <si>
    <t>electricity production, oil | electricity, high voltage | Cutoff, U - US-NPCC</t>
  </si>
  <si>
    <t>electricity production, wind, 1-3MW turbine, offshore | electricity, high voltage | Cutoff, U - RoW</t>
  </si>
  <si>
    <t>electricity production, wind, 1-3MW turbine, onshore | electricity, high voltage | Cutoff, U - US-NPCC</t>
  </si>
  <si>
    <t>electricity production, wind, &lt;1MW turbine, onshore | electricity, high voltage | Cutoff, U - US-NPCC</t>
  </si>
  <si>
    <t>electricity production, wind, &gt;3MW turbine, onshore | electricity, high voltage | Cutoff, U - US-NPCC</t>
  </si>
  <si>
    <t>electricity, high voltage, import from CA-NB | electricity, high voltage | Cutoff, U - US-NPCC</t>
  </si>
  <si>
    <t>electricity, high voltage, import from CA-NS | electricity, high voltage | Cutoff, U - US-NPCC</t>
  </si>
  <si>
    <t>electricity, high voltage, import from CA-ON | electricity, high voltage | Cutoff, U - US-NPCC</t>
  </si>
  <si>
    <t>heat and power co-generation, biogas, gas engine | electricity, high voltage | Cutoff, U - US-NPCC</t>
  </si>
  <si>
    <t>heat and power co-generation, natural gas, combined cycle power plant, 400MW electrical | electricity, high voltage | Cutoff, U - US-NPCC</t>
  </si>
  <si>
    <t>heat and power co-generation, natural gas, conventional power plant, 100MW electrical | electricity, high voltage | Cutoff, U - US-NPCC</t>
  </si>
  <si>
    <t>heat and power co-generation, oil | electricity, high voltage | Cutoff, U - US-NPCC</t>
  </si>
  <si>
    <t>heat and power co-generation, wood chips, 6667 kW, state-of-the-art 2014 | electricity, high voltage | Cutoff, U - US-NPCC</t>
  </si>
  <si>
    <t>market for electricity, high voltage | electricity, high voltage | Cutoff, U - US-NPCC</t>
  </si>
  <si>
    <t>RFC</t>
  </si>
  <si>
    <t>electricity production, hard coal | electricity, high voltage | Cutoff, U - US-RFC</t>
  </si>
  <si>
    <t>electricity production, hydro, reservoir, alpine region | electricity, high voltage | Cutoff, U - US-RFC</t>
  </si>
  <si>
    <t>electricity production, hydro, run-of-river | electricity, high voltage | Cutoff, U - US-RFC</t>
  </si>
  <si>
    <t>electricity production, lignite | electricity, high voltage | Cutoff, U - US-RFC</t>
  </si>
  <si>
    <t>electricity production, natural gas, combined cycle power plant | electricity, high voltage | Cutoff, U - US-RFC</t>
  </si>
  <si>
    <t>electricity production, natural gas, conventional power plant | electricity, high voltage | Cutoff, U - US-RFC</t>
  </si>
  <si>
    <t>electricity production, nuclear, boiling water reactor | electricity, high voltage | Cutoff, U - US-RFC</t>
  </si>
  <si>
    <t>electricity production, nuclear, pressure water reactor | electricity, high voltage | Cutoff, U - US-RFC</t>
  </si>
  <si>
    <t>electricity production, oil | electricity, high voltage | Cutoff, U - US-RFC</t>
  </si>
  <si>
    <t>electricity production, wind, 1-3MW turbine, onshore | electricity, high voltage | Cutoff, U - US-RFC</t>
  </si>
  <si>
    <t>electricity production, wind, &lt;1MW turbine, onshore | electricity, high voltage | Cutoff, U - US-RFC</t>
  </si>
  <si>
    <t>electricity production, wind, &gt;3MW turbine, onshore | electricity, high voltage | Cutoff, U - US-RFC</t>
  </si>
  <si>
    <t>heat and power co-generation, biogas, gas engine | electricity, high voltage | Cutoff, U - US-RFC</t>
  </si>
  <si>
    <t>heat and power co-generation, natural gas, combined cycle power plant, 400MW electrical | electricity, high voltage | Cutoff, U - US-RFC</t>
  </si>
  <si>
    <t>heat and power co-generation, natural gas, conventional power plant, 100MW electrical | electricity, high voltage | Cutoff, U - US-RFC</t>
  </si>
  <si>
    <t>heat and power co-generation, oil | electricity, high voltage | Cutoff, U - US-RFC</t>
  </si>
  <si>
    <t>heat and power co-generation, wood chips, 6667 kW, state-of-the-art 2014 | electricity, high voltage | Cutoff, U - US-RFC</t>
  </si>
  <si>
    <t>market for electricity, high voltage | electricity, high voltage | Cutoff, U - US-RFC</t>
  </si>
  <si>
    <t>add geothermal, solar</t>
  </si>
  <si>
    <t>SERC</t>
  </si>
  <si>
    <t>electricity production, hard coal | electricity, high voltage | Cutoff, U - US-SERC</t>
  </si>
  <si>
    <t>electricity production, hydro, reservoir, alpine region | electricity, high voltage | Cutoff, U - US-SERC</t>
  </si>
  <si>
    <t>electricity production, hydro, run-of-river | electricity, high voltage | Cutoff, U - US-SERC</t>
  </si>
  <si>
    <t>electricity production, lignite | electricity, high voltage | Cutoff, U - US-SERC</t>
  </si>
  <si>
    <t>electricity production, natural gas, combined cycle power plant | electricity, high voltage | Cutoff, U - US-SERC</t>
  </si>
  <si>
    <t>electricity production, natural gas, conventional power plant | electricity, high voltage | Cutoff, U - US-SERC</t>
  </si>
  <si>
    <t>electricity production, nuclear, boiling water reactor | electricity, high voltage | Cutoff, U - US-SERC</t>
  </si>
  <si>
    <t>electricity production, nuclear, pressure water reactor | electricity, high voltage | Cutoff, U - US-SERC</t>
  </si>
  <si>
    <t>electricity production, oil | electricity, high voltage | Cutoff, U - US-SERC</t>
  </si>
  <si>
    <t>electricity production, wind, 1-3MW turbine, onshore | electricity, high voltage | Cutoff, U - US-SERC</t>
  </si>
  <si>
    <t>electricity production, wind, &lt;1MW turbine, onshore | electricity, high voltage | Cutoff, U - US-SERC</t>
  </si>
  <si>
    <t>electricity production, wind, &gt;3MW turbine, onshore | electricity, high voltage | Cutoff, U - US-SERC</t>
  </si>
  <si>
    <t>heat and power co-generation, biogas, gas engine | electricity, high voltage | Cutoff, U - US-SERC</t>
  </si>
  <si>
    <t>heat and power co-generation, natural gas, combined cycle power plant, 400MW electrical | electricity, high voltage | Cutoff, U - US-SERC</t>
  </si>
  <si>
    <t>heat and power co-generation, natural gas, conventional power plant, 100MW electrical | electricity, high voltage | Cutoff, U - US-SERC</t>
  </si>
  <si>
    <t>heat and power co-generation, oil | electricity, high voltage | Cutoff, U - US-SERC</t>
  </si>
  <si>
    <t>heat and power co-generation, wood chips, 6667 kW, state-of-the-art 2014 | electricity, high voltage | Cutoff, U - US-SERC</t>
  </si>
  <si>
    <t>market for electricity, high voltage | electricity, high voltage | Cutoff, U - US-SERC</t>
  </si>
  <si>
    <t>TRE</t>
  </si>
  <si>
    <t>electricity production, hydro, reservoir, non-alpine region | electricity, high voltage | Cutoff, U - US-TRE</t>
  </si>
  <si>
    <t>electricity production, hydro, run-of-river | electricity, high voltage | Cutoff, U - US-TRE</t>
  </si>
  <si>
    <t>electricity production, lignite | electricity, high voltage | Cutoff, U - US-TRE</t>
  </si>
  <si>
    <t>electricity production, natural gas, combined cycle power plant | electricity, high voltage | Cutoff, U - US-TRE</t>
  </si>
  <si>
    <t>electricity production, natural gas, conventional power plant | electricity, high voltage | Cutoff, U - US-TRE</t>
  </si>
  <si>
    <t>electricity production, nuclear, boiling water reactor | electricity, high voltage | Cutoff, U - US-TRE</t>
  </si>
  <si>
    <t>electricity production, nuclear, pressure water reactor | electricity, high voltage | Cutoff, U - US-TRE</t>
  </si>
  <si>
    <t>electricity production, oil | electricity, high voltage | Cutoff, U - US-TRE</t>
  </si>
  <si>
    <t>electricity production, wind, 1-3MW turbine, onshore | electricity, high voltage | Cutoff, U - US-TRE</t>
  </si>
  <si>
    <t>electricity production, wind, &lt;1MW turbine, onshore | electricity, high voltage | Cutoff, U - US-TRE</t>
  </si>
  <si>
    <t>electricity production, wind, &gt;3MW turbine, onshore | electricity, high voltage | Cutoff, U - US-TRE</t>
  </si>
  <si>
    <t>electricity, high voltage, import from MX | electricity, high voltage | Cutoff, U - US-TRE</t>
  </si>
  <si>
    <t>heat and power co-generation, biogas, gas engine | electricity, high voltage | Cutoff, U - US-TRE</t>
  </si>
  <si>
    <t>heat and power co-generation, natural gas, combined cycle power plant, 400MW electrical | electricity, high voltage | Cutoff, U - US-TRE</t>
  </si>
  <si>
    <t>heat and power co-generation, natural gas, conventional power plant, 100MW electrical | electricity, high voltage | Cutoff, U - US-TRE</t>
  </si>
  <si>
    <t>heat and power co-generation, oil | electricity, high voltage | Cutoff, U - US-TRE</t>
  </si>
  <si>
    <t>heat and power co-generation, wood chips, 6667 kW, state-of-the-art 2014 | electricity, high voltage | Cutoff, U - US-TRE</t>
  </si>
  <si>
    <t>market for electricity, high voltage | electricity, high voltage | Cutoff, U - US-TRE</t>
  </si>
  <si>
    <t>WECC</t>
  </si>
  <si>
    <t>electricity production, deep geothermal | electricity, high voltage | Cutoff, U - US-WECC</t>
  </si>
  <si>
    <t>electricity production, hard coal | electricity, high voltage | Cutoff, U - US-WECC</t>
  </si>
  <si>
    <t>electricity production, hydro, reservoir, alpine region | electricity, high voltage | Cutoff, U - US-WECC</t>
  </si>
  <si>
    <t>electricity production, hydro, run-of-river | electricity, high voltage | Cutoff, U - US-WECC</t>
  </si>
  <si>
    <t>electricity production, lignite | electricity, high voltage | Cutoff, U - US-WECC</t>
  </si>
  <si>
    <t>electricity production, natural gas, combined cycle power plant | electricity, high voltage | Cutoff, U - US-WECC</t>
  </si>
  <si>
    <t>electricity production, natural gas, conventional power plant | electricity, high voltage | Cutoff, U - US-WECC</t>
  </si>
  <si>
    <t>electricity production, nuclear, boiling water reactor | electricity, high voltage | Cutoff, U - US-WECC</t>
  </si>
  <si>
    <t>electricity production, nuclear, pressure water reactor | electricity, high voltage | Cutoff, U - US-WECC</t>
  </si>
  <si>
    <t>electricity production, oil | electricity, high voltage | Cutoff, U - US-WECC</t>
  </si>
  <si>
    <t>solar sum</t>
  </si>
  <si>
    <t>electricity production, solar thermal parabolic trough, 50 MW | electricity, high voltage | Cutoff, U - US-WECC</t>
  </si>
  <si>
    <t>electricity production, solar tower power plant, 20 MW | electricity, high voltage | Cutoff, U - US-WECC</t>
  </si>
  <si>
    <t>electricity production, wind, 1-3MW turbine, onshore | electricity, high voltage | Cutoff, U - US-WECC</t>
  </si>
  <si>
    <t>electricity production, wind, &lt;1MW turbine, onshore | electricity, high voltage | Cutoff, U - US-WECC</t>
  </si>
  <si>
    <t>electricity production, wind, &gt;3MW turbine, onshore | electricity, high voltage | Cutoff, U - US-WECC</t>
  </si>
  <si>
    <t>electricity, high voltage, import from CA-AB | electricity, high voltage | Cutoff, U - US-WECC</t>
  </si>
  <si>
    <t>electricity, high voltage, import from CA-BC | electricity, high voltage | Cutoff, U - US-WECC</t>
  </si>
  <si>
    <t>electricity, high voltage, import from MX | electricity, high voltage | Cutoff, U - US-WECC</t>
  </si>
  <si>
    <t>heat and power co-generation, biogas, gas engine | electricity, high voltage | Cutoff, U - US-WECC</t>
  </si>
  <si>
    <t>heat and power co-generation, natural gas, combined cycle power plant, 400MW electrical | electricity, high voltage | Cutoff, U - US-WECC</t>
  </si>
  <si>
    <t>heat and power co-generation, natural gas, conventional power plant, 100MW electrical | electricity, high voltage | Cutoff, U - US-WECC</t>
  </si>
  <si>
    <t>heat and power co-generation, oil | electricity, high voltage | Cutoff, U - US-WECC</t>
  </si>
  <si>
    <t>heat and power co-generation, wood chips, 6667 kW, state-of-the-art 2014 | electricity, high voltage | Cutoff, U - US-WECC</t>
  </si>
  <si>
    <t>market for electricity, high voltage | electricity, high voltage | Cutoff, U - US-WECC</t>
  </si>
  <si>
    <t>all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</si>
</sst>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_(* #,##0.00_);_(* \(#,##0.00\);_(* &quot;-&quot;??_);_(@_)"/>
    <numFmt numFmtId="166" formatCode="_(* #,##0.0000_);_(* \(#,##0.0000\);_(* &quot;-&quot;??_);_(@_)"/>
    <numFmt numFmtId="167" formatCode="0.00000"/>
  </numFmts>
  <fonts count="5">
    <font>
      <sz val="11"/>
      <color theme="1"/>
      <name val="Calibri"/>
      <family val="2"/>
      <charset val="134"/>
      <scheme val="minor"/>
    </font>
    <font>
      <sz val="11"/>
      <color theme="1"/>
      <name val="Calibri"/>
      <family val="2"/>
      <scheme val="minor"/>
    </font>
    <font>
      <sz val="11"/>
      <color rgb="FFFF0000"/>
      <name val="Calibri"/>
      <family val="2"/>
      <scheme val="minor"/>
    </font>
    <font>
      <sz val="11"/>
      <name val="Calibri"/>
      <family val="2"/>
      <scheme val="minor"/>
    </font>
    <font>
      <sz val="11"/>
      <color rgb="FF00B0F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xf numFmtId="165" fontId="1" fillId="0" borderId="0" applyFont="0" applyFill="0" applyBorder="0" applyAlignment="0" applyProtection="0"/>
  </cellStyleXfs>
  <cellXfs count="29">
    <xf numFmtId="0" fontId="0" fillId="0" borderId="0" xfId="0"/>
    <xf numFmtId="0" fontId="1" fillId="0" borderId="0" xfId="1"/>
    <xf numFmtId="11" fontId="1" fillId="0" borderId="0" xfId="1" applyNumberFormat="1"/>
    <xf numFmtId="0" fontId="1" fillId="0" borderId="1" xfId="1" applyBorder="1"/>
    <xf numFmtId="164" fontId="1" fillId="0" borderId="0" xfId="1" applyNumberFormat="1"/>
    <xf numFmtId="164" fontId="1" fillId="0" borderId="0" xfId="1" applyNumberFormat="1" applyAlignment="1">
      <alignment horizontal="center"/>
    </xf>
    <xf numFmtId="0" fontId="1" fillId="0" borderId="0" xfId="1" applyAlignment="1">
      <alignment horizontal="center" vertical="center"/>
    </xf>
    <xf numFmtId="0" fontId="2" fillId="0" borderId="0" xfId="1" applyFont="1"/>
    <xf numFmtId="0" fontId="1" fillId="3" borderId="0" xfId="1" applyFill="1" applyAlignment="1">
      <alignment horizontal="center" vertical="center"/>
    </xf>
    <xf numFmtId="164" fontId="1" fillId="0" borderId="0" xfId="1" applyNumberFormat="1" applyAlignment="1">
      <alignment horizontal="center" vertical="center"/>
    </xf>
    <xf numFmtId="0" fontId="1" fillId="4" borderId="0" xfId="1" applyFill="1" applyAlignment="1">
      <alignment horizontal="center" vertical="center"/>
    </xf>
    <xf numFmtId="164" fontId="1" fillId="4" borderId="0" xfId="1" applyNumberFormat="1" applyFill="1" applyAlignment="1">
      <alignment horizontal="center" vertical="center"/>
    </xf>
    <xf numFmtId="0" fontId="1" fillId="5" borderId="0" xfId="1" applyFill="1" applyAlignment="1">
      <alignment horizontal="center" vertical="center"/>
    </xf>
    <xf numFmtId="164" fontId="1" fillId="5" borderId="0" xfId="1" applyNumberFormat="1" applyFill="1" applyAlignment="1">
      <alignment horizontal="center" vertical="center"/>
    </xf>
    <xf numFmtId="0" fontId="1" fillId="2" borderId="0" xfId="1" applyFill="1" applyAlignment="1">
      <alignment horizontal="center" vertical="center"/>
    </xf>
    <xf numFmtId="164" fontId="3" fillId="2" borderId="0" xfId="1" applyNumberFormat="1" applyFont="1" applyFill="1" applyAlignment="1">
      <alignment horizontal="center"/>
    </xf>
    <xf numFmtId="164" fontId="2" fillId="2" borderId="0" xfId="1" applyNumberFormat="1" applyFont="1" applyFill="1" applyAlignment="1">
      <alignment horizontal="center"/>
    </xf>
    <xf numFmtId="164" fontId="1" fillId="3" borderId="0" xfId="1" applyNumberFormat="1" applyFill="1" applyAlignment="1">
      <alignment horizontal="center" vertical="center"/>
    </xf>
    <xf numFmtId="0" fontId="4" fillId="0" borderId="0" xfId="1" applyFont="1"/>
    <xf numFmtId="164" fontId="1" fillId="2" borderId="0" xfId="1" applyNumberFormat="1" applyFill="1"/>
    <xf numFmtId="0" fontId="2" fillId="0" borderId="1" xfId="1" applyFont="1" applyBorder="1"/>
    <xf numFmtId="0" fontId="4" fillId="0" borderId="1" xfId="1" applyFont="1" applyBorder="1"/>
    <xf numFmtId="166" fontId="0" fillId="2" borderId="0" xfId="2" applyNumberFormat="1" applyFont="1" applyFill="1"/>
    <xf numFmtId="166" fontId="0" fillId="0" borderId="0" xfId="2" applyNumberFormat="1" applyFont="1"/>
    <xf numFmtId="11" fontId="4" fillId="0" borderId="0" xfId="1" applyNumberFormat="1" applyFont="1"/>
    <xf numFmtId="166" fontId="1" fillId="2" borderId="0" xfId="1" applyNumberFormat="1" applyFill="1"/>
    <xf numFmtId="166" fontId="1" fillId="0" borderId="0" xfId="1" applyNumberFormat="1"/>
    <xf numFmtId="0" fontId="2" fillId="5" borderId="0" xfId="1" applyFont="1" applyFill="1"/>
    <xf numFmtId="167" fontId="1" fillId="0" borderId="0" xfId="1" applyNumberFormat="1"/>
  </cellXfs>
  <cellStyles count="3">
    <cellStyle name="Comma 2" xfId="2" xr:uid="{903BA494-2BB7-4B0A-ADC1-F90024E4759D}"/>
    <cellStyle name="Normal" xfId="0" builtinId="0"/>
    <cellStyle name="Normal 2" xfId="1" xr:uid="{89B8B927-1784-455D-901F-983382407B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FE0B-34CE-4352-B4FE-557D55E71D04}">
  <dimension ref="A1:AJ257"/>
  <sheetViews>
    <sheetView tabSelected="1" zoomScale="40" zoomScaleNormal="40" workbookViewId="0">
      <selection activeCell="P23" sqref="P23"/>
    </sheetView>
  </sheetViews>
  <sheetFormatPr defaultRowHeight="15"/>
  <cols>
    <col min="1" max="1" width="9.140625" style="1"/>
    <col min="2" max="2" width="38.7109375" style="1" customWidth="1"/>
    <col min="3" max="3" width="13.85546875" style="1" customWidth="1"/>
    <col min="4" max="4" width="17.7109375" style="1" customWidth="1"/>
    <col min="5" max="5" width="9.140625" style="1"/>
    <col min="6" max="6" width="21.140625" style="7" customWidth="1"/>
    <col min="7" max="7" width="20.28515625" style="7" customWidth="1"/>
    <col min="8" max="8" width="20" style="1" customWidth="1"/>
    <col min="9" max="9" width="11.7109375" style="1" customWidth="1"/>
    <col min="10" max="10" width="14.42578125" style="1" customWidth="1"/>
    <col min="11" max="11" width="11.42578125" style="1" customWidth="1"/>
    <col min="12" max="12" width="12.140625" style="1" customWidth="1"/>
    <col min="13" max="13" width="14" style="1" customWidth="1"/>
    <col min="14" max="17" width="13.85546875" style="1" customWidth="1"/>
    <col min="18" max="28" width="9.140625" style="1"/>
    <col min="29" max="29" width="33.5703125" style="1" customWidth="1"/>
    <col min="30" max="30" width="8.85546875" style="18" customWidth="1"/>
    <col min="31" max="37" width="9.140625" style="1"/>
    <col min="38" max="38" width="23.85546875" style="1" customWidth="1"/>
    <col min="39" max="16384" width="9.140625" style="1"/>
  </cols>
  <sheetData>
    <row r="1" spans="1:36">
      <c r="B1" s="1" t="s">
        <v>36</v>
      </c>
      <c r="C1" s="6">
        <v>2020</v>
      </c>
      <c r="D1" s="6">
        <v>2025</v>
      </c>
      <c r="E1" s="6">
        <v>2030</v>
      </c>
      <c r="F1" s="6">
        <v>2035</v>
      </c>
      <c r="G1" s="6">
        <v>2040</v>
      </c>
      <c r="H1" s="6">
        <v>2045</v>
      </c>
      <c r="I1" s="6">
        <v>2050</v>
      </c>
      <c r="J1" s="7" t="s">
        <v>37</v>
      </c>
      <c r="K1" s="8">
        <v>2020</v>
      </c>
      <c r="L1" s="8">
        <v>2025</v>
      </c>
      <c r="M1" s="8">
        <v>2030</v>
      </c>
      <c r="N1" s="8">
        <v>2035</v>
      </c>
      <c r="O1" s="8">
        <v>2040</v>
      </c>
      <c r="P1" s="8">
        <v>2045</v>
      </c>
      <c r="Q1" s="8">
        <v>2050</v>
      </c>
      <c r="AD1" s="1"/>
    </row>
    <row r="2" spans="1:36">
      <c r="B2" s="6" t="s">
        <v>38</v>
      </c>
      <c r="C2" s="9">
        <v>0.19055487787141653</v>
      </c>
      <c r="D2" s="9">
        <v>0.16290766967629067</v>
      </c>
      <c r="E2" s="9">
        <v>0.1554726630492072</v>
      </c>
      <c r="F2" s="9">
        <v>0.14061182313290277</v>
      </c>
      <c r="G2" s="9">
        <v>0.1272650623187076</v>
      </c>
      <c r="H2" s="9">
        <v>0.11532541582394021</v>
      </c>
      <c r="I2" s="9">
        <v>0.10870359193058264</v>
      </c>
      <c r="J2" s="10" t="s">
        <v>38</v>
      </c>
      <c r="K2" s="11">
        <f t="shared" ref="K2:Q2" si="0">C2/(1-C$9)</f>
        <v>0.19157646721596977</v>
      </c>
      <c r="L2" s="11">
        <f t="shared" si="0"/>
        <v>0.16390420866259187</v>
      </c>
      <c r="M2" s="11">
        <f t="shared" si="0"/>
        <v>0.15659042731483414</v>
      </c>
      <c r="N2" s="11">
        <f t="shared" si="0"/>
        <v>0.14176844842623482</v>
      </c>
      <c r="O2" s="11">
        <f t="shared" si="0"/>
        <v>0.12840590038365157</v>
      </c>
      <c r="P2" s="11">
        <f t="shared" si="0"/>
        <v>0.116414022635595</v>
      </c>
      <c r="Q2" s="11">
        <f t="shared" si="0"/>
        <v>0.10975933011723925</v>
      </c>
      <c r="AD2" s="1"/>
    </row>
    <row r="3" spans="1:36">
      <c r="B3" s="6" t="s">
        <v>39</v>
      </c>
      <c r="C3" s="9">
        <v>3.8643245510885868E-3</v>
      </c>
      <c r="D3" s="9">
        <v>2.3966659728493762E-3</v>
      </c>
      <c r="E3" s="9">
        <v>2.0073044685663356E-3</v>
      </c>
      <c r="F3" s="9">
        <v>1.8089538949912719E-3</v>
      </c>
      <c r="G3" s="9">
        <v>1.5667901740825281E-3</v>
      </c>
      <c r="H3" s="9">
        <v>1.1673710544287124E-3</v>
      </c>
      <c r="I3" s="9">
        <v>1.1237428464173458E-3</v>
      </c>
      <c r="J3" s="12" t="s">
        <v>24</v>
      </c>
      <c r="K3" s="13">
        <f t="shared" ref="K3:Q3" si="1">C8/(1-C$9)</f>
        <v>3.8689106401282179E-3</v>
      </c>
      <c r="L3" s="13">
        <f t="shared" si="1"/>
        <v>4.3054917088054569E-3</v>
      </c>
      <c r="M3" s="13">
        <f t="shared" si="1"/>
        <v>5.6876184685504061E-3</v>
      </c>
      <c r="N3" s="13">
        <f t="shared" si="1"/>
        <v>6.9149421238370408E-3</v>
      </c>
      <c r="O3" s="13">
        <f t="shared" si="1"/>
        <v>8.1842905746326387E-3</v>
      </c>
      <c r="P3" s="13">
        <f t="shared" si="1"/>
        <v>8.8228771630937189E-3</v>
      </c>
      <c r="Q3" s="13">
        <f t="shared" si="1"/>
        <v>9.2091888954112452E-3</v>
      </c>
      <c r="AD3" s="1"/>
    </row>
    <row r="4" spans="1:36">
      <c r="B4" s="6" t="s">
        <v>40</v>
      </c>
      <c r="C4" s="9">
        <v>0.40293836012375267</v>
      </c>
      <c r="D4" s="9">
        <v>0.35758908946737222</v>
      </c>
      <c r="E4" s="9">
        <v>0.34905464650054308</v>
      </c>
      <c r="F4" s="9">
        <v>0.3406956771208689</v>
      </c>
      <c r="G4" s="9">
        <v>0.35032979156991612</v>
      </c>
      <c r="H4" s="9">
        <v>0.35782254651634793</v>
      </c>
      <c r="I4" s="9">
        <v>0.35786757508777006</v>
      </c>
      <c r="J4" s="10" t="s">
        <v>41</v>
      </c>
      <c r="K4" s="11">
        <f t="shared" ref="K4:Q4" si="2">C7/(1-C$9)</f>
        <v>7.0097867363521527E-2</v>
      </c>
      <c r="L4" s="11">
        <f t="shared" si="2"/>
        <v>6.8508353855098181E-2</v>
      </c>
      <c r="M4" s="11">
        <f t="shared" si="2"/>
        <v>6.6451012244442664E-2</v>
      </c>
      <c r="N4" s="11">
        <f t="shared" si="2"/>
        <v>6.3914542750610925E-2</v>
      </c>
      <c r="O4" s="11">
        <f t="shared" si="2"/>
        <v>6.097776370323333E-2</v>
      </c>
      <c r="P4" s="11">
        <f t="shared" si="2"/>
        <v>5.7682444046449122E-2</v>
      </c>
      <c r="Q4" s="11">
        <f t="shared" si="2"/>
        <v>5.4307062525255606E-2</v>
      </c>
      <c r="AD4" s="1"/>
    </row>
    <row r="5" spans="1:36">
      <c r="B5" s="6" t="s">
        <v>42</v>
      </c>
      <c r="C5" s="9">
        <v>0.19324132750707559</v>
      </c>
      <c r="D5" s="9">
        <v>0.1717906148690522</v>
      </c>
      <c r="E5" s="9">
        <v>0.14084155994348108</v>
      </c>
      <c r="F5" s="9">
        <v>0.13101726938010225</v>
      </c>
      <c r="G5" s="9">
        <v>0.12211015032730112</v>
      </c>
      <c r="H5" s="9">
        <v>0.11657704351164162</v>
      </c>
      <c r="I5" s="9">
        <v>0.10876152205010657</v>
      </c>
      <c r="J5" s="12" t="s">
        <v>40</v>
      </c>
      <c r="K5" s="13">
        <f t="shared" ref="K5:Q6" si="3">C4/(1-C$9)</f>
        <v>0.40509856478401834</v>
      </c>
      <c r="L5" s="13">
        <f t="shared" si="3"/>
        <v>0.35977653386110936</v>
      </c>
      <c r="M5" s="13">
        <f t="shared" si="3"/>
        <v>0.35156416041094579</v>
      </c>
      <c r="N5" s="13">
        <f t="shared" si="3"/>
        <v>0.34349812451616674</v>
      </c>
      <c r="O5" s="13">
        <f t="shared" si="3"/>
        <v>0.35347024154279211</v>
      </c>
      <c r="P5" s="13">
        <f t="shared" si="3"/>
        <v>0.36120018932577014</v>
      </c>
      <c r="Q5" s="13">
        <f t="shared" si="3"/>
        <v>0.36134321428309335</v>
      </c>
      <c r="AD5" s="1"/>
    </row>
    <row r="6" spans="1:36">
      <c r="B6" s="6" t="s">
        <v>43</v>
      </c>
      <c r="C6" s="9">
        <v>4.0132653988432937E-3</v>
      </c>
      <c r="D6" s="9">
        <v>3.879854018205084E-3</v>
      </c>
      <c r="E6" s="9">
        <v>3.562177545586302E-3</v>
      </c>
      <c r="F6" s="9">
        <v>3.321906744107823E-3</v>
      </c>
      <c r="G6" s="9">
        <v>3.1536785138100145E-3</v>
      </c>
      <c r="H6" s="9">
        <v>2.8914881903477191E-3</v>
      </c>
      <c r="I6" s="9">
        <v>2.5164214931901363E-3</v>
      </c>
      <c r="J6" s="10" t="s">
        <v>42</v>
      </c>
      <c r="K6" s="11">
        <f t="shared" si="3"/>
        <v>0.19427731925556163</v>
      </c>
      <c r="L6" s="11">
        <f t="shared" si="3"/>
        <v>0.17284149261801174</v>
      </c>
      <c r="M6" s="11">
        <f t="shared" si="3"/>
        <v>0.1418541344998849</v>
      </c>
      <c r="N6" s="11">
        <f t="shared" si="3"/>
        <v>0.13209497311974508</v>
      </c>
      <c r="O6" s="11">
        <f t="shared" si="3"/>
        <v>0.12320477838209709</v>
      </c>
      <c r="P6" s="11">
        <f t="shared" si="3"/>
        <v>0.11767746498198854</v>
      </c>
      <c r="Q6" s="11">
        <f t="shared" si="3"/>
        <v>0.10981782285882795</v>
      </c>
      <c r="AD6" s="1"/>
    </row>
    <row r="7" spans="1:36">
      <c r="B7" s="6" t="s">
        <v>41</v>
      </c>
      <c r="C7" s="5">
        <v>6.972406761966389E-2</v>
      </c>
      <c r="D7" s="5">
        <v>6.809182247947948E-2</v>
      </c>
      <c r="E7" s="5">
        <v>6.5976675669881579E-2</v>
      </c>
      <c r="F7" s="5">
        <v>6.3393092614295349E-2</v>
      </c>
      <c r="G7" s="5">
        <v>6.0435999238049425E-2</v>
      </c>
      <c r="H7" s="5">
        <v>5.7143045956079719E-2</v>
      </c>
      <c r="I7" s="5">
        <v>5.3784701103663297E-2</v>
      </c>
      <c r="J7" s="12" t="s">
        <v>39</v>
      </c>
      <c r="K7" s="13">
        <f t="shared" ref="K7:Q7" si="4">C3/(1-C$9)</f>
        <v>3.8850416947764617E-3</v>
      </c>
      <c r="L7" s="13">
        <f t="shared" si="4"/>
        <v>2.4113268607242797E-3</v>
      </c>
      <c r="M7" s="13">
        <f t="shared" si="4"/>
        <v>2.0217359008271089E-3</v>
      </c>
      <c r="N7" s="13">
        <f t="shared" si="4"/>
        <v>1.8238337378295292E-3</v>
      </c>
      <c r="O7" s="13">
        <f t="shared" si="4"/>
        <v>1.5808353003552615E-3</v>
      </c>
      <c r="P7" s="13">
        <f t="shared" si="4"/>
        <v>1.1783903780747662E-3</v>
      </c>
      <c r="Q7" s="13">
        <f t="shared" si="4"/>
        <v>1.1346567289659795E-3</v>
      </c>
      <c r="AD7" s="1"/>
    </row>
    <row r="8" spans="1:36">
      <c r="B8" s="6" t="s">
        <v>24</v>
      </c>
      <c r="C8" s="5">
        <v>3.8482795159488167E-3</v>
      </c>
      <c r="D8" s="5">
        <v>4.2793142825024288E-3</v>
      </c>
      <c r="E8" s="5">
        <v>5.6470194562756428E-3</v>
      </c>
      <c r="F8" s="5">
        <v>6.8585262072410526E-3</v>
      </c>
      <c r="G8" s="5">
        <v>8.1115762352276261E-3</v>
      </c>
      <c r="H8" s="5">
        <v>8.7403729770799583E-3</v>
      </c>
      <c r="I8" s="5">
        <v>9.1206087958913724E-3</v>
      </c>
      <c r="J8" s="10" t="s">
        <v>44</v>
      </c>
      <c r="K8" s="11">
        <f t="shared" ref="K8:Q9" si="5">C11/(1-C$9)</f>
        <v>3.2784754975207428E-2</v>
      </c>
      <c r="L8" s="11">
        <f t="shared" si="5"/>
        <v>6.8969499750000177E-2</v>
      </c>
      <c r="M8" s="11">
        <f t="shared" si="5"/>
        <v>0.11177525915624735</v>
      </c>
      <c r="N8" s="11">
        <f t="shared" si="5"/>
        <v>0.13939218054967431</v>
      </c>
      <c r="O8" s="11">
        <f t="shared" si="5"/>
        <v>0.15781202228941457</v>
      </c>
      <c r="P8" s="11">
        <f t="shared" si="5"/>
        <v>0.17653560563741955</v>
      </c>
      <c r="Q8" s="11">
        <f t="shared" si="5"/>
        <v>0.19812171581103177</v>
      </c>
      <c r="AD8" s="8">
        <v>2020</v>
      </c>
      <c r="AE8" s="8">
        <v>2025</v>
      </c>
      <c r="AF8" s="8">
        <v>2030</v>
      </c>
      <c r="AG8" s="8">
        <v>2035</v>
      </c>
      <c r="AH8" s="8">
        <v>2040</v>
      </c>
      <c r="AI8" s="8">
        <v>2045</v>
      </c>
      <c r="AJ8" s="8">
        <v>2050</v>
      </c>
    </row>
    <row r="9" spans="1:36">
      <c r="B9" s="14" t="s">
        <v>45</v>
      </c>
      <c r="C9" s="15">
        <v>5.3325408877154768E-3</v>
      </c>
      <c r="D9" s="15">
        <v>6.080008527130895E-3</v>
      </c>
      <c r="E9" s="15">
        <v>7.1381391876502642E-3</v>
      </c>
      <c r="F9" s="15">
        <v>8.1585522460863868E-3</v>
      </c>
      <c r="G9" s="15">
        <v>8.884623382067117E-3</v>
      </c>
      <c r="H9" s="15">
        <v>9.3511656672358393E-3</v>
      </c>
      <c r="I9" s="16">
        <v>9.618664632236049E-3</v>
      </c>
      <c r="J9" s="12" t="s">
        <v>9</v>
      </c>
      <c r="K9" s="13">
        <f t="shared" si="5"/>
        <v>8.4874323790660386E-2</v>
      </c>
      <c r="L9" s="13">
        <f t="shared" si="5"/>
        <v>0.1461576321744624</v>
      </c>
      <c r="M9" s="13">
        <f t="shared" si="5"/>
        <v>0.15156095033246847</v>
      </c>
      <c r="N9" s="13">
        <f t="shared" si="5"/>
        <v>0.15853968100187291</v>
      </c>
      <c r="O9" s="13">
        <f t="shared" si="5"/>
        <v>0.15486174077793891</v>
      </c>
      <c r="P9" s="13">
        <f t="shared" si="5"/>
        <v>0.14960350692853655</v>
      </c>
      <c r="Q9" s="13">
        <f t="shared" si="5"/>
        <v>0.14610541826691589</v>
      </c>
      <c r="AC9" s="14" t="s">
        <v>45</v>
      </c>
      <c r="AD9" s="17">
        <v>5.3611293290670575E-3</v>
      </c>
      <c r="AE9" s="17">
        <v>6.1172011623602199E-3</v>
      </c>
      <c r="AF9" s="17">
        <v>7.1894585434170164E-3</v>
      </c>
      <c r="AG9" s="17">
        <v>8.2256617371273752E-3</v>
      </c>
      <c r="AH9" s="17">
        <v>8.9642675229042162E-3</v>
      </c>
      <c r="AI9" s="17">
        <v>9.4394353913858572E-3</v>
      </c>
      <c r="AJ9" s="17">
        <v>9.7120818908247048E-3</v>
      </c>
    </row>
    <row r="10" spans="1:36">
      <c r="B10" s="6" t="s">
        <v>46</v>
      </c>
      <c r="C10" s="5">
        <v>9.4513212754136506E-3</v>
      </c>
      <c r="D10" s="5">
        <v>9.1657574571093955E-3</v>
      </c>
      <c r="E10" s="5">
        <v>8.8432923016605307E-3</v>
      </c>
      <c r="F10" s="5">
        <v>8.6329828839418928E-3</v>
      </c>
      <c r="G10" s="5">
        <v>8.2466465921395768E-3</v>
      </c>
      <c r="H10" s="5">
        <v>7.8923352999712981E-3</v>
      </c>
      <c r="I10" s="5">
        <v>7.587016957198261E-3</v>
      </c>
      <c r="J10" s="8" t="s">
        <v>43</v>
      </c>
      <c r="K10" s="17">
        <f t="shared" ref="K10:Q10" si="6">C6/(1-C$9)</f>
        <v>4.0347810336783625E-3</v>
      </c>
      <c r="L10" s="17">
        <f t="shared" si="6"/>
        <v>3.9035878657150361E-3</v>
      </c>
      <c r="M10" s="17">
        <f t="shared" si="6"/>
        <v>3.5877876733745855E-3</v>
      </c>
      <c r="N10" s="17">
        <f t="shared" si="6"/>
        <v>3.3492316253071362E-3</v>
      </c>
      <c r="O10" s="17">
        <f t="shared" si="6"/>
        <v>3.1819489316890423E-3</v>
      </c>
      <c r="P10" s="17">
        <f t="shared" si="6"/>
        <v>2.9187822063054614E-3</v>
      </c>
      <c r="Q10" s="17">
        <f t="shared" si="6"/>
        <v>2.5408611848038304E-3</v>
      </c>
      <c r="AD10" s="1"/>
    </row>
    <row r="11" spans="1:36">
      <c r="B11" s="6" t="s">
        <v>44</v>
      </c>
      <c r="C11" s="5">
        <v>3.2609928928808402E-2</v>
      </c>
      <c r="D11" s="5">
        <v>6.8550164603408223E-2</v>
      </c>
      <c r="E11" s="5">
        <v>0.11097739179865437</v>
      </c>
      <c r="F11" s="5">
        <v>0.13825494216196388</v>
      </c>
      <c r="G11" s="5">
        <v>0.15640992190621075</v>
      </c>
      <c r="H11" s="5">
        <v>0.17488479194293824</v>
      </c>
      <c r="I11" s="5">
        <v>0.19621604947028229</v>
      </c>
      <c r="J11" s="12" t="s">
        <v>46</v>
      </c>
      <c r="K11" s="13">
        <f t="shared" ref="K11:Q11" si="7">C10/(1-C$9)</f>
        <v>9.5019910311017058E-3</v>
      </c>
      <c r="L11" s="13">
        <f t="shared" si="7"/>
        <v>9.2218262392799368E-3</v>
      </c>
      <c r="M11" s="13">
        <f t="shared" si="7"/>
        <v>8.9068707850506381E-3</v>
      </c>
      <c r="N11" s="13">
        <f t="shared" si="7"/>
        <v>8.70399488092761E-3</v>
      </c>
      <c r="O11" s="13">
        <f t="shared" si="7"/>
        <v>8.3205717383583629E-3</v>
      </c>
      <c r="P11" s="13">
        <f t="shared" si="7"/>
        <v>7.9668344891225314E-3</v>
      </c>
      <c r="Q11" s="13">
        <f t="shared" si="7"/>
        <v>7.6607026871936459E-3</v>
      </c>
      <c r="AD11" s="1"/>
    </row>
    <row r="12" spans="1:36">
      <c r="B12" s="6" t="s">
        <v>9</v>
      </c>
      <c r="C12" s="5">
        <v>8.4421727988729489E-2</v>
      </c>
      <c r="D12" s="5">
        <v>0.1452689925245364</v>
      </c>
      <c r="E12" s="5">
        <v>0.15047908717358277</v>
      </c>
      <c r="F12" s="5">
        <v>0.15724622673134125</v>
      </c>
      <c r="G12" s="5">
        <v>0.15348585253483563</v>
      </c>
      <c r="H12" s="5">
        <v>0.14820453975084835</v>
      </c>
      <c r="I12" s="5">
        <v>0.14470007924765385</v>
      </c>
      <c r="AD12" s="1"/>
    </row>
    <row r="13" spans="1:36">
      <c r="B13" s="14" t="s">
        <v>47</v>
      </c>
      <c r="C13" s="15">
        <f>1-C9</f>
        <v>0.99466745911228449</v>
      </c>
      <c r="D13" s="15">
        <f t="shared" ref="D13:I13" si="8">1-D9</f>
        <v>0.99391999147286914</v>
      </c>
      <c r="E13" s="15">
        <f t="shared" si="8"/>
        <v>0.99286186081234973</v>
      </c>
      <c r="F13" s="15">
        <f t="shared" si="8"/>
        <v>0.99184144775391359</v>
      </c>
      <c r="G13" s="15">
        <f t="shared" si="8"/>
        <v>0.99111537661793292</v>
      </c>
      <c r="H13" s="15">
        <f t="shared" si="8"/>
        <v>0.99064883433276418</v>
      </c>
      <c r="I13" s="16">
        <f t="shared" si="8"/>
        <v>0.99038133536776396</v>
      </c>
      <c r="AD13" s="1"/>
    </row>
    <row r="14" spans="1:36">
      <c r="J14" s="18"/>
      <c r="K14" s="4">
        <f>SUM(K2:K11)</f>
        <v>1.0000000217846239</v>
      </c>
      <c r="L14" s="4">
        <f>SUM(L2:L11)</f>
        <v>0.99999995359579852</v>
      </c>
      <c r="M14" s="4">
        <f>SUM(M2:M11)</f>
        <v>0.99999995678662601</v>
      </c>
      <c r="N14" s="4">
        <f>SUM(N2:N11)</f>
        <v>0.99999995273220599</v>
      </c>
      <c r="O14" s="4"/>
      <c r="P14" s="4"/>
      <c r="Q14" s="4"/>
      <c r="R14" s="4">
        <f>SUM(O2:O11)</f>
        <v>1.0000000936241629</v>
      </c>
      <c r="S14" s="4">
        <f>SUM(P2:P11)</f>
        <v>1.0000001177923554</v>
      </c>
      <c r="T14" s="4">
        <f>SUM(Q2:Q11)</f>
        <v>0.99999997335873847</v>
      </c>
      <c r="AD14" s="1"/>
    </row>
    <row r="15" spans="1:36">
      <c r="A15" s="1" t="s">
        <v>48</v>
      </c>
      <c r="B15" s="1" t="s">
        <v>18</v>
      </c>
      <c r="C15" s="1" t="s">
        <v>35</v>
      </c>
      <c r="D15" s="1" t="s">
        <v>17</v>
      </c>
      <c r="E15" s="1" t="s">
        <v>16</v>
      </c>
      <c r="H15" s="8">
        <v>2020</v>
      </c>
      <c r="I15" s="8">
        <v>2025</v>
      </c>
      <c r="J15" s="8">
        <v>2030</v>
      </c>
      <c r="K15" s="8">
        <v>2035</v>
      </c>
      <c r="L15" s="8">
        <v>2040</v>
      </c>
      <c r="M15" s="8">
        <v>2045</v>
      </c>
      <c r="N15" s="8">
        <v>2050</v>
      </c>
      <c r="O15" s="8">
        <v>2021</v>
      </c>
      <c r="P15" s="8">
        <v>2022</v>
      </c>
      <c r="Q15" s="8" t="s">
        <v>49</v>
      </c>
      <c r="R15" s="1" t="s">
        <v>15</v>
      </c>
      <c r="S15" s="1" t="s">
        <v>34</v>
      </c>
      <c r="T15" s="1" t="s">
        <v>33</v>
      </c>
    </row>
    <row r="16" spans="1:36">
      <c r="B16" s="1" t="s">
        <v>8</v>
      </c>
      <c r="C16" s="1" t="s">
        <v>32</v>
      </c>
      <c r="D16" s="1">
        <v>5.4737759850500903E-2</v>
      </c>
      <c r="E16" s="1" t="s">
        <v>7</v>
      </c>
      <c r="F16" s="7" t="s">
        <v>13</v>
      </c>
      <c r="G16" s="18" t="s">
        <v>22</v>
      </c>
      <c r="H16" s="19">
        <f>$D$16/$G$17*K$4</f>
        <v>1.4019519567444303E-2</v>
      </c>
      <c r="I16" s="19">
        <f t="shared" ref="I16:K16" si="9">$D$16/$G$17*L$4</f>
        <v>1.3701618088095521E-2</v>
      </c>
      <c r="J16" s="19">
        <f t="shared" si="9"/>
        <v>1.3290151348060117E-2</v>
      </c>
      <c r="K16" s="19">
        <f t="shared" si="9"/>
        <v>1.278285939983881E-2</v>
      </c>
      <c r="L16" s="19">
        <f>$D$16/$G$17*O$4</f>
        <v>1.2195505848746378E-2</v>
      </c>
      <c r="M16" s="19">
        <f>$D$16/$G$17*P$4</f>
        <v>1.1536444451490352E-2</v>
      </c>
      <c r="N16" s="19">
        <f>$D$16/$G$17*Q$4</f>
        <v>1.086137074292004E-2</v>
      </c>
      <c r="O16" s="4"/>
      <c r="P16" s="4"/>
      <c r="Q16" s="4"/>
      <c r="R16" s="1" t="s">
        <v>50</v>
      </c>
    </row>
    <row r="17" spans="2:18">
      <c r="B17" s="1" t="s">
        <v>8</v>
      </c>
      <c r="C17" s="1" t="s">
        <v>32</v>
      </c>
      <c r="D17" s="1">
        <v>0.21895209173948299</v>
      </c>
      <c r="E17" s="1" t="s">
        <v>7</v>
      </c>
      <c r="F17" s="7" t="s">
        <v>13</v>
      </c>
      <c r="G17" s="18">
        <f>D16+D17</f>
        <v>0.27368985158998388</v>
      </c>
      <c r="H17" s="19">
        <f>$D$17/$G$17*K$4</f>
        <v>5.6078347796077226E-2</v>
      </c>
      <c r="I17" s="19">
        <f t="shared" ref="I17:K17" si="10">$D$17/$G$17*L$4</f>
        <v>5.4806735767002665E-2</v>
      </c>
      <c r="J17" s="19">
        <f t="shared" si="10"/>
        <v>5.3160860896382549E-2</v>
      </c>
      <c r="K17" s="19">
        <f t="shared" si="10"/>
        <v>5.1131683350772117E-2</v>
      </c>
      <c r="L17" s="19">
        <f>$D$17/$G$17*O$4</f>
        <v>4.8782257854486956E-2</v>
      </c>
      <c r="M17" s="19">
        <f>$D$17/$G$17*P$4</f>
        <v>4.614599959495877E-2</v>
      </c>
      <c r="N17" s="19">
        <f>$D$17/$G$17*Q$4</f>
        <v>4.3445691782335573E-2</v>
      </c>
      <c r="O17" s="4"/>
      <c r="P17" s="4"/>
      <c r="Q17" s="4"/>
      <c r="R17" s="1" t="s">
        <v>51</v>
      </c>
    </row>
    <row r="18" spans="2:18">
      <c r="B18" s="1" t="s">
        <v>8</v>
      </c>
      <c r="C18" s="1" t="s">
        <v>32</v>
      </c>
      <c r="D18" s="1">
        <v>0.38771595290234001</v>
      </c>
      <c r="E18" s="1" t="s">
        <v>7</v>
      </c>
      <c r="F18" s="7" t="s">
        <v>21</v>
      </c>
      <c r="G18" s="18" t="s">
        <v>12</v>
      </c>
      <c r="H18" s="19">
        <f>$D$18/$G$19*K$5</f>
        <v>0.35866567001802757</v>
      </c>
      <c r="I18" s="19">
        <f t="shared" ref="I18:K18" si="11">$D$18/$G$19*L$5</f>
        <v>0.31853850591363325</v>
      </c>
      <c r="J18" s="19">
        <f t="shared" si="11"/>
        <v>0.31126744478925827</v>
      </c>
      <c r="K18" s="19">
        <f t="shared" si="11"/>
        <v>0.30412594783003594</v>
      </c>
      <c r="L18" s="19">
        <f>$D$18/$G$19*O$5</f>
        <v>0.31295504856200151</v>
      </c>
      <c r="M18" s="19">
        <f>$D$18/$G$19*P$5</f>
        <v>0.3197989802413555</v>
      </c>
      <c r="N18" s="19">
        <f>$D$18/$G$19*Q$5</f>
        <v>0.31992561150250298</v>
      </c>
      <c r="O18" s="4"/>
      <c r="P18" s="4"/>
      <c r="Q18" s="4"/>
      <c r="R18" s="1" t="s">
        <v>52</v>
      </c>
    </row>
    <row r="19" spans="2:18">
      <c r="B19" s="1" t="s">
        <v>8</v>
      </c>
      <c r="C19" s="1" t="s">
        <v>32</v>
      </c>
      <c r="D19" s="1">
        <v>2.8327030420464399E-2</v>
      </c>
      <c r="E19" s="1" t="s">
        <v>7</v>
      </c>
      <c r="F19" s="7" t="s">
        <v>21</v>
      </c>
      <c r="G19" s="18">
        <f>D18+D19+D25</f>
        <v>0.43790970029752652</v>
      </c>
      <c r="H19" s="19">
        <f>$D$19/$G$19*K$5</f>
        <v>2.6204579072184968E-2</v>
      </c>
      <c r="I19" s="19">
        <f t="shared" ref="I19:K19" si="12">$D$19/$G$19*L$5</f>
        <v>2.3272836414284948E-2</v>
      </c>
      <c r="J19" s="19">
        <f t="shared" si="12"/>
        <v>2.2741603257337428E-2</v>
      </c>
      <c r="K19" s="19">
        <f t="shared" si="12"/>
        <v>2.2219836226351989E-2</v>
      </c>
      <c r="L19" s="19">
        <f>$D$19/$G$19*O$5</f>
        <v>2.2864901777943387E-2</v>
      </c>
      <c r="M19" s="19">
        <f>$D$19/$G$19*P$5</f>
        <v>2.3364928303613516E-2</v>
      </c>
      <c r="N19" s="19">
        <f>$D$19/$G$19*Q$5</f>
        <v>2.3374180147804745E-2</v>
      </c>
      <c r="O19" s="4"/>
      <c r="P19" s="4"/>
      <c r="Q19" s="4"/>
      <c r="R19" s="1" t="s">
        <v>53</v>
      </c>
    </row>
    <row r="20" spans="2:18">
      <c r="B20" s="1" t="s">
        <v>8</v>
      </c>
      <c r="C20" s="1" t="s">
        <v>32</v>
      </c>
      <c r="D20" s="1">
        <v>0.10185464604788</v>
      </c>
      <c r="E20" s="1" t="s">
        <v>7</v>
      </c>
      <c r="F20" s="7" t="s">
        <v>54</v>
      </c>
      <c r="G20" s="18" t="s">
        <v>55</v>
      </c>
      <c r="H20" s="19">
        <f>$D$20/$G$21*K$7</f>
        <v>2.6592223188755802E-3</v>
      </c>
      <c r="I20" s="19">
        <f t="shared" ref="I20:K20" si="13">$D$20/$G$21*L$7</f>
        <v>1.6504981696241852E-3</v>
      </c>
      <c r="J20" s="19">
        <f t="shared" si="13"/>
        <v>1.3838320545130763E-3</v>
      </c>
      <c r="K20" s="19">
        <f t="shared" si="13"/>
        <v>1.248372543356608E-3</v>
      </c>
      <c r="L20" s="19">
        <f>$D$20/$G$21*O$7</f>
        <v>1.0820456621670753E-3</v>
      </c>
      <c r="M20" s="19">
        <f>$D$20/$G$21*P$7</f>
        <v>8.0658130334556254E-4</v>
      </c>
      <c r="N20" s="19">
        <f>$D$20/$G$21*Q$7</f>
        <v>7.7664661925907672E-4</v>
      </c>
      <c r="O20" s="4"/>
      <c r="P20" s="4"/>
      <c r="Q20" s="4"/>
      <c r="R20" s="1" t="s">
        <v>56</v>
      </c>
    </row>
    <row r="21" spans="2:18">
      <c r="B21" s="1" t="s">
        <v>8</v>
      </c>
      <c r="C21" s="1" t="s">
        <v>32</v>
      </c>
      <c r="D21" s="1">
        <v>1.7748029180748599E-2</v>
      </c>
      <c r="E21" s="1" t="s">
        <v>7</v>
      </c>
      <c r="F21" s="7" t="s">
        <v>11</v>
      </c>
      <c r="G21" s="18">
        <f>D20+D26</f>
        <v>0.1488064927456059</v>
      </c>
      <c r="H21" s="19">
        <f>$D$21/$G$23*K$9</f>
        <v>7.7692485635185174E-2</v>
      </c>
      <c r="I21" s="19">
        <f t="shared" ref="I21:K21" si="14">$D$21/$G$23*L$9</f>
        <v>0.1337901644576831</v>
      </c>
      <c r="J21" s="19">
        <f t="shared" si="14"/>
        <v>0.1387362682924381</v>
      </c>
      <c r="K21" s="19">
        <f t="shared" si="14"/>
        <v>0.14512447744768081</v>
      </c>
      <c r="L21" s="19">
        <f>$D$21/$G$23*O$9</f>
        <v>0.14175775468332805</v>
      </c>
      <c r="M21" s="19">
        <f>$D$21/$G$23*P$9</f>
        <v>0.13694445851122836</v>
      </c>
      <c r="N21" s="19">
        <f>$D$21/$G$23*Q$9</f>
        <v>0.13374236875126877</v>
      </c>
      <c r="O21" s="4"/>
      <c r="P21" s="4"/>
      <c r="Q21" s="4"/>
      <c r="R21" s="1" t="s">
        <v>57</v>
      </c>
    </row>
    <row r="22" spans="2:18">
      <c r="B22" s="1" t="s">
        <v>8</v>
      </c>
      <c r="C22" s="1" t="s">
        <v>32</v>
      </c>
      <c r="D22" s="1">
        <v>1.4878213437016E-3</v>
      </c>
      <c r="E22" s="1" t="s">
        <v>7</v>
      </c>
      <c r="F22" s="7" t="s">
        <v>11</v>
      </c>
      <c r="G22" s="18" t="s">
        <v>19</v>
      </c>
      <c r="H22" s="19">
        <f>$D$22/$G$23*K$9</f>
        <v>6.5129788325253846E-3</v>
      </c>
      <c r="I22" s="19">
        <f t="shared" ref="I22:K22" si="15">$D$22/$G$23*L$9</f>
        <v>1.1215660073029703E-2</v>
      </c>
      <c r="J22" s="19">
        <f t="shared" si="15"/>
        <v>1.1630293088254575E-2</v>
      </c>
      <c r="K22" s="19">
        <f t="shared" si="15"/>
        <v>1.2165818122183958E-2</v>
      </c>
      <c r="L22" s="19">
        <f>$D$22/$G$23*O$9</f>
        <v>1.1883584983162334E-2</v>
      </c>
      <c r="M22" s="19">
        <f>$D$22/$G$23*P$9</f>
        <v>1.1480085264659779E-2</v>
      </c>
      <c r="N22" s="19">
        <f>$D$22/$G$23*Q$9</f>
        <v>1.1211653348034136E-2</v>
      </c>
      <c r="O22" s="4"/>
      <c r="P22" s="4"/>
      <c r="Q22" s="4"/>
      <c r="R22" s="1" t="s">
        <v>58</v>
      </c>
    </row>
    <row r="23" spans="2:18">
      <c r="B23" s="1" t="s">
        <v>8</v>
      </c>
      <c r="C23" s="1" t="s">
        <v>32</v>
      </c>
      <c r="D23" s="2">
        <v>1.5279386010727799E-4</v>
      </c>
      <c r="E23" s="1" t="s">
        <v>7</v>
      </c>
      <c r="F23" s="7" t="s">
        <v>11</v>
      </c>
      <c r="G23" s="18">
        <f>SUM(D21:D23)</f>
        <v>1.9388644384557476E-2</v>
      </c>
      <c r="H23" s="19">
        <f>$D$23/$G$23*K$9</f>
        <v>6.6885932294982189E-4</v>
      </c>
      <c r="I23" s="19">
        <f t="shared" ref="I23:K23" si="16">$D$23/$G$23*L$9</f>
        <v>1.1518076437495865E-3</v>
      </c>
      <c r="J23" s="19">
        <f t="shared" si="16"/>
        <v>1.1943889517757969E-3</v>
      </c>
      <c r="K23" s="19">
        <f t="shared" si="16"/>
        <v>1.2493854320081456E-3</v>
      </c>
      <c r="L23" s="19">
        <f>$D$23/$G$23*O$9</f>
        <v>1.2204011114485146E-3</v>
      </c>
      <c r="M23" s="19">
        <f>$D$23/$G$23*P$9</f>
        <v>1.178963152648422E-3</v>
      </c>
      <c r="N23" s="19">
        <f>$D$23/$G$23*Q$9</f>
        <v>1.1513961676129843E-3</v>
      </c>
      <c r="O23" s="4"/>
      <c r="P23" s="4"/>
      <c r="Q23" s="4"/>
      <c r="R23" s="1" t="s">
        <v>59</v>
      </c>
    </row>
    <row r="24" spans="2:18">
      <c r="B24" s="1" t="s">
        <v>8</v>
      </c>
      <c r="C24" s="1" t="s">
        <v>32</v>
      </c>
      <c r="D24" s="1">
        <v>0.12020531098232599</v>
      </c>
      <c r="E24" s="1" t="s">
        <v>7</v>
      </c>
      <c r="F24" s="7" t="s">
        <v>14</v>
      </c>
      <c r="H24" s="19">
        <f>K2</f>
        <v>0.19157646721596977</v>
      </c>
      <c r="I24" s="19">
        <f t="shared" ref="I24:K24" si="17">L2</f>
        <v>0.16390420866259187</v>
      </c>
      <c r="J24" s="19">
        <f t="shared" si="17"/>
        <v>0.15659042731483414</v>
      </c>
      <c r="K24" s="19">
        <f t="shared" si="17"/>
        <v>0.14176844842623482</v>
      </c>
      <c r="L24" s="19">
        <f>O2</f>
        <v>0.12840590038365157</v>
      </c>
      <c r="M24" s="19">
        <f>P2</f>
        <v>0.116414022635595</v>
      </c>
      <c r="N24" s="19">
        <f>Q2</f>
        <v>0.10975933011723925</v>
      </c>
      <c r="O24" s="4"/>
      <c r="P24" s="4"/>
      <c r="Q24" s="4"/>
      <c r="R24" s="1" t="s">
        <v>60</v>
      </c>
    </row>
    <row r="25" spans="2:18">
      <c r="B25" s="1" t="s">
        <v>8</v>
      </c>
      <c r="C25" s="1" t="s">
        <v>32</v>
      </c>
      <c r="D25" s="1">
        <v>2.1866716974722099E-2</v>
      </c>
      <c r="E25" s="1" t="s">
        <v>7</v>
      </c>
      <c r="F25" s="7" t="s">
        <v>21</v>
      </c>
      <c r="H25" s="19">
        <f>$D$25/$G$19*K$5</f>
        <v>2.0228315693805808E-2</v>
      </c>
      <c r="I25" s="19">
        <f t="shared" ref="I25:K25" si="18">$D$25/$G$19*L$5</f>
        <v>1.7965191533191156E-2</v>
      </c>
      <c r="J25" s="19">
        <f t="shared" si="18"/>
        <v>1.7555112364350093E-2</v>
      </c>
      <c r="K25" s="19">
        <f t="shared" si="18"/>
        <v>1.715234045977879E-2</v>
      </c>
      <c r="L25" s="19">
        <f>$D$25/$G$19*O$5</f>
        <v>1.7650291202847217E-2</v>
      </c>
      <c r="M25" s="19">
        <f>$D$25/$G$19*P$5</f>
        <v>1.8036280780801116E-2</v>
      </c>
      <c r="N25" s="19">
        <f>$D$25/$G$19*Q$5</f>
        <v>1.8043422632785629E-2</v>
      </c>
      <c r="O25" s="4"/>
      <c r="P25" s="4"/>
      <c r="Q25" s="4"/>
      <c r="R25" s="1" t="s">
        <v>61</v>
      </c>
    </row>
    <row r="26" spans="2:18">
      <c r="B26" s="1" t="s">
        <v>8</v>
      </c>
      <c r="C26" s="1" t="s">
        <v>32</v>
      </c>
      <c r="D26" s="1">
        <v>4.6951846697725903E-2</v>
      </c>
      <c r="E26" s="1" t="s">
        <v>7</v>
      </c>
      <c r="F26" s="7" t="s">
        <v>54</v>
      </c>
      <c r="H26" s="19">
        <f>$D$26/$G$21*K$7</f>
        <v>1.2258193759008813E-3</v>
      </c>
      <c r="I26" s="19">
        <f t="shared" ref="I26:K26" si="19">$D$26/$G$21*L$7</f>
        <v>7.6082869110009454E-4</v>
      </c>
      <c r="J26" s="19">
        <f t="shared" si="19"/>
        <v>6.3790384631403263E-4</v>
      </c>
      <c r="K26" s="19">
        <f t="shared" si="19"/>
        <v>5.7546119447292137E-4</v>
      </c>
      <c r="L26" s="19">
        <f>$D$26/$G$21*O$7</f>
        <v>4.9878963818818624E-4</v>
      </c>
      <c r="M26" s="19">
        <f>$D$26/$G$21*P$7</f>
        <v>3.7180907472920369E-4</v>
      </c>
      <c r="N26" s="19">
        <f>$D$26/$G$21*Q$7</f>
        <v>3.5801010970690277E-4</v>
      </c>
      <c r="O26" s="4"/>
      <c r="P26" s="4"/>
      <c r="Q26" s="4"/>
      <c r="R26" s="1" t="s">
        <v>62</v>
      </c>
    </row>
    <row r="27" spans="2:18">
      <c r="B27" s="1" t="s">
        <v>8</v>
      </c>
      <c r="C27" s="1" t="s">
        <v>32</v>
      </c>
      <c r="D27" s="1">
        <v>2.25345509985714E-2</v>
      </c>
      <c r="E27" s="1" t="s">
        <v>7</v>
      </c>
      <c r="F27" s="7" t="s">
        <v>6</v>
      </c>
      <c r="H27" s="4"/>
      <c r="I27" s="19"/>
      <c r="J27" s="19"/>
      <c r="K27" s="19"/>
      <c r="L27" s="19"/>
      <c r="M27" s="19"/>
      <c r="N27" s="19"/>
      <c r="O27" s="4"/>
      <c r="P27" s="4"/>
      <c r="Q27" s="4"/>
      <c r="R27" s="1" t="s">
        <v>63</v>
      </c>
    </row>
    <row r="28" spans="2:18">
      <c r="F28" s="7" t="s">
        <v>64</v>
      </c>
      <c r="G28" s="7" t="s">
        <v>26</v>
      </c>
      <c r="H28" s="19">
        <f>K3</f>
        <v>3.8689106401282179E-3</v>
      </c>
      <c r="I28" s="19">
        <f t="shared" ref="I28:K28" si="20">L3</f>
        <v>4.3054917088054569E-3</v>
      </c>
      <c r="J28" s="19">
        <f t="shared" si="20"/>
        <v>5.6876184685504061E-3</v>
      </c>
      <c r="K28" s="19">
        <f t="shared" si="20"/>
        <v>6.9149421238370408E-3</v>
      </c>
      <c r="L28" s="19">
        <f>O3</f>
        <v>8.1842905746326387E-3</v>
      </c>
      <c r="M28" s="19">
        <f>P3</f>
        <v>8.8228771630937189E-3</v>
      </c>
      <c r="N28" s="19">
        <f>Q3</f>
        <v>9.2091888954112452E-3</v>
      </c>
      <c r="O28" s="4"/>
      <c r="P28" s="4"/>
      <c r="Q28" s="4"/>
    </row>
    <row r="29" spans="2:18">
      <c r="G29" s="7" t="s">
        <v>25</v>
      </c>
      <c r="H29" s="19">
        <f>K6</f>
        <v>0.19427731925556163</v>
      </c>
      <c r="I29" s="19">
        <f t="shared" ref="I29:K29" si="21">L6</f>
        <v>0.17284149261801174</v>
      </c>
      <c r="J29" s="19">
        <f t="shared" si="21"/>
        <v>0.1418541344998849</v>
      </c>
      <c r="K29" s="19">
        <f t="shared" si="21"/>
        <v>0.13209497311974508</v>
      </c>
      <c r="L29" s="19">
        <f>O6</f>
        <v>0.12320477838209709</v>
      </c>
      <c r="M29" s="19">
        <f>P6</f>
        <v>0.11767746498198854</v>
      </c>
      <c r="N29" s="19">
        <f>Q6</f>
        <v>0.10981782285882795</v>
      </c>
      <c r="O29" s="4"/>
      <c r="P29" s="4"/>
      <c r="Q29" s="4"/>
    </row>
    <row r="30" spans="2:18">
      <c r="G30" s="7" t="s">
        <v>28</v>
      </c>
      <c r="H30" s="19">
        <f>K8</f>
        <v>3.2784754975207428E-2</v>
      </c>
      <c r="I30" s="19">
        <f t="shared" ref="I30:K30" si="22">L8</f>
        <v>6.8969499750000177E-2</v>
      </c>
      <c r="J30" s="19">
        <f t="shared" si="22"/>
        <v>0.11177525915624735</v>
      </c>
      <c r="K30" s="19">
        <f t="shared" si="22"/>
        <v>0.13939218054967431</v>
      </c>
      <c r="L30" s="19">
        <f>O8</f>
        <v>0.15781202228941457</v>
      </c>
      <c r="M30" s="19">
        <f>P8</f>
        <v>0.17653560563741955</v>
      </c>
      <c r="N30" s="19">
        <f>Q8</f>
        <v>0.19812171581103177</v>
      </c>
      <c r="O30" s="4"/>
      <c r="P30" s="4"/>
      <c r="Q30" s="4"/>
    </row>
    <row r="31" spans="2:18">
      <c r="G31" s="7" t="s">
        <v>65</v>
      </c>
      <c r="H31" s="19">
        <f>K11</f>
        <v>9.5019910311017058E-3</v>
      </c>
      <c r="I31" s="19">
        <f t="shared" ref="I31:K31" si="23">L11</f>
        <v>9.2218262392799368E-3</v>
      </c>
      <c r="J31" s="19">
        <f t="shared" si="23"/>
        <v>8.9068707850506381E-3</v>
      </c>
      <c r="K31" s="19">
        <f t="shared" si="23"/>
        <v>8.70399488092761E-3</v>
      </c>
      <c r="L31" s="19">
        <f>O11</f>
        <v>8.3205717383583629E-3</v>
      </c>
      <c r="M31" s="19">
        <f>P11</f>
        <v>7.9668344891225314E-3</v>
      </c>
      <c r="N31" s="19">
        <f>Q11</f>
        <v>7.6607026871936459E-3</v>
      </c>
      <c r="O31" s="4"/>
      <c r="P31" s="4"/>
      <c r="Q31" s="4"/>
    </row>
    <row r="32" spans="2:18">
      <c r="G32" s="7" t="s">
        <v>10</v>
      </c>
      <c r="H32" s="19">
        <f>K10</f>
        <v>4.0347810336783625E-3</v>
      </c>
      <c r="I32" s="19">
        <f t="shared" ref="I32:K32" si="24">L10</f>
        <v>3.9035878657150361E-3</v>
      </c>
      <c r="J32" s="19">
        <f t="shared" si="24"/>
        <v>3.5877876733745855E-3</v>
      </c>
      <c r="K32" s="19">
        <f t="shared" si="24"/>
        <v>3.3492316253071362E-3</v>
      </c>
      <c r="L32" s="19">
        <f>O10</f>
        <v>3.1819489316890423E-3</v>
      </c>
      <c r="M32" s="19">
        <f>P10</f>
        <v>2.9187822063054614E-3</v>
      </c>
      <c r="N32" s="19">
        <f>Q10</f>
        <v>2.5408611848038304E-3</v>
      </c>
      <c r="O32" s="4"/>
      <c r="P32" s="4"/>
      <c r="Q32" s="4"/>
    </row>
    <row r="33" spans="1:30">
      <c r="G33" s="18" t="s">
        <v>0</v>
      </c>
      <c r="H33" s="4">
        <f>SUM(H16:H32)</f>
        <v>1.0000000217846237</v>
      </c>
      <c r="I33" s="4">
        <f t="shared" ref="I33:N33" si="25">SUM(I16:I32)</f>
        <v>0.9999999535957983</v>
      </c>
      <c r="J33" s="4">
        <f t="shared" si="25"/>
        <v>0.9999999567866259</v>
      </c>
      <c r="K33" s="4">
        <f t="shared" si="25"/>
        <v>0.9999999527322061</v>
      </c>
      <c r="L33" s="4">
        <f t="shared" si="25"/>
        <v>1.0000000936241629</v>
      </c>
      <c r="M33" s="4">
        <f t="shared" si="25"/>
        <v>1.0000001177923552</v>
      </c>
      <c r="N33" s="4">
        <f t="shared" si="25"/>
        <v>0.99999997335873836</v>
      </c>
      <c r="O33" s="4"/>
      <c r="P33" s="4"/>
      <c r="Q33" s="4"/>
    </row>
    <row r="34" spans="1:30">
      <c r="B34" s="1" t="s">
        <v>5</v>
      </c>
      <c r="C34" s="1" t="s">
        <v>30</v>
      </c>
      <c r="D34" s="2">
        <v>6.5820984882502598E-9</v>
      </c>
      <c r="E34" s="1" t="s">
        <v>2</v>
      </c>
      <c r="R34" s="1" t="s">
        <v>4</v>
      </c>
      <c r="S34" s="1" t="s">
        <v>66</v>
      </c>
      <c r="T34" s="1" t="s">
        <v>31</v>
      </c>
    </row>
    <row r="35" spans="1:30">
      <c r="B35" s="1" t="s">
        <v>3</v>
      </c>
      <c r="C35" s="1" t="s">
        <v>30</v>
      </c>
      <c r="D35" s="2">
        <v>3.1699999999999999E-10</v>
      </c>
      <c r="E35" s="1" t="s">
        <v>2</v>
      </c>
      <c r="R35" s="1" t="s">
        <v>1</v>
      </c>
      <c r="S35" s="1" t="s">
        <v>66</v>
      </c>
      <c r="T35" s="1" t="s">
        <v>29</v>
      </c>
    </row>
    <row r="36" spans="1:30" s="3" customFormat="1">
      <c r="F36" s="20"/>
      <c r="G36" s="20"/>
      <c r="AD36" s="21"/>
    </row>
    <row r="37" spans="1:30">
      <c r="A37" s="1" t="s">
        <v>67</v>
      </c>
      <c r="B37" s="1" t="s">
        <v>18</v>
      </c>
      <c r="C37" s="1" t="s">
        <v>35</v>
      </c>
      <c r="D37" s="1" t="s">
        <v>17</v>
      </c>
      <c r="E37" s="1" t="s">
        <v>16</v>
      </c>
      <c r="H37" s="8">
        <v>2020</v>
      </c>
      <c r="I37" s="8">
        <v>2025</v>
      </c>
      <c r="J37" s="8">
        <v>2030</v>
      </c>
      <c r="K37" s="8">
        <v>2035</v>
      </c>
      <c r="L37" s="8">
        <v>2040</v>
      </c>
      <c r="M37" s="8">
        <v>2045</v>
      </c>
      <c r="N37" s="8">
        <v>2050</v>
      </c>
      <c r="O37" s="8"/>
      <c r="P37" s="8"/>
      <c r="Q37" s="8"/>
      <c r="R37" s="1" t="s">
        <v>15</v>
      </c>
      <c r="S37" s="1" t="s">
        <v>34</v>
      </c>
      <c r="T37" s="1" t="s">
        <v>33</v>
      </c>
    </row>
    <row r="38" spans="1:30">
      <c r="B38" s="1" t="s">
        <v>8</v>
      </c>
      <c r="C38" s="1" t="s">
        <v>32</v>
      </c>
      <c r="D38" s="1">
        <v>0.133652647094019</v>
      </c>
      <c r="E38" s="1" t="s">
        <v>7</v>
      </c>
      <c r="F38" s="7" t="s">
        <v>14</v>
      </c>
      <c r="G38" s="18" t="s">
        <v>23</v>
      </c>
      <c r="H38" s="22">
        <f>$D$38/$G$39*K2</f>
        <v>0.1915282198420587</v>
      </c>
      <c r="I38" s="22">
        <f t="shared" ref="I38:K38" si="26">$D$38/$G$39*L2</f>
        <v>0.16386293037953412</v>
      </c>
      <c r="J38" s="22">
        <f t="shared" si="26"/>
        <v>0.15655099096334824</v>
      </c>
      <c r="K38" s="22">
        <f t="shared" si="26"/>
        <v>0.1417327449004343</v>
      </c>
      <c r="L38" s="22">
        <f>$D$38/$G$39*O2</f>
        <v>0.12837356213470988</v>
      </c>
      <c r="M38" s="22">
        <f>$D$38/$G$39*P2</f>
        <v>0.11638470446849329</v>
      </c>
      <c r="N38" s="22">
        <f>$D$38/$G$39*Q2</f>
        <v>0.1097316878941763</v>
      </c>
      <c r="O38" s="23"/>
      <c r="P38" s="23"/>
      <c r="Q38" s="23"/>
      <c r="R38" s="1" t="s">
        <v>68</v>
      </c>
    </row>
    <row r="39" spans="1:30">
      <c r="B39" s="1" t="s">
        <v>8</v>
      </c>
      <c r="C39" s="1" t="s">
        <v>32</v>
      </c>
      <c r="D39" s="2">
        <v>2.05439480440231E-4</v>
      </c>
      <c r="E39" s="1" t="s">
        <v>7</v>
      </c>
      <c r="F39" s="7" t="s">
        <v>13</v>
      </c>
      <c r="G39" s="24">
        <f>D38+D47</f>
        <v>0.13368631518347271</v>
      </c>
      <c r="H39" s="25">
        <f>$D$39/$G$41*K4</f>
        <v>1.4019519567444285E-2</v>
      </c>
      <c r="I39" s="25">
        <f t="shared" ref="I39:K39" si="27">$D$39/$G$41*L4</f>
        <v>1.3701618088095504E-2</v>
      </c>
      <c r="J39" s="25">
        <f t="shared" si="27"/>
        <v>1.32901513480601E-2</v>
      </c>
      <c r="K39" s="25">
        <f t="shared" si="27"/>
        <v>1.2782859399838795E-2</v>
      </c>
      <c r="L39" s="25">
        <f>$D$39/$G$41*O4</f>
        <v>1.2195505848746364E-2</v>
      </c>
      <c r="M39" s="25">
        <f>$D$39/$G$41*P4</f>
        <v>1.1536444451490338E-2</v>
      </c>
      <c r="N39" s="25">
        <f>$D$39/$G$41*Q4</f>
        <v>1.0861370742920026E-2</v>
      </c>
      <c r="O39" s="26"/>
      <c r="P39" s="26"/>
      <c r="Q39" s="26"/>
      <c r="R39" s="1" t="s">
        <v>69</v>
      </c>
    </row>
    <row r="40" spans="1:30">
      <c r="B40" s="1" t="s">
        <v>8</v>
      </c>
      <c r="C40" s="1" t="s">
        <v>32</v>
      </c>
      <c r="D40" s="2">
        <v>8.2176187135012298E-4</v>
      </c>
      <c r="E40" s="1" t="s">
        <v>7</v>
      </c>
      <c r="F40" s="7" t="s">
        <v>13</v>
      </c>
      <c r="G40" s="18" t="s">
        <v>22</v>
      </c>
      <c r="H40" s="25">
        <f>$D$40/$G$41*K4</f>
        <v>5.6078347796077246E-2</v>
      </c>
      <c r="I40" s="25">
        <f t="shared" ref="I40:K40" si="28">$D$40/$G$41*L4</f>
        <v>5.4806735767002679E-2</v>
      </c>
      <c r="J40" s="25">
        <f t="shared" si="28"/>
        <v>5.3160860896382563E-2</v>
      </c>
      <c r="K40" s="25">
        <f t="shared" si="28"/>
        <v>5.1131683350772131E-2</v>
      </c>
      <c r="L40" s="25">
        <f>$D$40/$G$41*O4</f>
        <v>4.878225785448697E-2</v>
      </c>
      <c r="M40" s="25">
        <f>$D$40/$G$41*P4</f>
        <v>4.6145999594958784E-2</v>
      </c>
      <c r="N40" s="25">
        <f>$D$40/$G$41*Q4</f>
        <v>4.344569178233558E-2</v>
      </c>
      <c r="O40" s="2"/>
      <c r="P40" s="2"/>
      <c r="Q40" s="2"/>
      <c r="R40" s="1" t="s">
        <v>70</v>
      </c>
    </row>
    <row r="41" spans="1:30">
      <c r="B41" s="1" t="s">
        <v>8</v>
      </c>
      <c r="C41" s="1" t="s">
        <v>32</v>
      </c>
      <c r="D41" s="1">
        <v>0.64986801693769503</v>
      </c>
      <c r="E41" s="1" t="s">
        <v>7</v>
      </c>
      <c r="F41" s="7" t="s">
        <v>21</v>
      </c>
      <c r="G41" s="24">
        <f>D39+D40</f>
        <v>1.0272013517903539E-3</v>
      </c>
      <c r="H41" s="25">
        <f>$D$41/$G$43*K5</f>
        <v>0.37510600101880759</v>
      </c>
      <c r="I41" s="25">
        <f t="shared" ref="I41:K41" si="29">$D$41/$G$43*L5</f>
        <v>0.33313950877362491</v>
      </c>
      <c r="J41" s="25">
        <f t="shared" si="29"/>
        <v>0.32553516051974679</v>
      </c>
      <c r="K41" s="25">
        <f t="shared" si="29"/>
        <v>0.31806631532603979</v>
      </c>
      <c r="L41" s="25">
        <f>$D$41/$G$43*O5</f>
        <v>0.32730011979913964</v>
      </c>
      <c r="M41" s="25">
        <f>$D$41/$G$43*P5</f>
        <v>0.33445776006997846</v>
      </c>
      <c r="N41" s="25">
        <f>$D$41/$G$43*Q5</f>
        <v>0.33459019578921134</v>
      </c>
      <c r="R41" s="1" t="s">
        <v>71</v>
      </c>
    </row>
    <row r="42" spans="1:30">
      <c r="B42" s="1" t="s">
        <v>8</v>
      </c>
      <c r="C42" s="1" t="s">
        <v>32</v>
      </c>
      <c r="D42" s="1">
        <v>3.8933208013664303E-2</v>
      </c>
      <c r="E42" s="1" t="s">
        <v>7</v>
      </c>
      <c r="F42" s="7" t="s">
        <v>21</v>
      </c>
      <c r="G42" s="18" t="s">
        <v>21</v>
      </c>
      <c r="H42" s="25">
        <f>$D$42/$G$43*K5</f>
        <v>2.2472378366389358E-2</v>
      </c>
      <c r="I42" s="25">
        <f t="shared" ref="I42:K42" si="30">$D$42/$G$43*L5</f>
        <v>1.9958190670424973E-2</v>
      </c>
      <c r="J42" s="25">
        <f t="shared" si="30"/>
        <v>1.9502618670172243E-2</v>
      </c>
      <c r="K42" s="25">
        <f t="shared" si="30"/>
        <v>1.9055164578003353E-2</v>
      </c>
      <c r="L42" s="25">
        <f>$D$42/$G$43*O5</f>
        <v>1.9608356335312389E-2</v>
      </c>
      <c r="M42" s="25">
        <f>$D$42/$G$43*P5</f>
        <v>2.0037166324861796E-2</v>
      </c>
      <c r="N42" s="25">
        <f>$D$42/$G$43*Q5</f>
        <v>2.0045100470366648E-2</v>
      </c>
      <c r="R42" s="1" t="s">
        <v>72</v>
      </c>
    </row>
    <row r="43" spans="1:30">
      <c r="B43" s="1" t="s">
        <v>8</v>
      </c>
      <c r="C43" s="1" t="s">
        <v>32</v>
      </c>
      <c r="D43" s="1">
        <v>4.14384776773251E-2</v>
      </c>
      <c r="E43" s="1" t="s">
        <v>7</v>
      </c>
      <c r="F43" s="7" t="s">
        <v>25</v>
      </c>
      <c r="G43" s="18">
        <f>D41+D42+D48+D49</f>
        <v>0.70182988340753483</v>
      </c>
      <c r="H43" s="25">
        <f>$D$43/$G$45*K6</f>
        <v>6.218457984312277E-2</v>
      </c>
      <c r="I43" s="25">
        <f t="shared" ref="I43:K43" si="31">$D$43/$G$45*L6</f>
        <v>5.5323367849083482E-2</v>
      </c>
      <c r="J43" s="25">
        <f t="shared" si="31"/>
        <v>4.540488713086175E-2</v>
      </c>
      <c r="K43" s="25">
        <f t="shared" si="31"/>
        <v>4.2281159912622129E-2</v>
      </c>
      <c r="L43" s="25">
        <f>$D$43/$G$45*O6</f>
        <v>3.9435572859009567E-2</v>
      </c>
      <c r="M43" s="25">
        <f>$D$43/$G$45*P6</f>
        <v>3.7666381978859138E-2</v>
      </c>
      <c r="N43" s="25">
        <f>$D$43/$G$45*Q6</f>
        <v>3.5150655773562231E-2</v>
      </c>
      <c r="R43" s="1" t="s">
        <v>73</v>
      </c>
    </row>
    <row r="44" spans="1:30">
      <c r="B44" s="1" t="s">
        <v>8</v>
      </c>
      <c r="C44" s="1" t="s">
        <v>32</v>
      </c>
      <c r="D44" s="1">
        <v>8.80237841485461E-2</v>
      </c>
      <c r="E44" s="1" t="s">
        <v>7</v>
      </c>
      <c r="F44" s="7" t="s">
        <v>25</v>
      </c>
      <c r="G44" s="18" t="s">
        <v>25</v>
      </c>
      <c r="H44" s="25">
        <f>$D$44/$G$45*K6</f>
        <v>0.13209273941243885</v>
      </c>
      <c r="I44" s="25">
        <f t="shared" ref="I44:K44" si="32">$D$44/$G$45*L6</f>
        <v>0.11751812476892826</v>
      </c>
      <c r="J44" s="25">
        <f t="shared" si="32"/>
        <v>9.6449247369023161E-2</v>
      </c>
      <c r="K44" s="25">
        <f t="shared" si="32"/>
        <v>8.981381320712295E-2</v>
      </c>
      <c r="L44" s="25">
        <f>$D$44/$G$45*O6</f>
        <v>8.3769205523087517E-2</v>
      </c>
      <c r="M44" s="25">
        <f>$D$44/$G$45*P6</f>
        <v>8.0011083003129396E-2</v>
      </c>
      <c r="N44" s="25">
        <f>$D$44/$G$45*Q6</f>
        <v>7.4667167085265718E-2</v>
      </c>
      <c r="R44" s="1" t="s">
        <v>74</v>
      </c>
    </row>
    <row r="45" spans="1:30">
      <c r="B45" s="1" t="s">
        <v>8</v>
      </c>
      <c r="C45" s="1" t="s">
        <v>32</v>
      </c>
      <c r="D45" s="1">
        <v>1.6179413931798E-2</v>
      </c>
      <c r="E45" s="1" t="s">
        <v>7</v>
      </c>
      <c r="F45" s="7" t="s">
        <v>54</v>
      </c>
      <c r="G45" s="18">
        <f>D43+D44</f>
        <v>0.1294622618258712</v>
      </c>
      <c r="H45" s="25">
        <f>K7</f>
        <v>3.8850416947764617E-3</v>
      </c>
      <c r="I45" s="25">
        <f t="shared" ref="I45:K45" si="33">L7</f>
        <v>2.4113268607242797E-3</v>
      </c>
      <c r="J45" s="25">
        <f t="shared" si="33"/>
        <v>2.0217359008271089E-3</v>
      </c>
      <c r="K45" s="25">
        <f t="shared" si="33"/>
        <v>1.8238337378295292E-3</v>
      </c>
      <c r="L45" s="25">
        <f>O7</f>
        <v>1.5808353003552615E-3</v>
      </c>
      <c r="M45" s="25">
        <f>P7</f>
        <v>1.1783903780747662E-3</v>
      </c>
      <c r="N45" s="25">
        <f>Q7</f>
        <v>1.1346567289659795E-3</v>
      </c>
      <c r="O45" s="4"/>
      <c r="P45" s="4"/>
      <c r="Q45" s="4"/>
      <c r="R45" s="1" t="s">
        <v>75</v>
      </c>
    </row>
    <row r="46" spans="1:30">
      <c r="B46" s="1" t="s">
        <v>8</v>
      </c>
      <c r="C46" s="1" t="s">
        <v>32</v>
      </c>
      <c r="D46" s="1">
        <v>1.8397890602992E-3</v>
      </c>
      <c r="E46" s="1" t="s">
        <v>7</v>
      </c>
      <c r="F46" s="7" t="s">
        <v>65</v>
      </c>
      <c r="G46" s="18" t="s">
        <v>65</v>
      </c>
      <c r="H46" s="25">
        <f>$D$46/$G$47*K11</f>
        <v>1.1189244600854735E-3</v>
      </c>
      <c r="I46" s="25">
        <f t="shared" ref="I46:K46" si="34">$D$46/$G$47*L11</f>
        <v>1.0859331388562653E-3</v>
      </c>
      <c r="J46" s="25">
        <f t="shared" si="34"/>
        <v>1.048844979077858E-3</v>
      </c>
      <c r="K46" s="25">
        <f t="shared" si="34"/>
        <v>1.0249549532146266E-3</v>
      </c>
      <c r="L46" s="25">
        <f>$D$46/$G$47*O11</f>
        <v>9.7980425465268254E-4</v>
      </c>
      <c r="M46" s="25">
        <f>$D$46/$G$47*P11</f>
        <v>9.3814927315272287E-4</v>
      </c>
      <c r="N46" s="25">
        <f>$D$46/$G$47*Q11</f>
        <v>9.0210015880741543E-4</v>
      </c>
      <c r="R46" s="1" t="s">
        <v>76</v>
      </c>
    </row>
    <row r="47" spans="1:30">
      <c r="B47" s="1" t="s">
        <v>8</v>
      </c>
      <c r="C47" s="1" t="s">
        <v>32</v>
      </c>
      <c r="D47" s="2">
        <v>3.3668089453715401E-5</v>
      </c>
      <c r="E47" s="1" t="s">
        <v>7</v>
      </c>
      <c r="F47" s="7" t="s">
        <v>14</v>
      </c>
      <c r="G47" s="18">
        <f>D46+D50</f>
        <v>1.5623627665398099E-2</v>
      </c>
      <c r="H47" s="25">
        <f>$D$47/$G$39*K2</f>
        <v>4.8247373911099051E-5</v>
      </c>
      <c r="I47" s="25">
        <f t="shared" ref="I47:K47" si="35">$D$47/$G$39*L2</f>
        <v>4.1278283057762037E-5</v>
      </c>
      <c r="J47" s="25">
        <f t="shared" si="35"/>
        <v>3.9436351485908345E-5</v>
      </c>
      <c r="K47" s="25">
        <f t="shared" si="35"/>
        <v>3.5703525800515107E-5</v>
      </c>
      <c r="L47" s="25">
        <f>$D$47/$G$39*O2</f>
        <v>3.2338248941699558E-5</v>
      </c>
      <c r="M47" s="25">
        <f>$D$47/$G$39*P2</f>
        <v>2.9318167101718516E-5</v>
      </c>
      <c r="N47" s="25">
        <f>$D$47/$G$39*Q2</f>
        <v>2.7642223062962701E-5</v>
      </c>
      <c r="O47" s="2"/>
      <c r="P47" s="2"/>
      <c r="Q47" s="2"/>
      <c r="R47" s="1" t="s">
        <v>77</v>
      </c>
    </row>
    <row r="48" spans="1:30">
      <c r="B48" s="1" t="s">
        <v>8</v>
      </c>
      <c r="C48" s="1" t="s">
        <v>32</v>
      </c>
      <c r="D48" s="1">
        <v>8.5825803239657304E-3</v>
      </c>
      <c r="E48" s="1" t="s">
        <v>7</v>
      </c>
      <c r="F48" s="7" t="s">
        <v>21</v>
      </c>
      <c r="H48" s="25">
        <f>$D$48/$G$43*K5</f>
        <v>4.953894175183173E-3</v>
      </c>
      <c r="I48" s="25">
        <f t="shared" ref="I48:K48" si="36">$D$48/$G$43*L5</f>
        <v>4.3996573436698959E-3</v>
      </c>
      <c r="J48" s="25">
        <f t="shared" si="36"/>
        <v>4.2992293675281268E-3</v>
      </c>
      <c r="K48" s="25">
        <f t="shared" si="36"/>
        <v>4.2005909330590525E-3</v>
      </c>
      <c r="L48" s="25">
        <f>$D$48/$G$43*O5</f>
        <v>4.3225385693800621E-3</v>
      </c>
      <c r="M48" s="25">
        <f>$D$48/$G$43*P5</f>
        <v>4.4170670289340507E-3</v>
      </c>
      <c r="N48" s="25">
        <f>$D$48/$G$43*Q5</f>
        <v>4.4188160613044007E-3</v>
      </c>
      <c r="R48" s="1" t="s">
        <v>78</v>
      </c>
    </row>
    <row r="49" spans="1:30">
      <c r="B49" s="1" t="s">
        <v>8</v>
      </c>
      <c r="C49" s="1" t="s">
        <v>32</v>
      </c>
      <c r="D49" s="1">
        <v>4.4460781322097596E-3</v>
      </c>
      <c r="E49" s="1" t="s">
        <v>7</v>
      </c>
      <c r="F49" s="7" t="s">
        <v>21</v>
      </c>
      <c r="H49" s="25">
        <f>$D$49/$G$43*K5</f>
        <v>2.566291223638207E-3</v>
      </c>
      <c r="I49" s="25">
        <f t="shared" ref="I49:K49" si="37">$D$49/$G$43*L5</f>
        <v>2.279177073389533E-3</v>
      </c>
      <c r="J49" s="25">
        <f t="shared" si="37"/>
        <v>2.2271518534985896E-3</v>
      </c>
      <c r="K49" s="25">
        <f t="shared" si="37"/>
        <v>2.1760536790645267E-3</v>
      </c>
      <c r="L49" s="25">
        <f>$D$49/$G$43*O5</f>
        <v>2.2392268389599861E-3</v>
      </c>
      <c r="M49" s="25">
        <f>$D$49/$G$43*P5</f>
        <v>2.288195901995829E-3</v>
      </c>
      <c r="N49" s="25">
        <f>$D$49/$G$43*Q5</f>
        <v>2.2891019622109164E-3</v>
      </c>
      <c r="R49" s="1" t="s">
        <v>79</v>
      </c>
    </row>
    <row r="50" spans="1:30">
      <c r="B50" s="1" t="s">
        <v>8</v>
      </c>
      <c r="C50" s="1" t="s">
        <v>32</v>
      </c>
      <c r="D50" s="1">
        <v>1.3783838605098899E-2</v>
      </c>
      <c r="E50" s="1" t="s">
        <v>7</v>
      </c>
      <c r="F50" s="7" t="s">
        <v>65</v>
      </c>
      <c r="H50" s="25">
        <f>$D$50/$G$47*K11</f>
        <v>8.3830665710162323E-3</v>
      </c>
      <c r="I50" s="25">
        <f t="shared" ref="I50:K50" si="38">$D$50/$G$47*L11</f>
        <v>8.1358931004236728E-3</v>
      </c>
      <c r="J50" s="25">
        <f t="shared" si="38"/>
        <v>7.858025805972781E-3</v>
      </c>
      <c r="K50" s="25">
        <f t="shared" si="38"/>
        <v>7.679039927712984E-3</v>
      </c>
      <c r="L50" s="25">
        <f>$D$50/$G$47*O11</f>
        <v>7.3407674837056812E-3</v>
      </c>
      <c r="M50" s="25">
        <f>$D$50/$G$47*P11</f>
        <v>7.0286852159698087E-3</v>
      </c>
      <c r="N50" s="25">
        <f>$D$50/$G$47*Q11</f>
        <v>6.7586025283862313E-3</v>
      </c>
      <c r="R50" s="1" t="s">
        <v>80</v>
      </c>
    </row>
    <row r="51" spans="1:30">
      <c r="B51" s="1" t="s">
        <v>8</v>
      </c>
      <c r="C51" s="1" t="s">
        <v>32</v>
      </c>
      <c r="D51" s="1">
        <v>2.30590524546327E-2</v>
      </c>
      <c r="E51" s="1" t="s">
        <v>7</v>
      </c>
      <c r="F51" s="7" t="s">
        <v>6</v>
      </c>
      <c r="H51" s="25"/>
      <c r="I51" s="25"/>
      <c r="J51" s="25"/>
      <c r="K51" s="25"/>
      <c r="L51" s="25"/>
      <c r="M51" s="25"/>
      <c r="N51" s="25"/>
      <c r="R51" s="1" t="s">
        <v>81</v>
      </c>
    </row>
    <row r="52" spans="1:30">
      <c r="F52" s="7" t="s">
        <v>82</v>
      </c>
      <c r="G52" s="7" t="s">
        <v>26</v>
      </c>
      <c r="H52" s="25">
        <f>K3</f>
        <v>3.8689106401282179E-3</v>
      </c>
      <c r="I52" s="25">
        <f t="shared" ref="I52:K52" si="39">L3</f>
        <v>4.3054917088054569E-3</v>
      </c>
      <c r="J52" s="25">
        <f t="shared" si="39"/>
        <v>5.6876184685504061E-3</v>
      </c>
      <c r="K52" s="25">
        <f t="shared" si="39"/>
        <v>6.9149421238370408E-3</v>
      </c>
      <c r="L52" s="25">
        <f>O3</f>
        <v>8.1842905746326387E-3</v>
      </c>
      <c r="M52" s="25">
        <f>P3</f>
        <v>8.8228771630937189E-3</v>
      </c>
      <c r="N52" s="25">
        <f>Q3</f>
        <v>9.2091888954112452E-3</v>
      </c>
      <c r="O52" s="4"/>
      <c r="P52" s="4"/>
      <c r="Q52" s="4"/>
    </row>
    <row r="53" spans="1:30">
      <c r="G53" s="7" t="s">
        <v>28</v>
      </c>
      <c r="H53" s="25">
        <f>K8</f>
        <v>3.2784754975207428E-2</v>
      </c>
      <c r="I53" s="25">
        <f t="shared" ref="I53:N55" si="40">L8</f>
        <v>6.8969499750000177E-2</v>
      </c>
      <c r="J53" s="25">
        <f t="shared" si="40"/>
        <v>0.11177525915624735</v>
      </c>
      <c r="K53" s="25">
        <f t="shared" si="40"/>
        <v>0.13939218054967431</v>
      </c>
      <c r="L53" s="25">
        <f t="shared" si="40"/>
        <v>0.15781202228941457</v>
      </c>
      <c r="M53" s="25">
        <f t="shared" si="40"/>
        <v>0.17653560563741955</v>
      </c>
      <c r="N53" s="25">
        <f t="shared" si="40"/>
        <v>0.19812171581103177</v>
      </c>
      <c r="O53" s="4"/>
      <c r="P53" s="4"/>
      <c r="Q53" s="4"/>
    </row>
    <row r="54" spans="1:30">
      <c r="G54" s="7" t="s">
        <v>11</v>
      </c>
      <c r="H54" s="25">
        <f>K9</f>
        <v>8.4874323790660386E-2</v>
      </c>
      <c r="I54" s="25">
        <f t="shared" si="40"/>
        <v>0.1461576321744624</v>
      </c>
      <c r="J54" s="25">
        <f t="shared" si="40"/>
        <v>0.15156095033246847</v>
      </c>
      <c r="K54" s="25">
        <f t="shared" si="40"/>
        <v>0.15853968100187291</v>
      </c>
      <c r="L54" s="25">
        <f t="shared" si="40"/>
        <v>0.15486174077793891</v>
      </c>
      <c r="M54" s="25">
        <f t="shared" si="40"/>
        <v>0.14960350692853655</v>
      </c>
      <c r="N54" s="25">
        <f t="shared" si="40"/>
        <v>0.14610541826691589</v>
      </c>
      <c r="O54" s="4"/>
      <c r="P54" s="4"/>
      <c r="Q54" s="4"/>
    </row>
    <row r="55" spans="1:30">
      <c r="G55" s="7" t="s">
        <v>10</v>
      </c>
      <c r="H55" s="25">
        <f>K10</f>
        <v>4.0347810336783625E-3</v>
      </c>
      <c r="I55" s="25">
        <f t="shared" si="40"/>
        <v>3.9035878657150361E-3</v>
      </c>
      <c r="J55" s="25">
        <f t="shared" si="40"/>
        <v>3.5877876733745855E-3</v>
      </c>
      <c r="K55" s="25">
        <f t="shared" si="40"/>
        <v>3.3492316253071362E-3</v>
      </c>
      <c r="L55" s="25">
        <f t="shared" si="40"/>
        <v>3.1819489316890423E-3</v>
      </c>
      <c r="M55" s="25">
        <f t="shared" si="40"/>
        <v>2.9187822063054614E-3</v>
      </c>
      <c r="N55" s="25">
        <f t="shared" si="40"/>
        <v>2.5408611848038304E-3</v>
      </c>
      <c r="O55" s="4"/>
      <c r="P55" s="4"/>
      <c r="Q55" s="4"/>
    </row>
    <row r="56" spans="1:30">
      <c r="G56" s="18" t="s">
        <v>0</v>
      </c>
      <c r="H56" s="26">
        <f>SUM(H38:H55)</f>
        <v>1.0000000217846237</v>
      </c>
      <c r="I56" s="26">
        <f t="shared" ref="I56:N56" si="41">SUM(I38:I55)</f>
        <v>0.99999995359579841</v>
      </c>
      <c r="J56" s="26">
        <f t="shared" si="41"/>
        <v>0.99999995678662601</v>
      </c>
      <c r="K56" s="26">
        <f t="shared" si="41"/>
        <v>0.99999995273220599</v>
      </c>
      <c r="L56" s="26">
        <f t="shared" si="41"/>
        <v>1.0000000936241629</v>
      </c>
      <c r="M56" s="26">
        <f t="shared" si="41"/>
        <v>1.0000001177923552</v>
      </c>
      <c r="N56" s="26">
        <f t="shared" si="41"/>
        <v>0.99999997335873847</v>
      </c>
      <c r="O56" s="26"/>
      <c r="P56" s="26"/>
      <c r="Q56" s="26"/>
    </row>
    <row r="57" spans="1:30">
      <c r="B57" s="1" t="s">
        <v>5</v>
      </c>
      <c r="C57" s="1" t="s">
        <v>30</v>
      </c>
      <c r="D57" s="2">
        <v>6.5820984882502598E-9</v>
      </c>
      <c r="E57" s="1" t="s">
        <v>2</v>
      </c>
      <c r="R57" s="1" t="s">
        <v>4</v>
      </c>
      <c r="S57" s="1" t="s">
        <v>66</v>
      </c>
      <c r="T57" s="1" t="s">
        <v>31</v>
      </c>
    </row>
    <row r="58" spans="1:30">
      <c r="B58" s="1" t="s">
        <v>3</v>
      </c>
      <c r="C58" s="1" t="s">
        <v>30</v>
      </c>
      <c r="D58" s="2">
        <v>3.1699999999999999E-10</v>
      </c>
      <c r="E58" s="1" t="s">
        <v>2</v>
      </c>
      <c r="R58" s="1" t="s">
        <v>1</v>
      </c>
      <c r="S58" s="1" t="s">
        <v>66</v>
      </c>
      <c r="T58" s="1" t="s">
        <v>29</v>
      </c>
    </row>
    <row r="59" spans="1:30">
      <c r="B59" s="1" t="s">
        <v>8</v>
      </c>
      <c r="C59" s="1" t="s">
        <v>32</v>
      </c>
      <c r="D59" s="1">
        <v>2.1912966341353299E-3</v>
      </c>
      <c r="E59" s="1" t="s">
        <v>7</v>
      </c>
      <c r="F59" s="27"/>
      <c r="G59" s="27"/>
      <c r="R59" s="1" t="s">
        <v>83</v>
      </c>
    </row>
    <row r="60" spans="1:30" s="3" customFormat="1">
      <c r="F60" s="20"/>
      <c r="G60" s="20"/>
      <c r="AD60" s="21"/>
    </row>
    <row r="61" spans="1:30">
      <c r="A61" s="1" t="s">
        <v>84</v>
      </c>
      <c r="B61" s="1" t="s">
        <v>18</v>
      </c>
      <c r="C61" s="1" t="s">
        <v>35</v>
      </c>
      <c r="D61" s="1" t="s">
        <v>17</v>
      </c>
      <c r="E61" s="1" t="s">
        <v>16</v>
      </c>
      <c r="H61" s="8">
        <v>2020</v>
      </c>
      <c r="I61" s="8">
        <v>2025</v>
      </c>
      <c r="J61" s="8">
        <v>2030</v>
      </c>
      <c r="K61" s="8">
        <v>2035</v>
      </c>
      <c r="L61" s="8">
        <v>2040</v>
      </c>
      <c r="M61" s="8">
        <v>2045</v>
      </c>
      <c r="N61" s="8">
        <v>2050</v>
      </c>
      <c r="O61" s="8"/>
      <c r="P61" s="8"/>
      <c r="Q61" s="8"/>
      <c r="R61" s="1" t="s">
        <v>15</v>
      </c>
      <c r="S61" s="1" t="s">
        <v>34</v>
      </c>
      <c r="T61" s="1" t="s">
        <v>33</v>
      </c>
    </row>
    <row r="62" spans="1:30">
      <c r="B62" s="1" t="s">
        <v>8</v>
      </c>
      <c r="C62" s="1" t="s">
        <v>32</v>
      </c>
      <c r="D62" s="1">
        <v>1.23116558006121E-2</v>
      </c>
      <c r="E62" s="1" t="s">
        <v>7</v>
      </c>
      <c r="F62" s="7" t="s">
        <v>26</v>
      </c>
      <c r="H62" s="19">
        <f>K3</f>
        <v>3.8689106401282179E-3</v>
      </c>
      <c r="I62" s="19">
        <f t="shared" ref="I62:N62" si="42">L3</f>
        <v>4.3054917088054569E-3</v>
      </c>
      <c r="J62" s="19">
        <f t="shared" si="42"/>
        <v>5.6876184685504061E-3</v>
      </c>
      <c r="K62" s="19">
        <f t="shared" si="42"/>
        <v>6.9149421238370408E-3</v>
      </c>
      <c r="L62" s="19">
        <f t="shared" si="42"/>
        <v>8.1842905746326387E-3</v>
      </c>
      <c r="M62" s="19">
        <f t="shared" si="42"/>
        <v>8.8228771630937189E-3</v>
      </c>
      <c r="N62" s="19">
        <f t="shared" si="42"/>
        <v>9.2091888954112452E-3</v>
      </c>
      <c r="R62" s="1" t="s">
        <v>85</v>
      </c>
    </row>
    <row r="63" spans="1:30">
      <c r="B63" s="1" t="s">
        <v>8</v>
      </c>
      <c r="C63" s="1" t="s">
        <v>32</v>
      </c>
      <c r="D63" s="1">
        <v>2.15890987117205E-3</v>
      </c>
      <c r="E63" s="1" t="s">
        <v>7</v>
      </c>
      <c r="F63" s="7" t="s">
        <v>13</v>
      </c>
      <c r="G63" s="18" t="s">
        <v>22</v>
      </c>
      <c r="H63" s="19">
        <f>$D$63/$G$64*K4</f>
        <v>1.4019519567444289E-2</v>
      </c>
      <c r="I63" s="19">
        <f t="shared" ref="I63:M63" si="43">$D$63/$G$64*L4</f>
        <v>1.3701618088095509E-2</v>
      </c>
      <c r="J63" s="19">
        <f t="shared" si="43"/>
        <v>1.3290151348060103E-2</v>
      </c>
      <c r="K63" s="19">
        <f t="shared" si="43"/>
        <v>1.2782859399838798E-2</v>
      </c>
      <c r="L63" s="19">
        <f t="shared" si="43"/>
        <v>1.2195505848746367E-2</v>
      </c>
      <c r="M63" s="19">
        <f t="shared" si="43"/>
        <v>1.1536444451490342E-2</v>
      </c>
      <c r="N63" s="19">
        <f>$D$63/$G$64*Q4</f>
        <v>1.0861370742920028E-2</v>
      </c>
      <c r="R63" s="1" t="s">
        <v>86</v>
      </c>
    </row>
    <row r="64" spans="1:30">
      <c r="B64" s="1" t="s">
        <v>8</v>
      </c>
      <c r="C64" s="1" t="s">
        <v>32</v>
      </c>
      <c r="D64" s="1">
        <v>8.6356809898900707E-3</v>
      </c>
      <c r="E64" s="1" t="s">
        <v>7</v>
      </c>
      <c r="F64" s="7" t="s">
        <v>13</v>
      </c>
      <c r="G64" s="18">
        <f>D63+D64</f>
        <v>1.0794590861062121E-2</v>
      </c>
      <c r="H64" s="19">
        <f>$D$64/$G$64*K4</f>
        <v>5.6078347796077233E-2</v>
      </c>
      <c r="I64" s="19">
        <f t="shared" ref="I64:N64" si="44">$D$64/$G$64*L4</f>
        <v>5.4806735767002672E-2</v>
      </c>
      <c r="J64" s="19">
        <f t="shared" si="44"/>
        <v>5.3160860896382556E-2</v>
      </c>
      <c r="K64" s="19">
        <f t="shared" si="44"/>
        <v>5.1131683350772124E-2</v>
      </c>
      <c r="L64" s="19">
        <f t="shared" si="44"/>
        <v>4.8782257854486963E-2</v>
      </c>
      <c r="M64" s="19">
        <f t="shared" si="44"/>
        <v>4.6145999594958777E-2</v>
      </c>
      <c r="N64" s="19">
        <f t="shared" si="44"/>
        <v>4.3445691782335573E-2</v>
      </c>
      <c r="R64" s="1" t="s">
        <v>87</v>
      </c>
    </row>
    <row r="65" spans="2:30">
      <c r="B65" s="1" t="s">
        <v>8</v>
      </c>
      <c r="C65" s="1" t="s">
        <v>32</v>
      </c>
      <c r="D65" s="1">
        <v>0.58656966397990196</v>
      </c>
      <c r="E65" s="1" t="s">
        <v>7</v>
      </c>
      <c r="F65" s="7" t="s">
        <v>54</v>
      </c>
      <c r="G65" s="18" t="s">
        <v>55</v>
      </c>
      <c r="H65" s="19">
        <f>$D$65/$G$66*K7</f>
        <v>3.0295201985387739E-3</v>
      </c>
      <c r="I65" s="19">
        <f t="shared" ref="I65:N65" si="45">$D$65/$G$66*L7</f>
        <v>1.8803307670198952E-3</v>
      </c>
      <c r="J65" s="19">
        <f t="shared" si="45"/>
        <v>1.5765312778758028E-3</v>
      </c>
      <c r="K65" s="19">
        <f t="shared" si="45"/>
        <v>1.4222089701019149E-3</v>
      </c>
      <c r="L65" s="19">
        <f t="shared" si="45"/>
        <v>1.2327209974164601E-3</v>
      </c>
      <c r="M65" s="19">
        <f t="shared" si="45"/>
        <v>9.1889810524843174E-4</v>
      </c>
      <c r="N65" s="19">
        <f t="shared" si="45"/>
        <v>8.8479500321248308E-4</v>
      </c>
      <c r="R65" s="1" t="s">
        <v>88</v>
      </c>
    </row>
    <row r="66" spans="2:30">
      <c r="B66" s="1" t="s">
        <v>8</v>
      </c>
      <c r="C66" s="1" t="s">
        <v>32</v>
      </c>
      <c r="D66" s="1">
        <v>6.1622020971550499E-2</v>
      </c>
      <c r="E66" s="1" t="s">
        <v>7</v>
      </c>
      <c r="F66" s="7" t="s">
        <v>11</v>
      </c>
      <c r="G66" s="18">
        <f>D65+D72</f>
        <v>0.75221403130175291</v>
      </c>
      <c r="H66" s="19">
        <f>$D$66/$G$68*K9</f>
        <v>7.769248563518516E-2</v>
      </c>
      <c r="I66" s="19">
        <f t="shared" ref="I66:N66" si="46">$D$66/$G$68*L9</f>
        <v>0.13379016445768308</v>
      </c>
      <c r="J66" s="19">
        <f t="shared" si="46"/>
        <v>0.13873626829243807</v>
      </c>
      <c r="K66" s="19">
        <f t="shared" si="46"/>
        <v>0.14512447744768076</v>
      </c>
      <c r="L66" s="19">
        <f t="shared" si="46"/>
        <v>0.14175775468332802</v>
      </c>
      <c r="M66" s="19">
        <f t="shared" si="46"/>
        <v>0.1369444585112283</v>
      </c>
      <c r="N66" s="19">
        <f t="shared" si="46"/>
        <v>0.13374236875126874</v>
      </c>
      <c r="R66" s="1" t="s">
        <v>89</v>
      </c>
    </row>
    <row r="67" spans="2:30">
      <c r="B67" s="1" t="s">
        <v>8</v>
      </c>
      <c r="C67" s="1" t="s">
        <v>32</v>
      </c>
      <c r="D67" s="1">
        <v>5.1657881058111699E-3</v>
      </c>
      <c r="E67" s="1" t="s">
        <v>7</v>
      </c>
      <c r="F67" s="7" t="s">
        <v>11</v>
      </c>
      <c r="G67" s="18" t="s">
        <v>19</v>
      </c>
      <c r="H67" s="19">
        <f>$D$67/$G$68*K9</f>
        <v>6.5129788325253993E-3</v>
      </c>
      <c r="I67" s="19">
        <f t="shared" ref="I67:N67" si="47">$D$67/$G$68*L9</f>
        <v>1.1215660073029727E-2</v>
      </c>
      <c r="J67" s="19">
        <f t="shared" si="47"/>
        <v>1.16302930882546E-2</v>
      </c>
      <c r="K67" s="19">
        <f t="shared" si="47"/>
        <v>1.2165818122183984E-2</v>
      </c>
      <c r="L67" s="19">
        <f t="shared" si="47"/>
        <v>1.1883584983162358E-2</v>
      </c>
      <c r="M67" s="19">
        <f t="shared" si="47"/>
        <v>1.1480085264659805E-2</v>
      </c>
      <c r="N67" s="19">
        <f t="shared" si="47"/>
        <v>1.1211653348034161E-2</v>
      </c>
      <c r="R67" s="1" t="s">
        <v>90</v>
      </c>
    </row>
    <row r="68" spans="2:30">
      <c r="B68" s="1" t="s">
        <v>8</v>
      </c>
      <c r="C68" s="1" t="s">
        <v>32</v>
      </c>
      <c r="D68" s="2">
        <v>5.3050771755930304E-4</v>
      </c>
      <c r="E68" s="1" t="s">
        <v>7</v>
      </c>
      <c r="F68" s="7" t="s">
        <v>11</v>
      </c>
      <c r="G68" s="18">
        <f>SUM(D66:D68)</f>
        <v>6.7318316794920979E-2</v>
      </c>
      <c r="H68" s="19">
        <f>$D$68/$G$68*K9</f>
        <v>6.6885932294982232E-4</v>
      </c>
      <c r="I68" s="19">
        <f t="shared" ref="I68:N68" si="48">$D$68/$G$68*L9</f>
        <v>1.1518076437495874E-3</v>
      </c>
      <c r="J68" s="19">
        <f t="shared" si="48"/>
        <v>1.1943889517757977E-3</v>
      </c>
      <c r="K68" s="19">
        <f t="shared" si="48"/>
        <v>1.2493854320081463E-3</v>
      </c>
      <c r="L68" s="19">
        <f t="shared" si="48"/>
        <v>1.2204011114485154E-3</v>
      </c>
      <c r="M68" s="19">
        <f t="shared" si="48"/>
        <v>1.1789631526484229E-3</v>
      </c>
      <c r="N68" s="19">
        <f t="shared" si="48"/>
        <v>1.151396167612985E-3</v>
      </c>
      <c r="R68" s="1" t="s">
        <v>91</v>
      </c>
    </row>
    <row r="69" spans="2:30">
      <c r="B69" s="1" t="s">
        <v>8</v>
      </c>
      <c r="C69" s="1" t="s">
        <v>32</v>
      </c>
      <c r="D69" s="1">
        <v>3.89314763071698E-3</v>
      </c>
      <c r="E69" s="1" t="s">
        <v>7</v>
      </c>
      <c r="F69" s="7" t="s">
        <v>65</v>
      </c>
      <c r="H69" s="19">
        <f>K11</f>
        <v>9.5019910311017058E-3</v>
      </c>
      <c r="I69" s="19">
        <f t="shared" ref="I69:N69" si="49">L11</f>
        <v>9.2218262392799368E-3</v>
      </c>
      <c r="J69" s="19">
        <f t="shared" si="49"/>
        <v>8.9068707850506381E-3</v>
      </c>
      <c r="K69" s="19">
        <f t="shared" si="49"/>
        <v>8.70399488092761E-3</v>
      </c>
      <c r="L69" s="19">
        <f t="shared" si="49"/>
        <v>8.3205717383583629E-3</v>
      </c>
      <c r="M69" s="19">
        <f t="shared" si="49"/>
        <v>7.9668344891225314E-3</v>
      </c>
      <c r="N69" s="19">
        <f t="shared" si="49"/>
        <v>7.6607026871936459E-3</v>
      </c>
      <c r="R69" s="1" t="s">
        <v>92</v>
      </c>
    </row>
    <row r="70" spans="2:30">
      <c r="B70" s="1" t="s">
        <v>8</v>
      </c>
      <c r="C70" s="1" t="s">
        <v>32</v>
      </c>
      <c r="D70" s="1">
        <v>0.14836716170066899</v>
      </c>
      <c r="E70" s="1" t="s">
        <v>7</v>
      </c>
      <c r="F70" s="7" t="s">
        <v>14</v>
      </c>
      <c r="H70" s="19">
        <f>K2</f>
        <v>0.19157646721596977</v>
      </c>
      <c r="I70" s="19">
        <f t="shared" ref="I70:N70" si="50">L2</f>
        <v>0.16390420866259187</v>
      </c>
      <c r="J70" s="19">
        <f t="shared" si="50"/>
        <v>0.15659042731483414</v>
      </c>
      <c r="K70" s="19">
        <f t="shared" si="50"/>
        <v>0.14176844842623482</v>
      </c>
      <c r="L70" s="19">
        <f t="shared" si="50"/>
        <v>0.12840590038365157</v>
      </c>
      <c r="M70" s="19">
        <f t="shared" si="50"/>
        <v>0.116414022635595</v>
      </c>
      <c r="N70" s="19">
        <f t="shared" si="50"/>
        <v>0.10975933011723925</v>
      </c>
      <c r="R70" s="1" t="s">
        <v>60</v>
      </c>
    </row>
    <row r="71" spans="2:30">
      <c r="B71" s="1" t="s">
        <v>8</v>
      </c>
      <c r="C71" s="1" t="s">
        <v>32</v>
      </c>
      <c r="D71" s="1">
        <v>5.1010959102658002E-3</v>
      </c>
      <c r="E71" s="1" t="s">
        <v>7</v>
      </c>
      <c r="F71" s="7" t="s">
        <v>21</v>
      </c>
      <c r="H71" s="19">
        <f>K5</f>
        <v>0.40509856478401834</v>
      </c>
      <c r="I71" s="19">
        <f t="shared" ref="I71:N71" si="51">L5</f>
        <v>0.35977653386110936</v>
      </c>
      <c r="J71" s="19">
        <f t="shared" si="51"/>
        <v>0.35156416041094579</v>
      </c>
      <c r="K71" s="19">
        <f t="shared" si="51"/>
        <v>0.34349812451616674</v>
      </c>
      <c r="L71" s="19">
        <f t="shared" si="51"/>
        <v>0.35347024154279211</v>
      </c>
      <c r="M71" s="19">
        <f t="shared" si="51"/>
        <v>0.36120018932577014</v>
      </c>
      <c r="N71" s="19">
        <f t="shared" si="51"/>
        <v>0.36134321428309335</v>
      </c>
      <c r="R71" s="1" t="s">
        <v>93</v>
      </c>
    </row>
    <row r="72" spans="2:30">
      <c r="B72" s="1" t="s">
        <v>8</v>
      </c>
      <c r="C72" s="1" t="s">
        <v>32</v>
      </c>
      <c r="D72" s="1">
        <v>0.165644367321851</v>
      </c>
      <c r="E72" s="1" t="s">
        <v>7</v>
      </c>
      <c r="F72" s="7" t="s">
        <v>54</v>
      </c>
      <c r="H72" s="19">
        <f>$D$72/$G$66*K7</f>
        <v>8.5552149623768802E-4</v>
      </c>
      <c r="I72" s="19">
        <f t="shared" ref="I72:N72" si="52">$D$72/$G$66*L7</f>
        <v>5.3099609370438458E-4</v>
      </c>
      <c r="J72" s="19">
        <f t="shared" si="52"/>
        <v>4.452046229513062E-4</v>
      </c>
      <c r="K72" s="19">
        <f t="shared" si="52"/>
        <v>4.0162476772761445E-4</v>
      </c>
      <c r="L72" s="19">
        <f t="shared" si="52"/>
        <v>3.481143029388016E-4</v>
      </c>
      <c r="M72" s="19">
        <f t="shared" si="52"/>
        <v>2.5949227282633461E-4</v>
      </c>
      <c r="N72" s="19">
        <f t="shared" si="52"/>
        <v>2.4986172575349656E-4</v>
      </c>
      <c r="R72" s="1" t="s">
        <v>94</v>
      </c>
    </row>
    <row r="73" spans="2:30">
      <c r="B73" s="1" t="s">
        <v>8</v>
      </c>
      <c r="C73" s="1" t="s">
        <v>32</v>
      </c>
      <c r="D73" s="1">
        <v>2.3620235416133999E-2</v>
      </c>
      <c r="E73" s="1" t="s">
        <v>7</v>
      </c>
      <c r="F73" s="7" t="s">
        <v>6</v>
      </c>
      <c r="H73" s="19"/>
      <c r="I73" s="19"/>
      <c r="J73" s="19"/>
      <c r="K73" s="19"/>
      <c r="L73" s="19"/>
      <c r="M73" s="19"/>
      <c r="N73" s="19"/>
      <c r="R73" s="1" t="s">
        <v>95</v>
      </c>
    </row>
    <row r="74" spans="2:30">
      <c r="F74" s="7" t="s">
        <v>96</v>
      </c>
      <c r="G74" s="7" t="s">
        <v>25</v>
      </c>
      <c r="H74" s="19">
        <f>K6</f>
        <v>0.19427731925556163</v>
      </c>
      <c r="I74" s="19">
        <f t="shared" ref="I74:N74" si="53">L6</f>
        <v>0.17284149261801174</v>
      </c>
      <c r="J74" s="19">
        <f t="shared" si="53"/>
        <v>0.1418541344998849</v>
      </c>
      <c r="K74" s="19">
        <f t="shared" si="53"/>
        <v>0.13209497311974508</v>
      </c>
      <c r="L74" s="19">
        <f t="shared" si="53"/>
        <v>0.12320477838209709</v>
      </c>
      <c r="M74" s="19">
        <f t="shared" si="53"/>
        <v>0.11767746498198854</v>
      </c>
      <c r="N74" s="19">
        <f t="shared" si="53"/>
        <v>0.10981782285882795</v>
      </c>
    </row>
    <row r="75" spans="2:30">
      <c r="G75" s="7" t="s">
        <v>97</v>
      </c>
      <c r="H75" s="19">
        <f>K8</f>
        <v>3.2784754975207428E-2</v>
      </c>
      <c r="I75" s="19">
        <f t="shared" ref="I75:N75" si="54">L8</f>
        <v>6.8969499750000177E-2</v>
      </c>
      <c r="J75" s="19">
        <f t="shared" si="54"/>
        <v>0.11177525915624735</v>
      </c>
      <c r="K75" s="19">
        <f t="shared" si="54"/>
        <v>0.13939218054967431</v>
      </c>
      <c r="L75" s="19">
        <f t="shared" si="54"/>
        <v>0.15781202228941457</v>
      </c>
      <c r="M75" s="19">
        <f t="shared" si="54"/>
        <v>0.17653560563741955</v>
      </c>
      <c r="N75" s="19">
        <f t="shared" si="54"/>
        <v>0.19812171581103177</v>
      </c>
    </row>
    <row r="76" spans="2:30">
      <c r="G76" s="7" t="s">
        <v>10</v>
      </c>
      <c r="H76" s="19">
        <f>K10</f>
        <v>4.0347810336783625E-3</v>
      </c>
      <c r="I76" s="19">
        <f t="shared" ref="I76:M76" si="55">L10</f>
        <v>3.9035878657150361E-3</v>
      </c>
      <c r="J76" s="19">
        <f t="shared" si="55"/>
        <v>3.5877876733745855E-3</v>
      </c>
      <c r="K76" s="19">
        <f t="shared" si="55"/>
        <v>3.3492316253071362E-3</v>
      </c>
      <c r="L76" s="19">
        <f t="shared" si="55"/>
        <v>3.1819489316890423E-3</v>
      </c>
      <c r="M76" s="19">
        <f t="shared" si="55"/>
        <v>2.9187822063054614E-3</v>
      </c>
      <c r="N76" s="19">
        <f>Q10</f>
        <v>2.5408611848038304E-3</v>
      </c>
    </row>
    <row r="77" spans="2:30">
      <c r="G77" s="18" t="s">
        <v>0</v>
      </c>
      <c r="H77" s="28">
        <f>SUM(H62:H76)</f>
        <v>1.0000000217846237</v>
      </c>
      <c r="I77" s="4">
        <f t="shared" ref="I77:N77" si="56">SUM(I62:I76)</f>
        <v>0.99999995359579841</v>
      </c>
      <c r="J77" s="4">
        <f t="shared" si="56"/>
        <v>0.99999995678662601</v>
      </c>
      <c r="K77" s="4">
        <f t="shared" si="56"/>
        <v>0.99999995273220599</v>
      </c>
      <c r="L77" s="4">
        <f t="shared" si="56"/>
        <v>1.0000000936241629</v>
      </c>
      <c r="M77" s="4">
        <f t="shared" si="56"/>
        <v>1.0000001177923552</v>
      </c>
      <c r="N77" s="4">
        <f t="shared" si="56"/>
        <v>0.99999997335873847</v>
      </c>
    </row>
    <row r="78" spans="2:30">
      <c r="B78" s="1" t="s">
        <v>5</v>
      </c>
      <c r="C78" s="1" t="s">
        <v>30</v>
      </c>
      <c r="D78" s="2">
        <v>6.5820984882502598E-9</v>
      </c>
      <c r="E78" s="1" t="s">
        <v>2</v>
      </c>
      <c r="R78" s="1" t="s">
        <v>4</v>
      </c>
      <c r="S78" s="1" t="s">
        <v>66</v>
      </c>
      <c r="T78" s="1" t="s">
        <v>31</v>
      </c>
    </row>
    <row r="79" spans="2:30">
      <c r="B79" s="1" t="s">
        <v>3</v>
      </c>
      <c r="C79" s="1" t="s">
        <v>30</v>
      </c>
      <c r="D79" s="2">
        <v>3.1699999999999999E-10</v>
      </c>
      <c r="E79" s="1" t="s">
        <v>2</v>
      </c>
      <c r="R79" s="1" t="s">
        <v>1</v>
      </c>
      <c r="S79" s="1" t="s">
        <v>66</v>
      </c>
      <c r="T79" s="1" t="s">
        <v>29</v>
      </c>
    </row>
    <row r="80" spans="2:30" s="3" customFormat="1">
      <c r="F80" s="20"/>
      <c r="G80" s="20"/>
      <c r="AD80" s="21"/>
    </row>
    <row r="81" spans="1:20">
      <c r="A81" s="1" t="s">
        <v>98</v>
      </c>
      <c r="B81" s="1" t="s">
        <v>18</v>
      </c>
      <c r="C81" s="1" t="s">
        <v>35</v>
      </c>
      <c r="D81" s="1" t="s">
        <v>17</v>
      </c>
      <c r="E81" s="1" t="s">
        <v>16</v>
      </c>
      <c r="H81" s="8">
        <v>2020</v>
      </c>
      <c r="I81" s="8">
        <v>2025</v>
      </c>
      <c r="J81" s="8">
        <v>2030</v>
      </c>
      <c r="K81" s="8">
        <v>2035</v>
      </c>
      <c r="L81" s="8">
        <v>2040</v>
      </c>
      <c r="M81" s="8">
        <v>2045</v>
      </c>
      <c r="N81" s="8">
        <v>2050</v>
      </c>
      <c r="O81" s="8"/>
      <c r="P81" s="8"/>
      <c r="Q81" s="8"/>
      <c r="R81" s="1" t="s">
        <v>15</v>
      </c>
      <c r="S81" s="1" t="s">
        <v>34</v>
      </c>
      <c r="T81" s="1" t="s">
        <v>33</v>
      </c>
    </row>
    <row r="82" spans="1:20">
      <c r="B82" s="1" t="s">
        <v>8</v>
      </c>
      <c r="C82" s="1" t="s">
        <v>32</v>
      </c>
      <c r="D82" s="1">
        <v>4.7371990564706902E-2</v>
      </c>
      <c r="E82" s="1" t="s">
        <v>7</v>
      </c>
      <c r="F82" s="7" t="s">
        <v>14</v>
      </c>
      <c r="G82" s="18" t="s">
        <v>23</v>
      </c>
      <c r="H82" s="19">
        <f>$D$82/$G$83*K2</f>
        <v>2.108704871586229E-2</v>
      </c>
      <c r="I82" s="19">
        <f t="shared" ref="I82:N82" si="57">$D$82/$G$83*L2</f>
        <v>1.8041130432301968E-2</v>
      </c>
      <c r="J82" s="19">
        <f t="shared" si="57"/>
        <v>1.723609385438309E-2</v>
      </c>
      <c r="K82" s="19">
        <f t="shared" si="57"/>
        <v>1.5604621077838844E-2</v>
      </c>
      <c r="L82" s="19">
        <f t="shared" si="57"/>
        <v>1.413378958357004E-2</v>
      </c>
      <c r="M82" s="19">
        <f t="shared" si="57"/>
        <v>1.2813829392515561E-2</v>
      </c>
      <c r="N82" s="19">
        <f t="shared" si="57"/>
        <v>1.2081339502901632E-2</v>
      </c>
      <c r="R82" s="1" t="s">
        <v>99</v>
      </c>
    </row>
    <row r="83" spans="1:20">
      <c r="B83" s="1" t="s">
        <v>8</v>
      </c>
      <c r="C83" s="1" t="s">
        <v>32</v>
      </c>
      <c r="D83" s="2">
        <v>1.0799138073607301E-5</v>
      </c>
      <c r="E83" s="1" t="s">
        <v>7</v>
      </c>
      <c r="F83" s="7" t="s">
        <v>13</v>
      </c>
      <c r="G83" s="18">
        <f>D82+D86+D98+D99</f>
        <v>0.43037594874753876</v>
      </c>
      <c r="H83" s="19">
        <f>$D$83/$G$85*K4</f>
        <v>1.8678267124085441E-5</v>
      </c>
      <c r="I83" s="19">
        <f t="shared" ref="I83:N83" si="58">$D$83/$G$85*L4</f>
        <v>1.8254725595301018E-5</v>
      </c>
      <c r="J83" s="19">
        <f t="shared" si="58"/>
        <v>1.7706526661230204E-5</v>
      </c>
      <c r="K83" s="19">
        <f t="shared" si="58"/>
        <v>1.7030659383953554E-5</v>
      </c>
      <c r="L83" s="19">
        <f t="shared" si="58"/>
        <v>1.6248125683650405E-5</v>
      </c>
      <c r="M83" s="19">
        <f t="shared" si="58"/>
        <v>1.5370055306851814E-5</v>
      </c>
      <c r="N83" s="19">
        <f t="shared" si="58"/>
        <v>1.4470651657784976E-5</v>
      </c>
      <c r="R83" s="1" t="s">
        <v>100</v>
      </c>
    </row>
    <row r="84" spans="1:20">
      <c r="B84" s="1" t="s">
        <v>8</v>
      </c>
      <c r="C84" s="1" t="s">
        <v>32</v>
      </c>
      <c r="D84" s="1">
        <v>8.1034490430474497E-3</v>
      </c>
      <c r="E84" s="1" t="s">
        <v>7</v>
      </c>
      <c r="F84" s="7" t="s">
        <v>13</v>
      </c>
      <c r="G84" s="18" t="s">
        <v>22</v>
      </c>
      <c r="H84" s="19">
        <f>$D$84/$G$85*K4</f>
        <v>1.401578392838306E-2</v>
      </c>
      <c r="I84" s="19">
        <f t="shared" ref="I84:N84" si="59">$D$84/$G$85*L4</f>
        <v>1.3697967157014332E-2</v>
      </c>
      <c r="J84" s="19">
        <f t="shared" si="59"/>
        <v>1.3286610056344177E-2</v>
      </c>
      <c r="K84" s="19">
        <f t="shared" si="59"/>
        <v>1.2779453281058584E-2</v>
      </c>
      <c r="L84" s="19">
        <f t="shared" si="59"/>
        <v>1.2192256236104445E-2</v>
      </c>
      <c r="M84" s="19">
        <f t="shared" si="59"/>
        <v>1.1533370452248544E-2</v>
      </c>
      <c r="N84" s="19">
        <f t="shared" si="59"/>
        <v>1.0858476623716404E-2</v>
      </c>
      <c r="R84" s="1" t="s">
        <v>101</v>
      </c>
    </row>
    <row r="85" spans="1:20">
      <c r="B85" s="1" t="s">
        <v>8</v>
      </c>
      <c r="C85" s="1" t="s">
        <v>32</v>
      </c>
      <c r="D85" s="1">
        <v>3.2413951961596701E-2</v>
      </c>
      <c r="E85" s="1" t="s">
        <v>7</v>
      </c>
      <c r="F85" s="7" t="s">
        <v>13</v>
      </c>
      <c r="G85" s="24">
        <f>D83+D84+D85</f>
        <v>4.0528200142717755E-2</v>
      </c>
      <c r="H85" s="19">
        <f>$D$85/$G$85*K4</f>
        <v>5.6063405168014391E-2</v>
      </c>
      <c r="I85" s="19">
        <f t="shared" ref="I85:N85" si="60">$D$85/$G$85*L4</f>
        <v>5.4792131972488556E-2</v>
      </c>
      <c r="J85" s="19">
        <f t="shared" si="60"/>
        <v>5.3146695661437267E-2</v>
      </c>
      <c r="K85" s="19">
        <f t="shared" si="60"/>
        <v>5.1118058810168392E-2</v>
      </c>
      <c r="L85" s="19">
        <f t="shared" si="60"/>
        <v>4.8769259341445242E-2</v>
      </c>
      <c r="M85" s="19">
        <f t="shared" si="60"/>
        <v>4.6133703538893733E-2</v>
      </c>
      <c r="N85" s="19">
        <f t="shared" si="60"/>
        <v>4.3434115249881423E-2</v>
      </c>
      <c r="R85" s="1" t="s">
        <v>102</v>
      </c>
    </row>
    <row r="86" spans="1:20">
      <c r="B86" s="1" t="s">
        <v>8</v>
      </c>
      <c r="C86" s="1" t="s">
        <v>32</v>
      </c>
      <c r="D86" s="1">
        <v>0.29008395531716002</v>
      </c>
      <c r="E86" s="1" t="s">
        <v>7</v>
      </c>
      <c r="F86" s="7" t="s">
        <v>14</v>
      </c>
      <c r="G86" s="18" t="s">
        <v>12</v>
      </c>
      <c r="H86" s="19">
        <f>$D$86/$G$83*K2</f>
        <v>0.12912724216449273</v>
      </c>
      <c r="I86" s="19">
        <f t="shared" ref="I86:N86" si="61">$D$86/$G$83*L2</f>
        <v>0.11047546053709555</v>
      </c>
      <c r="J86" s="19">
        <f t="shared" si="61"/>
        <v>0.10554579235313534</v>
      </c>
      <c r="K86" s="19">
        <f t="shared" si="61"/>
        <v>9.555541469809932E-2</v>
      </c>
      <c r="L86" s="19">
        <f t="shared" si="61"/>
        <v>8.6548729262752283E-2</v>
      </c>
      <c r="M86" s="19">
        <f t="shared" si="61"/>
        <v>7.8465909256291641E-2</v>
      </c>
      <c r="N86" s="19">
        <f t="shared" si="61"/>
        <v>7.3980483124180929E-2</v>
      </c>
      <c r="R86" s="1" t="s">
        <v>103</v>
      </c>
    </row>
    <row r="87" spans="1:20">
      <c r="B87" s="1" t="s">
        <v>8</v>
      </c>
      <c r="C87" s="1" t="s">
        <v>32</v>
      </c>
      <c r="D87" s="1">
        <v>0.124327026383013</v>
      </c>
      <c r="E87" s="1" t="s">
        <v>7</v>
      </c>
      <c r="F87" s="7" t="s">
        <v>21</v>
      </c>
      <c r="G87" s="18">
        <f>D87+D88+D100+D101</f>
        <v>0.18232184169152912</v>
      </c>
      <c r="H87" s="19">
        <f>$D$87/$G$87*K5</f>
        <v>0.27624062747696204</v>
      </c>
      <c r="I87" s="19">
        <f t="shared" ref="I87:N87" si="62">$D$87/$G$87*L5</f>
        <v>0.24533509645551871</v>
      </c>
      <c r="J87" s="19">
        <f t="shared" si="62"/>
        <v>0.2397349996095626</v>
      </c>
      <c r="K87" s="19">
        <f t="shared" si="62"/>
        <v>0.23423469175729109</v>
      </c>
      <c r="L87" s="19">
        <f t="shared" si="62"/>
        <v>0.24103477475975094</v>
      </c>
      <c r="M87" s="19">
        <f t="shared" si="62"/>
        <v>0.24630590087956938</v>
      </c>
      <c r="N87" s="19">
        <f t="shared" si="62"/>
        <v>0.24640343098061254</v>
      </c>
      <c r="R87" s="1" t="s">
        <v>104</v>
      </c>
    </row>
    <row r="88" spans="1:20">
      <c r="B88" s="1" t="s">
        <v>8</v>
      </c>
      <c r="C88" s="1" t="s">
        <v>32</v>
      </c>
      <c r="D88" s="1">
        <v>4.4383101718849301E-2</v>
      </c>
      <c r="E88" s="1" t="s">
        <v>7</v>
      </c>
      <c r="F88" s="7" t="s">
        <v>21</v>
      </c>
      <c r="G88" s="18" t="s">
        <v>20</v>
      </c>
      <c r="H88" s="19">
        <f>$D$88/$G$87*K5</f>
        <v>9.8614245227889766E-2</v>
      </c>
      <c r="I88" s="19">
        <f t="shared" ref="I88:N88" si="63">$D$88/$G$87*L5</f>
        <v>8.758137999411475E-2</v>
      </c>
      <c r="J88" s="19">
        <f t="shared" si="63"/>
        <v>8.5582219592869629E-2</v>
      </c>
      <c r="K88" s="19">
        <f t="shared" si="63"/>
        <v>8.3618682540673978E-2</v>
      </c>
      <c r="L88" s="19">
        <f t="shared" si="63"/>
        <v>8.6046222106086048E-2</v>
      </c>
      <c r="M88" s="19">
        <f t="shared" si="63"/>
        <v>8.7927944315286652E-2</v>
      </c>
      <c r="N88" s="19">
        <f t="shared" si="63"/>
        <v>8.7962761269581954E-2</v>
      </c>
      <c r="R88" s="1" t="s">
        <v>105</v>
      </c>
    </row>
    <row r="89" spans="1:20">
      <c r="B89" s="1" t="s">
        <v>8</v>
      </c>
      <c r="C89" s="1" t="s">
        <v>32</v>
      </c>
      <c r="D89" s="1">
        <v>2.3438456317706201E-2</v>
      </c>
      <c r="E89" s="1" t="s">
        <v>7</v>
      </c>
      <c r="F89" s="7" t="s">
        <v>25</v>
      </c>
      <c r="G89" s="18">
        <f>D89+D90</f>
        <v>7.3226521307695802E-2</v>
      </c>
      <c r="H89" s="19">
        <f>$D$89/$G$89*K6</f>
        <v>6.2184579843122804E-2</v>
      </c>
      <c r="I89" s="19">
        <f t="shared" ref="I89:N89" si="64">$D$89/$G$89*L6</f>
        <v>5.5323367849083517E-2</v>
      </c>
      <c r="J89" s="19">
        <f t="shared" si="64"/>
        <v>4.5404887130861771E-2</v>
      </c>
      <c r="K89" s="19">
        <f t="shared" si="64"/>
        <v>4.2281159912622157E-2</v>
      </c>
      <c r="L89" s="19">
        <f t="shared" si="64"/>
        <v>3.9435572859009588E-2</v>
      </c>
      <c r="M89" s="19">
        <f t="shared" si="64"/>
        <v>3.7666381978859159E-2</v>
      </c>
      <c r="N89" s="19">
        <f t="shared" si="64"/>
        <v>3.5150655773562245E-2</v>
      </c>
      <c r="R89" s="1" t="s">
        <v>106</v>
      </c>
    </row>
    <row r="90" spans="1:20">
      <c r="B90" s="1" t="s">
        <v>8</v>
      </c>
      <c r="C90" s="1" t="s">
        <v>32</v>
      </c>
      <c r="D90" s="1">
        <v>4.9788064989989597E-2</v>
      </c>
      <c r="E90" s="1" t="s">
        <v>7</v>
      </c>
      <c r="F90" s="7" t="s">
        <v>25</v>
      </c>
      <c r="G90" s="18" t="s">
        <v>55</v>
      </c>
      <c r="H90" s="19">
        <f>$D$90/$G$89*K6</f>
        <v>0.13209273941243882</v>
      </c>
      <c r="I90" s="19">
        <f t="shared" ref="I90:N90" si="65">$D$90/$G$89*L6</f>
        <v>0.11751812476892821</v>
      </c>
      <c r="J90" s="19">
        <f t="shared" si="65"/>
        <v>9.6449247369023119E-2</v>
      </c>
      <c r="K90" s="19">
        <f t="shared" si="65"/>
        <v>8.9813813207122922E-2</v>
      </c>
      <c r="L90" s="19">
        <f t="shared" si="65"/>
        <v>8.3769205523087503E-2</v>
      </c>
      <c r="M90" s="19">
        <f t="shared" si="65"/>
        <v>8.0011083003129368E-2</v>
      </c>
      <c r="N90" s="19">
        <f t="shared" si="65"/>
        <v>7.466716708526569E-2</v>
      </c>
      <c r="R90" s="1" t="s">
        <v>107</v>
      </c>
    </row>
    <row r="91" spans="1:20">
      <c r="B91" s="1" t="s">
        <v>8</v>
      </c>
      <c r="C91" s="1" t="s">
        <v>32</v>
      </c>
      <c r="D91" s="2">
        <v>2.9666244307069699E-4</v>
      </c>
      <c r="E91" s="1" t="s">
        <v>7</v>
      </c>
      <c r="F91" s="7" t="s">
        <v>54</v>
      </c>
      <c r="G91" s="24">
        <f>D91+D102</f>
        <v>3.0046712160908533E-4</v>
      </c>
      <c r="H91" s="19">
        <f>$D$91/$G$91*K7</f>
        <v>3.8358471783258709E-3</v>
      </c>
      <c r="I91" s="19">
        <f t="shared" ref="I91:N91" si="66">$D$91/$G$91*L7</f>
        <v>2.3807933251184339E-3</v>
      </c>
      <c r="J91" s="19">
        <f t="shared" si="66"/>
        <v>1.9961355783992404E-3</v>
      </c>
      <c r="K91" s="19">
        <f t="shared" si="66"/>
        <v>1.8007393605054887E-3</v>
      </c>
      <c r="L91" s="19">
        <f t="shared" si="66"/>
        <v>1.560817901753449E-3</v>
      </c>
      <c r="M91" s="19">
        <f t="shared" si="66"/>
        <v>1.1634689565318882E-3</v>
      </c>
      <c r="N91" s="19">
        <f t="shared" si="66"/>
        <v>1.1202890867360543E-3</v>
      </c>
      <c r="R91" s="1" t="s">
        <v>108</v>
      </c>
    </row>
    <row r="92" spans="1:20">
      <c r="B92" s="1" t="s">
        <v>8</v>
      </c>
      <c r="C92" s="1" t="s">
        <v>32</v>
      </c>
      <c r="D92" s="1">
        <v>0.20945191168069599</v>
      </c>
      <c r="E92" s="1" t="s">
        <v>7</v>
      </c>
      <c r="F92" s="7" t="s">
        <v>11</v>
      </c>
      <c r="G92" s="18" t="s">
        <v>109</v>
      </c>
      <c r="H92" s="19">
        <f>$D$92/$G$93*K9</f>
        <v>7.7692485635185202E-2</v>
      </c>
      <c r="I92" s="19">
        <f t="shared" ref="I92:N92" si="67">$D$92/$G$93*L9</f>
        <v>0.13379016445768313</v>
      </c>
      <c r="J92" s="19">
        <f t="shared" si="67"/>
        <v>0.13873626829243813</v>
      </c>
      <c r="K92" s="19">
        <f t="shared" si="67"/>
        <v>0.14512447744768084</v>
      </c>
      <c r="L92" s="19">
        <f t="shared" si="67"/>
        <v>0.1417577546833281</v>
      </c>
      <c r="M92" s="19">
        <f t="shared" si="67"/>
        <v>0.13694445851122838</v>
      </c>
      <c r="N92" s="19">
        <f t="shared" si="67"/>
        <v>0.1337423687512688</v>
      </c>
      <c r="R92" s="1" t="s">
        <v>110</v>
      </c>
    </row>
    <row r="93" spans="1:20">
      <c r="B93" s="1" t="s">
        <v>8</v>
      </c>
      <c r="C93" s="1" t="s">
        <v>32</v>
      </c>
      <c r="D93" s="1">
        <v>1.7558401640203801E-2</v>
      </c>
      <c r="E93" s="1" t="s">
        <v>7</v>
      </c>
      <c r="F93" s="7" t="s">
        <v>11</v>
      </c>
      <c r="G93" s="18">
        <f>D92+D93+D94</f>
        <v>0.2288134975373905</v>
      </c>
      <c r="H93" s="19">
        <f>$D$93/$G$93*K9</f>
        <v>6.5129788325253681E-3</v>
      </c>
      <c r="I93" s="19">
        <f t="shared" ref="I93:N93" si="68">$D$93/$G$93*L9</f>
        <v>1.1215660073029675E-2</v>
      </c>
      <c r="J93" s="19">
        <f t="shared" si="68"/>
        <v>1.1630293088254546E-2</v>
      </c>
      <c r="K93" s="19">
        <f t="shared" si="68"/>
        <v>1.2165818122183926E-2</v>
      </c>
      <c r="L93" s="19">
        <f t="shared" si="68"/>
        <v>1.1883584983162302E-2</v>
      </c>
      <c r="M93" s="19">
        <f t="shared" si="68"/>
        <v>1.1480085264659752E-2</v>
      </c>
      <c r="N93" s="19">
        <f t="shared" si="68"/>
        <v>1.1211653348034109E-2</v>
      </c>
      <c r="R93" s="1" t="s">
        <v>111</v>
      </c>
    </row>
    <row r="94" spans="1:20">
      <c r="B94" s="1" t="s">
        <v>8</v>
      </c>
      <c r="C94" s="1" t="s">
        <v>32</v>
      </c>
      <c r="D94" s="1">
        <v>1.80318421649069E-3</v>
      </c>
      <c r="E94" s="1" t="s">
        <v>7</v>
      </c>
      <c r="F94" s="7" t="s">
        <v>11</v>
      </c>
      <c r="G94" s="18" t="s">
        <v>27</v>
      </c>
      <c r="H94" s="19">
        <f>$D$94/$G$93*K9</f>
        <v>6.6885932294981896E-4</v>
      </c>
      <c r="I94" s="19">
        <f t="shared" ref="I94:N94" si="69">$D$94/$G$93*L9</f>
        <v>1.1518076437495816E-3</v>
      </c>
      <c r="J94" s="19">
        <f t="shared" si="69"/>
        <v>1.1943889517757916E-3</v>
      </c>
      <c r="K94" s="19">
        <f t="shared" si="69"/>
        <v>1.24938543200814E-3</v>
      </c>
      <c r="L94" s="19">
        <f t="shared" si="69"/>
        <v>1.2204011114485091E-3</v>
      </c>
      <c r="M94" s="19">
        <f t="shared" si="69"/>
        <v>1.178963152648417E-3</v>
      </c>
      <c r="N94" s="19">
        <f t="shared" si="69"/>
        <v>1.1513961676129791E-3</v>
      </c>
      <c r="R94" s="1" t="s">
        <v>112</v>
      </c>
    </row>
    <row r="95" spans="1:20">
      <c r="B95" s="1" t="s">
        <v>8</v>
      </c>
      <c r="C95" s="1" t="s">
        <v>32</v>
      </c>
      <c r="D95" s="1">
        <v>3.3752108157848001E-2</v>
      </c>
      <c r="E95" s="1" t="s">
        <v>7</v>
      </c>
      <c r="F95" s="7" t="s">
        <v>10</v>
      </c>
      <c r="G95" s="24">
        <f>D95+D96</f>
        <v>3.4219883130764434E-2</v>
      </c>
      <c r="H95" s="19">
        <f>$D$95/$G$95*K10</f>
        <v>3.9796268538250757E-3</v>
      </c>
      <c r="I95" s="19">
        <f t="shared" ref="I95:N95" si="70">$D$95/$G$95*L10</f>
        <v>3.8502270549494334E-3</v>
      </c>
      <c r="J95" s="19">
        <f t="shared" si="70"/>
        <v>3.538743751297777E-3</v>
      </c>
      <c r="K95" s="19">
        <f t="shared" si="70"/>
        <v>3.3034486889121717E-3</v>
      </c>
      <c r="L95" s="19">
        <f t="shared" si="70"/>
        <v>3.1384526967763002E-3</v>
      </c>
      <c r="M95" s="19">
        <f t="shared" si="70"/>
        <v>2.8788833772449953E-3</v>
      </c>
      <c r="N95" s="19">
        <f t="shared" si="70"/>
        <v>2.5061284165075678E-3</v>
      </c>
      <c r="R95" s="1" t="s">
        <v>113</v>
      </c>
    </row>
    <row r="96" spans="1:20">
      <c r="B96" s="1" t="s">
        <v>8</v>
      </c>
      <c r="C96" s="1" t="s">
        <v>32</v>
      </c>
      <c r="D96" s="2">
        <v>4.6777497291642999E-4</v>
      </c>
      <c r="E96" s="1" t="s">
        <v>7</v>
      </c>
      <c r="F96" s="7" t="s">
        <v>10</v>
      </c>
      <c r="G96" s="18" t="s">
        <v>114</v>
      </c>
      <c r="H96" s="19">
        <f>$D$96/$G$95*K10</f>
        <v>5.5154179853286358E-5</v>
      </c>
      <c r="I96" s="19">
        <f t="shared" ref="I96:N96" si="71">$D$96/$G$95*L10</f>
        <v>5.3360810765602547E-5</v>
      </c>
      <c r="J96" s="19">
        <f t="shared" si="71"/>
        <v>4.9043922076808311E-5</v>
      </c>
      <c r="K96" s="19">
        <f t="shared" si="71"/>
        <v>4.5782936394964203E-5</v>
      </c>
      <c r="L96" s="19">
        <f t="shared" si="71"/>
        <v>4.3496234912741947E-5</v>
      </c>
      <c r="M96" s="19">
        <f t="shared" si="71"/>
        <v>3.9898829060466027E-5</v>
      </c>
      <c r="N96" s="19">
        <f t="shared" si="71"/>
        <v>3.4732768296262418E-5</v>
      </c>
      <c r="R96" s="1" t="s">
        <v>115</v>
      </c>
    </row>
    <row r="97" spans="1:30">
      <c r="B97" s="1" t="s">
        <v>8</v>
      </c>
      <c r="C97" s="1" t="s">
        <v>32</v>
      </c>
      <c r="D97" s="1">
        <v>1.2957300340820401E-3</v>
      </c>
      <c r="E97" s="1" t="s">
        <v>7</v>
      </c>
      <c r="F97" s="7" t="s">
        <v>65</v>
      </c>
      <c r="G97" s="18">
        <f>D97+D103</f>
        <v>1.0054409613283679E-2</v>
      </c>
      <c r="H97" s="19">
        <f>$D$97/$G$97*K11</f>
        <v>1.2245388477420166E-3</v>
      </c>
      <c r="I97" s="19">
        <f t="shared" ref="I97:N97" si="72">$D$97/$G$97*L11</f>
        <v>1.1884335020063311E-3</v>
      </c>
      <c r="J97" s="19">
        <f t="shared" si="72"/>
        <v>1.1478446203972423E-3</v>
      </c>
      <c r="K97" s="19">
        <f t="shared" si="72"/>
        <v>1.1216996340405641E-3</v>
      </c>
      <c r="L97" s="19">
        <f t="shared" si="72"/>
        <v>1.0722871970405125E-3</v>
      </c>
      <c r="M97" s="19">
        <f t="shared" si="72"/>
        <v>1.0267004350487522E-3</v>
      </c>
      <c r="N97" s="19">
        <f t="shared" si="72"/>
        <v>9.8724867354275112E-4</v>
      </c>
      <c r="R97" s="1" t="s">
        <v>116</v>
      </c>
    </row>
    <row r="98" spans="1:30">
      <c r="B98" s="1" t="s">
        <v>8</v>
      </c>
      <c r="C98" s="1" t="s">
        <v>32</v>
      </c>
      <c r="D98" s="1">
        <v>5.4528864183211602E-2</v>
      </c>
      <c r="E98" s="1" t="s">
        <v>7</v>
      </c>
      <c r="F98" s="7" t="s">
        <v>14</v>
      </c>
      <c r="H98" s="19">
        <f>$D$98/$G$83*K2</f>
        <v>2.4272841435307661E-2</v>
      </c>
      <c r="I98" s="19">
        <f t="shared" ref="I98:N98" si="73">$D$98/$G$83*L2</f>
        <v>2.0766751393122215E-2</v>
      </c>
      <c r="J98" s="19">
        <f t="shared" si="73"/>
        <v>1.9840091362657703E-2</v>
      </c>
      <c r="K98" s="19">
        <f t="shared" si="73"/>
        <v>1.7962138665498568E-2</v>
      </c>
      <c r="L98" s="19">
        <f t="shared" si="73"/>
        <v>1.6269096641481819E-2</v>
      </c>
      <c r="M98" s="19">
        <f t="shared" si="73"/>
        <v>1.4749719280994052E-2</v>
      </c>
      <c r="N98" s="19">
        <f t="shared" si="73"/>
        <v>1.3906566159704464E-2</v>
      </c>
      <c r="R98" s="1" t="s">
        <v>77</v>
      </c>
    </row>
    <row r="99" spans="1:30">
      <c r="B99" s="1" t="s">
        <v>8</v>
      </c>
      <c r="C99" s="1" t="s">
        <v>32</v>
      </c>
      <c r="D99" s="1">
        <v>3.8391138682460198E-2</v>
      </c>
      <c r="E99" s="1" t="s">
        <v>7</v>
      </c>
      <c r="F99" s="7" t="s">
        <v>14</v>
      </c>
      <c r="H99" s="19">
        <f>$D$99/$G$83*K2</f>
        <v>1.708933490030708E-2</v>
      </c>
      <c r="I99" s="19">
        <f t="shared" ref="I99:N99" si="74">$D$99/$G$83*L2</f>
        <v>1.4620866300072127E-2</v>
      </c>
      <c r="J99" s="19">
        <f t="shared" si="74"/>
        <v>1.3968449744657996E-2</v>
      </c>
      <c r="K99" s="19">
        <f t="shared" si="74"/>
        <v>1.2646273984798071E-2</v>
      </c>
      <c r="L99" s="19">
        <f t="shared" si="74"/>
        <v>1.1454284895847421E-2</v>
      </c>
      <c r="M99" s="19">
        <f t="shared" si="74"/>
        <v>1.0384564705793744E-2</v>
      </c>
      <c r="N99" s="19">
        <f t="shared" si="74"/>
        <v>9.7909413304522169E-3</v>
      </c>
      <c r="R99" s="1" t="s">
        <v>60</v>
      </c>
    </row>
    <row r="100" spans="1:30">
      <c r="B100" s="1" t="s">
        <v>8</v>
      </c>
      <c r="C100" s="1" t="s">
        <v>32</v>
      </c>
      <c r="D100" s="1">
        <v>6.4858261101226004E-3</v>
      </c>
      <c r="E100" s="1" t="s">
        <v>7</v>
      </c>
      <c r="F100" s="7" t="s">
        <v>21</v>
      </c>
      <c r="H100" s="19">
        <f>$D$100/$G$87*K5</f>
        <v>1.4410773960339223E-2</v>
      </c>
      <c r="I100" s="19">
        <f t="shared" ref="I100:N100" si="75">$D$100/$G$87*L5</f>
        <v>1.2798510674731768E-2</v>
      </c>
      <c r="J100" s="19">
        <f t="shared" si="75"/>
        <v>1.2506367804437236E-2</v>
      </c>
      <c r="K100" s="19">
        <f t="shared" si="75"/>
        <v>1.2219430673229141E-2</v>
      </c>
      <c r="L100" s="19">
        <f t="shared" si="75"/>
        <v>1.2574173782362016E-2</v>
      </c>
      <c r="M100" s="19">
        <f t="shared" si="75"/>
        <v>1.2849155082987241E-2</v>
      </c>
      <c r="N100" s="19">
        <f t="shared" si="75"/>
        <v>1.2854242981365185E-2</v>
      </c>
      <c r="R100" s="1" t="s">
        <v>117</v>
      </c>
    </row>
    <row r="101" spans="1:30">
      <c r="B101" s="1" t="s">
        <v>8</v>
      </c>
      <c r="C101" s="1" t="s">
        <v>32</v>
      </c>
      <c r="D101" s="1">
        <v>7.1258874795442004E-3</v>
      </c>
      <c r="E101" s="1" t="s">
        <v>7</v>
      </c>
      <c r="F101" s="7" t="s">
        <v>21</v>
      </c>
      <c r="H101" s="19">
        <f>$D$101/$G$87*K5</f>
        <v>1.5832918118827231E-2</v>
      </c>
      <c r="I101" s="19">
        <f t="shared" ref="I101:N101" si="76">$D$101/$G$87*L5</f>
        <v>1.4061546736744064E-2</v>
      </c>
      <c r="J101" s="19">
        <f t="shared" si="76"/>
        <v>1.3740573404076261E-2</v>
      </c>
      <c r="K101" s="19">
        <f t="shared" si="76"/>
        <v>1.3425319544972496E-2</v>
      </c>
      <c r="L101" s="19">
        <f t="shared" si="76"/>
        <v>1.3815070894593055E-2</v>
      </c>
      <c r="M101" s="19">
        <f t="shared" si="76"/>
        <v>1.4117189047926807E-2</v>
      </c>
      <c r="N101" s="19">
        <f t="shared" si="76"/>
        <v>1.4122779051533595E-2</v>
      </c>
      <c r="R101" s="1" t="s">
        <v>118</v>
      </c>
    </row>
    <row r="102" spans="1:30">
      <c r="B102" s="1" t="s">
        <v>8</v>
      </c>
      <c r="C102" s="1" t="s">
        <v>32</v>
      </c>
      <c r="D102" s="2">
        <v>3.8046785383883401E-6</v>
      </c>
      <c r="E102" s="1" t="s">
        <v>7</v>
      </c>
      <c r="F102" s="7" t="s">
        <v>54</v>
      </c>
      <c r="H102" s="19">
        <f>$D$102/$G$91*K7</f>
        <v>4.9194516450590976E-5</v>
      </c>
      <c r="I102" s="19">
        <f t="shared" ref="I102:N102" si="77">$D$102/$G$91*L7</f>
        <v>3.0533535605845768E-5</v>
      </c>
      <c r="J102" s="19">
        <f t="shared" si="77"/>
        <v>2.5600322427868363E-5</v>
      </c>
      <c r="K102" s="19">
        <f t="shared" si="77"/>
        <v>2.3094377324040556E-5</v>
      </c>
      <c r="L102" s="19">
        <f t="shared" si="77"/>
        <v>2.0017398601812559E-5</v>
      </c>
      <c r="M102" s="19">
        <f t="shared" si="77"/>
        <v>1.4921421542878117E-5</v>
      </c>
      <c r="N102" s="19">
        <f t="shared" si="77"/>
        <v>1.4367642229925243E-5</v>
      </c>
      <c r="R102" s="1" t="s">
        <v>119</v>
      </c>
    </row>
    <row r="103" spans="1:30">
      <c r="B103" s="1" t="s">
        <v>8</v>
      </c>
      <c r="C103" s="1" t="s">
        <v>32</v>
      </c>
      <c r="D103" s="1">
        <v>8.7586795792016399E-3</v>
      </c>
      <c r="E103" s="1" t="s">
        <v>7</v>
      </c>
      <c r="F103" s="7" t="s">
        <v>65</v>
      </c>
      <c r="H103" s="19">
        <f>$D$103/$G$97*K11</f>
        <v>8.2774521833596897E-3</v>
      </c>
      <c r="I103" s="19">
        <f t="shared" ref="I103:N103" si="78">$D$103/$G$97*L11</f>
        <v>8.0333927372736053E-3</v>
      </c>
      <c r="J103" s="19">
        <f t="shared" si="78"/>
        <v>7.7590261646533955E-3</v>
      </c>
      <c r="K103" s="19">
        <f t="shared" si="78"/>
        <v>7.5822952468870457E-3</v>
      </c>
      <c r="L103" s="19">
        <f t="shared" si="78"/>
        <v>7.2482845413178506E-3</v>
      </c>
      <c r="M103" s="19">
        <f t="shared" si="78"/>
        <v>6.940134054073779E-3</v>
      </c>
      <c r="N103" s="19">
        <f t="shared" si="78"/>
        <v>6.6734540136508943E-3</v>
      </c>
      <c r="R103" s="1" t="s">
        <v>120</v>
      </c>
    </row>
    <row r="104" spans="1:30">
      <c r="B104" s="1" t="s">
        <v>8</v>
      </c>
      <c r="C104" s="1" t="s">
        <v>32</v>
      </c>
      <c r="D104" s="1">
        <v>2.2647727756860601E-2</v>
      </c>
      <c r="E104" s="1" t="s">
        <v>7</v>
      </c>
      <c r="F104" s="7" t="s">
        <v>6</v>
      </c>
      <c r="H104" s="19"/>
      <c r="I104" s="19"/>
      <c r="J104" s="19"/>
      <c r="K104" s="19"/>
      <c r="L104" s="19"/>
      <c r="M104" s="19"/>
      <c r="N104" s="19"/>
      <c r="R104" s="1" t="s">
        <v>121</v>
      </c>
    </row>
    <row r="105" spans="1:30">
      <c r="F105" s="7" t="s">
        <v>122</v>
      </c>
      <c r="G105" s="7" t="s">
        <v>26</v>
      </c>
      <c r="H105" s="19">
        <f>K3</f>
        <v>3.8689106401282179E-3</v>
      </c>
      <c r="I105" s="19">
        <f t="shared" ref="I105:N105" si="79">L3</f>
        <v>4.3054917088054569E-3</v>
      </c>
      <c r="J105" s="19">
        <f t="shared" si="79"/>
        <v>5.6876184685504061E-3</v>
      </c>
      <c r="K105" s="19">
        <f t="shared" si="79"/>
        <v>6.9149421238370408E-3</v>
      </c>
      <c r="L105" s="19">
        <f t="shared" si="79"/>
        <v>8.1842905746326387E-3</v>
      </c>
      <c r="M105" s="19">
        <f t="shared" si="79"/>
        <v>8.8228771630937189E-3</v>
      </c>
      <c r="N105" s="19">
        <f t="shared" si="79"/>
        <v>9.2091888954112452E-3</v>
      </c>
    </row>
    <row r="106" spans="1:30">
      <c r="G106" s="7" t="s">
        <v>28</v>
      </c>
      <c r="H106" s="19">
        <f>K8</f>
        <v>3.2784754975207428E-2</v>
      </c>
      <c r="I106" s="19">
        <f t="shared" ref="I106" si="80">L8</f>
        <v>6.8969499750000177E-2</v>
      </c>
      <c r="J106" s="19">
        <f>M8</f>
        <v>0.11177525915624735</v>
      </c>
      <c r="K106" s="19">
        <f t="shared" ref="K106:N106" si="81">N8</f>
        <v>0.13939218054967431</v>
      </c>
      <c r="L106" s="19">
        <f t="shared" si="81"/>
        <v>0.15781202228941457</v>
      </c>
      <c r="M106" s="19">
        <f t="shared" si="81"/>
        <v>0.17653560563741955</v>
      </c>
      <c r="N106" s="19">
        <f t="shared" si="81"/>
        <v>0.19812171581103177</v>
      </c>
    </row>
    <row r="107" spans="1:30">
      <c r="G107" s="18" t="s">
        <v>0</v>
      </c>
      <c r="H107" s="4">
        <f>SUM(H82:H106)</f>
        <v>1.0000000217846234</v>
      </c>
      <c r="I107" s="4">
        <f t="shared" ref="I107:N107" si="82">SUM(I82:I106)</f>
        <v>0.99999995359579841</v>
      </c>
      <c r="J107" s="4">
        <f t="shared" si="82"/>
        <v>0.99999995678662612</v>
      </c>
      <c r="K107" s="4">
        <f t="shared" si="82"/>
        <v>0.99999995273220621</v>
      </c>
      <c r="L107" s="4">
        <f t="shared" si="82"/>
        <v>1.0000000936241629</v>
      </c>
      <c r="M107" s="4">
        <f t="shared" si="82"/>
        <v>1.000000117792355</v>
      </c>
      <c r="N107" s="4">
        <f t="shared" si="82"/>
        <v>0.99999997335873814</v>
      </c>
    </row>
    <row r="108" spans="1:30">
      <c r="B108" s="1" t="s">
        <v>5</v>
      </c>
      <c r="C108" s="1" t="s">
        <v>30</v>
      </c>
      <c r="D108" s="2">
        <v>6.5820984882502598E-9</v>
      </c>
      <c r="E108" s="1" t="s">
        <v>2</v>
      </c>
      <c r="H108" s="4"/>
      <c r="I108" s="4"/>
      <c r="J108" s="4"/>
      <c r="K108" s="4"/>
      <c r="L108" s="4"/>
      <c r="M108" s="4"/>
      <c r="N108" s="4"/>
      <c r="R108" s="1" t="s">
        <v>4</v>
      </c>
      <c r="S108" s="1" t="s">
        <v>66</v>
      </c>
      <c r="T108" s="1" t="s">
        <v>31</v>
      </c>
    </row>
    <row r="109" spans="1:30">
      <c r="B109" s="1" t="s">
        <v>3</v>
      </c>
      <c r="C109" s="1" t="s">
        <v>30</v>
      </c>
      <c r="D109" s="2">
        <v>3.1699999999999999E-10</v>
      </c>
      <c r="E109" s="1" t="s">
        <v>2</v>
      </c>
      <c r="R109" s="1" t="s">
        <v>1</v>
      </c>
      <c r="S109" s="1" t="s">
        <v>66</v>
      </c>
      <c r="T109" s="1" t="s">
        <v>29</v>
      </c>
    </row>
    <row r="110" spans="1:30">
      <c r="B110" s="1" t="s">
        <v>8</v>
      </c>
      <c r="C110" s="1" t="s">
        <v>32</v>
      </c>
      <c r="D110" s="2">
        <v>1.5923070747164101E-4</v>
      </c>
      <c r="E110" s="1" t="s">
        <v>7</v>
      </c>
      <c r="F110" s="27" t="s">
        <v>123</v>
      </c>
      <c r="G110" s="27"/>
      <c r="R110" s="1" t="s">
        <v>124</v>
      </c>
    </row>
    <row r="111" spans="1:30" s="3" customFormat="1">
      <c r="F111" s="20"/>
      <c r="G111" s="20"/>
      <c r="AD111" s="21"/>
    </row>
    <row r="112" spans="1:30">
      <c r="A112" s="1" t="s">
        <v>125</v>
      </c>
      <c r="B112" s="1" t="s">
        <v>18</v>
      </c>
      <c r="C112" s="1" t="s">
        <v>35</v>
      </c>
      <c r="D112" s="1" t="s">
        <v>17</v>
      </c>
      <c r="E112" s="1" t="s">
        <v>16</v>
      </c>
      <c r="H112" s="8">
        <v>2020</v>
      </c>
      <c r="I112" s="8">
        <v>2025</v>
      </c>
      <c r="J112" s="8">
        <v>2030</v>
      </c>
      <c r="K112" s="8">
        <v>2035</v>
      </c>
      <c r="L112" s="8">
        <v>2040</v>
      </c>
      <c r="M112" s="8">
        <v>2045</v>
      </c>
      <c r="N112" s="8">
        <v>2050</v>
      </c>
      <c r="O112" s="8"/>
      <c r="P112" s="8"/>
      <c r="Q112" s="8"/>
      <c r="R112" s="1" t="s">
        <v>15</v>
      </c>
      <c r="S112" s="1" t="s">
        <v>34</v>
      </c>
      <c r="T112" s="1" t="s">
        <v>33</v>
      </c>
    </row>
    <row r="113" spans="2:18">
      <c r="B113" s="1" t="s">
        <v>8</v>
      </c>
      <c r="C113" s="1" t="s">
        <v>32</v>
      </c>
      <c r="D113" s="1">
        <v>5.1366373810016099E-3</v>
      </c>
      <c r="E113" s="1" t="s">
        <v>7</v>
      </c>
      <c r="F113" s="7" t="s">
        <v>14</v>
      </c>
      <c r="G113" s="18" t="s">
        <v>23</v>
      </c>
      <c r="H113" s="19">
        <f>$D$113/$G$114*K2</f>
        <v>0.12591440658804776</v>
      </c>
      <c r="I113" s="19">
        <f t="shared" ref="I113:N113" si="83">$D$113/$G$114*L2</f>
        <v>0.10772670292415455</v>
      </c>
      <c r="J113" s="19">
        <f t="shared" si="83"/>
        <v>0.10291969060317112</v>
      </c>
      <c r="K113" s="19">
        <f t="shared" si="83"/>
        <v>9.3177885133323826E-2</v>
      </c>
      <c r="L113" s="19">
        <f t="shared" si="83"/>
        <v>8.4395296479627777E-2</v>
      </c>
      <c r="M113" s="19">
        <f t="shared" si="83"/>
        <v>7.6513586411236414E-2</v>
      </c>
      <c r="N113" s="19">
        <f t="shared" si="83"/>
        <v>7.2139762884518635E-2</v>
      </c>
      <c r="R113" s="1" t="s">
        <v>126</v>
      </c>
    </row>
    <row r="114" spans="2:18">
      <c r="B114" s="1" t="s">
        <v>8</v>
      </c>
      <c r="C114" s="1" t="s">
        <v>32</v>
      </c>
      <c r="D114" s="1">
        <v>2.8351143488017799E-2</v>
      </c>
      <c r="E114" s="1" t="s">
        <v>7</v>
      </c>
      <c r="F114" s="7" t="s">
        <v>13</v>
      </c>
      <c r="G114" s="18">
        <f>D113+D116+D130</f>
        <v>7.8152998492166999E-3</v>
      </c>
      <c r="H114" s="19">
        <f>$D$114/$G$116*K4</f>
        <v>1.4019519567444351E-2</v>
      </c>
      <c r="I114" s="19">
        <f t="shared" ref="I114:N114" si="84">$D$114/$G$116*L4</f>
        <v>1.370161808809557E-2</v>
      </c>
      <c r="J114" s="19">
        <f t="shared" si="84"/>
        <v>1.3290151348060162E-2</v>
      </c>
      <c r="K114" s="19">
        <f t="shared" si="84"/>
        <v>1.2782859399838854E-2</v>
      </c>
      <c r="L114" s="19">
        <f t="shared" si="84"/>
        <v>1.2195505848746421E-2</v>
      </c>
      <c r="M114" s="19">
        <f t="shared" si="84"/>
        <v>1.1536444451490392E-2</v>
      </c>
      <c r="N114" s="19">
        <f t="shared" si="84"/>
        <v>1.0861370742920077E-2</v>
      </c>
      <c r="R114" s="1" t="s">
        <v>127</v>
      </c>
    </row>
    <row r="115" spans="2:18">
      <c r="B115" s="1" t="s">
        <v>8</v>
      </c>
      <c r="C115" s="1" t="s">
        <v>32</v>
      </c>
      <c r="D115" s="1">
        <v>0.1134051190049</v>
      </c>
      <c r="E115" s="1" t="s">
        <v>7</v>
      </c>
      <c r="F115" s="7" t="s">
        <v>128</v>
      </c>
      <c r="G115" s="18" t="s">
        <v>22</v>
      </c>
      <c r="H115" s="19">
        <f>$D$115/$G$116*K4</f>
        <v>5.6078347796077184E-2</v>
      </c>
      <c r="I115" s="19">
        <f t="shared" ref="I115:N115" si="85">$D$115/$G$116*L4</f>
        <v>5.4806735767002616E-2</v>
      </c>
      <c r="J115" s="19">
        <f t="shared" si="85"/>
        <v>5.3160860896382507E-2</v>
      </c>
      <c r="K115" s="19">
        <f t="shared" si="85"/>
        <v>5.1131683350772075E-2</v>
      </c>
      <c r="L115" s="19">
        <f t="shared" si="85"/>
        <v>4.8782257854486914E-2</v>
      </c>
      <c r="M115" s="19">
        <f t="shared" si="85"/>
        <v>4.6145999594958735E-2</v>
      </c>
      <c r="N115" s="19">
        <f t="shared" si="85"/>
        <v>4.3445691782335531E-2</v>
      </c>
      <c r="R115" s="1" t="s">
        <v>129</v>
      </c>
    </row>
    <row r="116" spans="2:18">
      <c r="B116" s="1" t="s">
        <v>8</v>
      </c>
      <c r="C116" s="1" t="s">
        <v>32</v>
      </c>
      <c r="D116" s="1">
        <v>1.26812645608677E-3</v>
      </c>
      <c r="E116" s="1" t="s">
        <v>7</v>
      </c>
      <c r="F116" s="7" t="s">
        <v>14</v>
      </c>
      <c r="G116" s="18">
        <f>D114+D115</f>
        <v>0.14175626249291778</v>
      </c>
      <c r="H116" s="19">
        <f>$D$116/$G$114*K2</f>
        <v>3.1085587389786506E-2</v>
      </c>
      <c r="I116" s="19">
        <f t="shared" ref="I116:N116" si="86">$D$116/$G$114*L2</f>
        <v>2.6595430409471914E-2</v>
      </c>
      <c r="J116" s="19">
        <f t="shared" si="86"/>
        <v>2.5408681365920487E-2</v>
      </c>
      <c r="K116" s="19">
        <f t="shared" si="86"/>
        <v>2.3003636911730258E-2</v>
      </c>
      <c r="L116" s="19">
        <f t="shared" si="86"/>
        <v>2.0835402676260883E-2</v>
      </c>
      <c r="M116" s="19">
        <f t="shared" si="86"/>
        <v>1.8889576191817942E-2</v>
      </c>
      <c r="N116" s="19">
        <f t="shared" si="86"/>
        <v>1.7809772242837606E-2</v>
      </c>
      <c r="R116" s="1" t="s">
        <v>130</v>
      </c>
    </row>
    <row r="117" spans="2:18">
      <c r="B117" s="1" t="s">
        <v>8</v>
      </c>
      <c r="C117" s="1" t="s">
        <v>32</v>
      </c>
      <c r="D117" s="1">
        <v>0.26056950632470599</v>
      </c>
      <c r="E117" s="1" t="s">
        <v>7</v>
      </c>
      <c r="F117" s="7" t="s">
        <v>21</v>
      </c>
      <c r="G117" s="18" t="s">
        <v>12</v>
      </c>
      <c r="H117" s="19">
        <f>$D$117/$G$118*K5</f>
        <v>0.26781090354476661</v>
      </c>
      <c r="I117" s="19">
        <f t="shared" ref="I117:N117" si="87">$D$117/$G$118*L5</f>
        <v>0.2378484817859548</v>
      </c>
      <c r="J117" s="19">
        <f t="shared" si="87"/>
        <v>0.23241927678467822</v>
      </c>
      <c r="K117" s="19">
        <f t="shared" si="87"/>
        <v>0.22708681562881849</v>
      </c>
      <c r="L117" s="19">
        <f t="shared" si="87"/>
        <v>0.23367938816132935</v>
      </c>
      <c r="M117" s="19">
        <f t="shared" si="87"/>
        <v>0.23878966126539955</v>
      </c>
      <c r="N117" s="19">
        <f t="shared" si="87"/>
        <v>0.23888421515025621</v>
      </c>
      <c r="R117" s="1" t="s">
        <v>131</v>
      </c>
    </row>
    <row r="118" spans="2:18">
      <c r="B118" s="1" t="s">
        <v>8</v>
      </c>
      <c r="C118" s="1" t="s">
        <v>32</v>
      </c>
      <c r="D118" s="1">
        <v>3.6769725873008703E-2</v>
      </c>
      <c r="E118" s="1" t="s">
        <v>7</v>
      </c>
      <c r="F118" s="7" t="s">
        <v>21</v>
      </c>
      <c r="G118" s="18">
        <f>D117+D118+D131+D132</f>
        <v>0.39414501665715063</v>
      </c>
      <c r="H118" s="19">
        <f>$D$118/$G$118*K5</f>
        <v>3.7791580634430375E-2</v>
      </c>
      <c r="I118" s="19">
        <f t="shared" ref="I118:N118" si="88">$D$118/$G$118*L5</f>
        <v>3.3563495582950499E-2</v>
      </c>
      <c r="J118" s="19">
        <f t="shared" si="88"/>
        <v>3.2797364570841425E-2</v>
      </c>
      <c r="K118" s="19">
        <f t="shared" si="88"/>
        <v>3.204488536598353E-2</v>
      </c>
      <c r="L118" s="19">
        <f t="shared" si="88"/>
        <v>3.2975182576265222E-2</v>
      </c>
      <c r="M118" s="19">
        <f t="shared" si="88"/>
        <v>3.3696308174663972E-2</v>
      </c>
      <c r="N118" s="19">
        <f t="shared" si="88"/>
        <v>3.3709650950169236E-2</v>
      </c>
      <c r="R118" s="1" t="s">
        <v>132</v>
      </c>
    </row>
    <row r="119" spans="2:18">
      <c r="B119" s="1" t="s">
        <v>8</v>
      </c>
      <c r="C119" s="1" t="s">
        <v>32</v>
      </c>
      <c r="D119" s="1">
        <v>9.0638077033453002E-2</v>
      </c>
      <c r="E119" s="1" t="s">
        <v>7</v>
      </c>
      <c r="F119" s="7" t="s">
        <v>25</v>
      </c>
      <c r="G119" s="18" t="s">
        <v>20</v>
      </c>
      <c r="H119" s="19">
        <f>$D$119/$G$120*K6</f>
        <v>6.2184579843122686E-2</v>
      </c>
      <c r="I119" s="19">
        <f t="shared" ref="I119:N119" si="89">$D$119/$G$120*L6</f>
        <v>5.5323367849083406E-2</v>
      </c>
      <c r="J119" s="19">
        <f t="shared" si="89"/>
        <v>4.5404887130861687E-2</v>
      </c>
      <c r="K119" s="19">
        <f t="shared" si="89"/>
        <v>4.2281159912622074E-2</v>
      </c>
      <c r="L119" s="19">
        <f t="shared" si="89"/>
        <v>3.9435572859009511E-2</v>
      </c>
      <c r="M119" s="19">
        <f t="shared" si="89"/>
        <v>3.766638197885909E-2</v>
      </c>
      <c r="N119" s="19">
        <f t="shared" si="89"/>
        <v>3.5150655773562182E-2</v>
      </c>
      <c r="R119" s="1" t="s">
        <v>133</v>
      </c>
    </row>
    <row r="120" spans="2:18">
      <c r="B120" s="1" t="s">
        <v>8</v>
      </c>
      <c r="C120" s="1" t="s">
        <v>32</v>
      </c>
      <c r="D120" s="1">
        <v>0.19253377478192599</v>
      </c>
      <c r="E120" s="1" t="s">
        <v>7</v>
      </c>
      <c r="F120" s="7" t="s">
        <v>25</v>
      </c>
      <c r="G120" s="18">
        <f>D119+D120</f>
        <v>0.28317185181537896</v>
      </c>
      <c r="H120" s="19">
        <f>$D$120/$G$120*K6</f>
        <v>0.13209273941243896</v>
      </c>
      <c r="I120" s="19">
        <f t="shared" ref="I120:N120" si="90">$D$120/$G$120*L6</f>
        <v>0.11751812476892835</v>
      </c>
      <c r="J120" s="19">
        <f t="shared" si="90"/>
        <v>9.644924736902323E-2</v>
      </c>
      <c r="K120" s="19">
        <f t="shared" si="90"/>
        <v>8.9813813207123019E-2</v>
      </c>
      <c r="L120" s="19">
        <f t="shared" si="90"/>
        <v>8.3769205523087586E-2</v>
      </c>
      <c r="M120" s="19">
        <f t="shared" si="90"/>
        <v>8.0011083003129466E-2</v>
      </c>
      <c r="N120" s="19">
        <f t="shared" si="90"/>
        <v>7.4667167085265787E-2</v>
      </c>
      <c r="R120" s="1" t="s">
        <v>134</v>
      </c>
    </row>
    <row r="121" spans="2:18">
      <c r="B121" s="1" t="s">
        <v>8</v>
      </c>
      <c r="C121" s="1" t="s">
        <v>32</v>
      </c>
      <c r="D121" s="1">
        <v>4.0107909068580897E-3</v>
      </c>
      <c r="E121" s="1" t="s">
        <v>7</v>
      </c>
      <c r="F121" s="7" t="s">
        <v>54</v>
      </c>
      <c r="G121" s="18" t="s">
        <v>55</v>
      </c>
      <c r="H121" s="19">
        <f>$D$121/$G$122*K7</f>
        <v>3.7270664124505236E-3</v>
      </c>
      <c r="I121" s="19">
        <f t="shared" ref="I121:N121" si="91">$D$121/$G$122*L7</f>
        <v>2.3132764222656122E-3</v>
      </c>
      <c r="J121" s="19">
        <f t="shared" si="91"/>
        <v>1.9395271821533639E-3</v>
      </c>
      <c r="K121" s="19">
        <f t="shared" si="91"/>
        <v>1.7496722043673332E-3</v>
      </c>
      <c r="L121" s="19">
        <f t="shared" si="91"/>
        <v>1.5165546767469734E-3</v>
      </c>
      <c r="M121" s="19">
        <f t="shared" si="91"/>
        <v>1.1304741477504373E-3</v>
      </c>
      <c r="N121" s="19">
        <f t="shared" si="91"/>
        <v>1.0885188156091088E-3</v>
      </c>
      <c r="R121" s="1" t="s">
        <v>135</v>
      </c>
    </row>
    <row r="122" spans="2:18">
      <c r="B122" s="1" t="s">
        <v>8</v>
      </c>
      <c r="C122" s="1" t="s">
        <v>32</v>
      </c>
      <c r="D122" s="2">
        <v>4.4726692132703098E-4</v>
      </c>
      <c r="E122" s="1" t="s">
        <v>7</v>
      </c>
      <c r="F122" s="7" t="s">
        <v>11</v>
      </c>
      <c r="G122" s="24">
        <f>D121+D133</f>
        <v>4.1807921238325467E-3</v>
      </c>
      <c r="H122" s="19">
        <f>$D$122/$G$124*K9</f>
        <v>1.3223375136759588E-3</v>
      </c>
      <c r="I122" s="19">
        <f t="shared" ref="I122:N122" si="92">$D$122/$G$124*L9</f>
        <v>2.2771282444739951E-3</v>
      </c>
      <c r="J122" s="19">
        <f t="shared" si="92"/>
        <v>2.3613116580147122E-3</v>
      </c>
      <c r="K122" s="19">
        <f t="shared" si="92"/>
        <v>2.470039915865173E-3</v>
      </c>
      <c r="L122" s="19">
        <f t="shared" si="92"/>
        <v>2.4127378000549631E-3</v>
      </c>
      <c r="M122" s="19">
        <f t="shared" si="92"/>
        <v>2.3308147924337749E-3</v>
      </c>
      <c r="N122" s="19">
        <f t="shared" si="92"/>
        <v>2.2763147545326241E-3</v>
      </c>
      <c r="R122" s="1" t="s">
        <v>136</v>
      </c>
    </row>
    <row r="123" spans="2:18">
      <c r="B123" s="1" t="s">
        <v>8</v>
      </c>
      <c r="C123" s="1" t="s">
        <v>32</v>
      </c>
      <c r="D123" s="1">
        <v>2.58692554390892E-2</v>
      </c>
      <c r="E123" s="1" t="s">
        <v>7</v>
      </c>
      <c r="F123" s="7" t="s">
        <v>11</v>
      </c>
      <c r="G123" s="18" t="s">
        <v>19</v>
      </c>
      <c r="H123" s="19">
        <f>$D$123/$G$124*K9</f>
        <v>7.6482040783341282E-2</v>
      </c>
      <c r="I123" s="19">
        <f t="shared" ref="I123:N123" si="93">$D$123/$G$124*L9</f>
        <v>0.13170572071166131</v>
      </c>
      <c r="J123" s="19">
        <f t="shared" si="93"/>
        <v>0.13657476450805459</v>
      </c>
      <c r="K123" s="19">
        <f t="shared" si="93"/>
        <v>0.14286344569966933</v>
      </c>
      <c r="L123" s="19">
        <f t="shared" si="93"/>
        <v>0.1395491762994274</v>
      </c>
      <c r="M123" s="19">
        <f t="shared" si="93"/>
        <v>0.13481087102926992</v>
      </c>
      <c r="N123" s="19">
        <f t="shared" si="93"/>
        <v>0.13165866965984641</v>
      </c>
      <c r="R123" s="1" t="s">
        <v>137</v>
      </c>
    </row>
    <row r="124" spans="2:18">
      <c r="B124" s="1" t="s">
        <v>8</v>
      </c>
      <c r="C124" s="1" t="s">
        <v>32</v>
      </c>
      <c r="D124" s="1">
        <v>2.16862559757873E-3</v>
      </c>
      <c r="E124" s="1" t="s">
        <v>7</v>
      </c>
      <c r="F124" s="7" t="s">
        <v>11</v>
      </c>
      <c r="G124" s="24">
        <f>D122+D123+D124+D125</f>
        <v>2.8707857947728756E-2</v>
      </c>
      <c r="H124" s="19">
        <f>$D$124/$G$124*K9</f>
        <v>6.4115069638685318E-3</v>
      </c>
      <c r="I124" s="19">
        <f t="shared" ref="I124:N124" si="94">$D$124/$G$124*L9</f>
        <v>1.1040920677263987E-2</v>
      </c>
      <c r="J124" s="19">
        <f t="shared" si="94"/>
        <v>1.1449093731855856E-2</v>
      </c>
      <c r="K124" s="19">
        <f t="shared" si="94"/>
        <v>1.1976275313840644E-2</v>
      </c>
      <c r="L124" s="19">
        <f t="shared" si="94"/>
        <v>1.1698439352324095E-2</v>
      </c>
      <c r="M124" s="19">
        <f t="shared" si="94"/>
        <v>1.1301226138275463E-2</v>
      </c>
      <c r="N124" s="19">
        <f t="shared" si="94"/>
        <v>1.1036976376833731E-2</v>
      </c>
      <c r="R124" s="1" t="s">
        <v>138</v>
      </c>
    </row>
    <row r="125" spans="2:18">
      <c r="B125" s="1" t="s">
        <v>8</v>
      </c>
      <c r="C125" s="1" t="s">
        <v>32</v>
      </c>
      <c r="D125" s="2">
        <v>2.22709989733796E-4</v>
      </c>
      <c r="E125" s="1" t="s">
        <v>7</v>
      </c>
      <c r="F125" s="7" t="s">
        <v>11</v>
      </c>
      <c r="G125" s="18" t="s">
        <v>27</v>
      </c>
      <c r="H125" s="19">
        <f>$D$125/$G$124*K9</f>
        <v>6.5843852977460918E-4</v>
      </c>
      <c r="I125" s="19">
        <f t="shared" ref="I125:N125" si="95">$D$125/$G$124*L9</f>
        <v>1.1338625410631075E-3</v>
      </c>
      <c r="J125" s="19">
        <f t="shared" si="95"/>
        <v>1.1757804345433199E-3</v>
      </c>
      <c r="K125" s="19">
        <f t="shared" si="95"/>
        <v>1.229920072497776E-3</v>
      </c>
      <c r="L125" s="19">
        <f t="shared" si="95"/>
        <v>1.2013873261324673E-3</v>
      </c>
      <c r="M125" s="19">
        <f t="shared" si="95"/>
        <v>1.1605949685573893E-3</v>
      </c>
      <c r="N125" s="19">
        <f t="shared" si="95"/>
        <v>1.1334574757031347E-3</v>
      </c>
      <c r="R125" s="1" t="s">
        <v>139</v>
      </c>
    </row>
    <row r="126" spans="2:18">
      <c r="B126" s="1" t="s">
        <v>8</v>
      </c>
      <c r="C126" s="1" t="s">
        <v>32</v>
      </c>
      <c r="D126" s="1">
        <v>7.8306329522753997E-3</v>
      </c>
      <c r="E126" s="1" t="s">
        <v>7</v>
      </c>
      <c r="F126" s="7" t="s">
        <v>10</v>
      </c>
      <c r="G126" s="24">
        <f>D126+D127+D128</f>
        <v>0.11426586972999636</v>
      </c>
      <c r="H126" s="19">
        <f>$D$126/$G$126*K10</f>
        <v>2.7650329352233067E-4</v>
      </c>
      <c r="I126" s="19">
        <f t="shared" ref="I126:N126" si="96">$D$126/$G$126*L10</f>
        <v>2.6751263387396381E-4</v>
      </c>
      <c r="J126" s="19">
        <f t="shared" si="96"/>
        <v>2.4587086631625476E-4</v>
      </c>
      <c r="K126" s="19">
        <f t="shared" si="96"/>
        <v>2.2952263516573147E-4</v>
      </c>
      <c r="L126" s="19">
        <f t="shared" si="96"/>
        <v>2.1805876256679598E-4</v>
      </c>
      <c r="M126" s="19">
        <f t="shared" si="96"/>
        <v>2.0002396322907126E-4</v>
      </c>
      <c r="N126" s="19">
        <f t="shared" si="96"/>
        <v>1.7412505910904794E-4</v>
      </c>
      <c r="R126" s="1" t="s">
        <v>140</v>
      </c>
    </row>
    <row r="127" spans="2:18">
      <c r="B127" s="1" t="s">
        <v>8</v>
      </c>
      <c r="C127" s="1" t="s">
        <v>32</v>
      </c>
      <c r="D127" s="2">
        <v>7.5768023783973499E-5</v>
      </c>
      <c r="E127" s="1" t="s">
        <v>7</v>
      </c>
      <c r="F127" s="7" t="s">
        <v>10</v>
      </c>
      <c r="G127" s="18" t="s">
        <v>114</v>
      </c>
      <c r="H127" s="19">
        <f>$D$127/$G$126*K10</f>
        <v>2.6754041783888419E-6</v>
      </c>
      <c r="I127" s="19">
        <f t="shared" ref="I127:N127" si="97">$D$127/$G$126*L10</f>
        <v>2.5884119111962992E-6</v>
      </c>
      <c r="J127" s="19">
        <f t="shared" si="97"/>
        <v>2.3790094313414297E-6</v>
      </c>
      <c r="K127" s="19">
        <f t="shared" si="97"/>
        <v>2.2208264116305116E-6</v>
      </c>
      <c r="L127" s="19">
        <f t="shared" si="97"/>
        <v>2.1099037088264947E-6</v>
      </c>
      <c r="M127" s="19">
        <f t="shared" si="97"/>
        <v>1.9354017096282239E-6</v>
      </c>
      <c r="N127" s="19">
        <f t="shared" si="97"/>
        <v>1.6848078182653836E-6</v>
      </c>
      <c r="R127" s="1" t="s">
        <v>141</v>
      </c>
    </row>
    <row r="128" spans="2:18">
      <c r="B128" s="1" t="s">
        <v>8</v>
      </c>
      <c r="C128" s="1" t="s">
        <v>32</v>
      </c>
      <c r="D128" s="1">
        <v>0.10635946875393699</v>
      </c>
      <c r="E128" s="1" t="s">
        <v>7</v>
      </c>
      <c r="F128" s="7" t="s">
        <v>10</v>
      </c>
      <c r="G128" s="18">
        <f>D129+D134</f>
        <v>2.595704938377871E-2</v>
      </c>
      <c r="H128" s="19">
        <f>$D$128/$G$126*K10</f>
        <v>3.7556023359776431E-3</v>
      </c>
      <c r="I128" s="19">
        <f t="shared" ref="I128:N128" si="98">$D$128/$G$126*L10</f>
        <v>3.6334868199298762E-3</v>
      </c>
      <c r="J128" s="19">
        <f t="shared" si="98"/>
        <v>3.3395377976269897E-3</v>
      </c>
      <c r="K128" s="19">
        <f t="shared" si="98"/>
        <v>3.1174881637297744E-3</v>
      </c>
      <c r="L128" s="19">
        <f t="shared" si="98"/>
        <v>2.9617802654134198E-3</v>
      </c>
      <c r="M128" s="19">
        <f t="shared" si="98"/>
        <v>2.7168228413667621E-3</v>
      </c>
      <c r="N128" s="19">
        <f t="shared" si="98"/>
        <v>2.3650513178765172E-3</v>
      </c>
      <c r="R128" s="1" t="s">
        <v>142</v>
      </c>
    </row>
    <row r="129" spans="1:30">
      <c r="B129" s="1" t="s">
        <v>8</v>
      </c>
      <c r="C129" s="1" t="s">
        <v>32</v>
      </c>
      <c r="D129" s="1">
        <v>4.7246908344710098E-3</v>
      </c>
      <c r="E129" s="1" t="s">
        <v>7</v>
      </c>
      <c r="F129" s="7" t="s">
        <v>65</v>
      </c>
      <c r="H129" s="19">
        <f>$D$129/$G$128*K11</f>
        <v>1.7295482729992983E-3</v>
      </c>
      <c r="I129" s="19">
        <f t="shared" ref="I129:N129" si="99">$D$129/$G$128*L11</f>
        <v>1.6785527994964816E-3</v>
      </c>
      <c r="J129" s="19">
        <f t="shared" si="99"/>
        <v>1.6212247447602698E-3</v>
      </c>
      <c r="K129" s="19">
        <f t="shared" si="99"/>
        <v>1.5842973609666365E-3</v>
      </c>
      <c r="L129" s="19">
        <f t="shared" si="99"/>
        <v>1.5145068473902711E-3</v>
      </c>
      <c r="M129" s="19">
        <f t="shared" si="99"/>
        <v>1.4501197472016048E-3</v>
      </c>
      <c r="N129" s="19">
        <f t="shared" si="99"/>
        <v>1.3943977698177893E-3</v>
      </c>
      <c r="R129" s="1" t="s">
        <v>143</v>
      </c>
    </row>
    <row r="130" spans="1:30">
      <c r="B130" s="1" t="s">
        <v>8</v>
      </c>
      <c r="C130" s="1" t="s">
        <v>32</v>
      </c>
      <c r="D130" s="1">
        <v>1.41053601212832E-3</v>
      </c>
      <c r="E130" s="1" t="s">
        <v>7</v>
      </c>
      <c r="F130" s="7" t="s">
        <v>14</v>
      </c>
      <c r="H130" s="19">
        <f>$D$130/$G$114*K2</f>
        <v>3.4576473238135529E-2</v>
      </c>
      <c r="I130" s="19">
        <f t="shared" ref="I130:N130" si="100">$D$130/$G$114*L2</f>
        <v>2.9582075328965403E-2</v>
      </c>
      <c r="J130" s="19">
        <f t="shared" si="100"/>
        <v>2.826205534574254E-2</v>
      </c>
      <c r="K130" s="19">
        <f t="shared" si="100"/>
        <v>2.5586926381180743E-2</v>
      </c>
      <c r="L130" s="19">
        <f t="shared" si="100"/>
        <v>2.3175201227762919E-2</v>
      </c>
      <c r="M130" s="19">
        <f t="shared" si="100"/>
        <v>2.1010860032540653E-2</v>
      </c>
      <c r="N130" s="19">
        <f t="shared" si="100"/>
        <v>1.9809794989883014E-2</v>
      </c>
      <c r="R130" s="1" t="s">
        <v>77</v>
      </c>
    </row>
    <row r="131" spans="1:30">
      <c r="B131" s="1" t="s">
        <v>8</v>
      </c>
      <c r="C131" s="1" t="s">
        <v>32</v>
      </c>
      <c r="D131" s="1">
        <v>6.6346705896112398E-2</v>
      </c>
      <c r="E131" s="1" t="s">
        <v>7</v>
      </c>
      <c r="F131" s="7" t="s">
        <v>21</v>
      </c>
      <c r="H131" s="19">
        <f>$D$131/$G$118*K5</f>
        <v>6.8190524301469435E-2</v>
      </c>
      <c r="I131" s="19">
        <f t="shared" ref="I131:N131" si="101">$D$131/$G$118*L5</f>
        <v>6.0561435186605943E-2</v>
      </c>
      <c r="J131" s="19">
        <f t="shared" si="101"/>
        <v>5.9179040628815564E-2</v>
      </c>
      <c r="K131" s="19">
        <f t="shared" si="101"/>
        <v>5.7821279173914567E-2</v>
      </c>
      <c r="L131" s="19">
        <f t="shared" si="101"/>
        <v>5.9499892596807692E-2</v>
      </c>
      <c r="M131" s="19">
        <f t="shared" si="101"/>
        <v>6.080108010514973E-2</v>
      </c>
      <c r="N131" s="19">
        <f t="shared" si="101"/>
        <v>6.0825155596094173E-2</v>
      </c>
      <c r="R131" s="1" t="s">
        <v>144</v>
      </c>
    </row>
    <row r="132" spans="1:30">
      <c r="B132" s="1" t="s">
        <v>8</v>
      </c>
      <c r="C132" s="1" t="s">
        <v>32</v>
      </c>
      <c r="D132" s="1">
        <v>3.04590785633235E-2</v>
      </c>
      <c r="E132" s="1" t="s">
        <v>7</v>
      </c>
      <c r="F132" s="7" t="s">
        <v>21</v>
      </c>
      <c r="H132" s="19">
        <f>$D$132/$G$118*K5</f>
        <v>3.1305556303351925E-2</v>
      </c>
      <c r="I132" s="19">
        <f t="shared" ref="I132:N132" si="102">$D$132/$G$118*L5</f>
        <v>2.7803121305598113E-2</v>
      </c>
      <c r="J132" s="19">
        <f t="shared" si="102"/>
        <v>2.716847842661058E-2</v>
      </c>
      <c r="K132" s="19">
        <f t="shared" si="102"/>
        <v>2.6545144347450134E-2</v>
      </c>
      <c r="L132" s="19">
        <f t="shared" si="102"/>
        <v>2.7315778208389825E-2</v>
      </c>
      <c r="M132" s="19">
        <f t="shared" si="102"/>
        <v>2.7913139780556855E-2</v>
      </c>
      <c r="N132" s="19">
        <f t="shared" si="102"/>
        <v>2.7924192586573717E-2</v>
      </c>
      <c r="R132" s="1" t="s">
        <v>145</v>
      </c>
    </row>
    <row r="133" spans="1:30">
      <c r="B133" s="1" t="s">
        <v>8</v>
      </c>
      <c r="C133" s="1" t="s">
        <v>32</v>
      </c>
      <c r="D133" s="2">
        <v>1.7000121697445701E-4</v>
      </c>
      <c r="E133" s="1" t="s">
        <v>7</v>
      </c>
      <c r="F133" s="7" t="s">
        <v>54</v>
      </c>
      <c r="H133" s="19">
        <f>$D$133/$G$122*K7</f>
        <v>1.5797528232593824E-4</v>
      </c>
      <c r="I133" s="19">
        <f t="shared" ref="I133:N133" si="103">$D$133/$G$122*L7</f>
        <v>9.8050438458667416E-5</v>
      </c>
      <c r="J133" s="19">
        <f t="shared" si="103"/>
        <v>8.2208718673744982E-5</v>
      </c>
      <c r="K133" s="19">
        <f t="shared" si="103"/>
        <v>7.4161533462195964E-5</v>
      </c>
      <c r="L133" s="19">
        <f t="shared" si="103"/>
        <v>6.4280623608288192E-5</v>
      </c>
      <c r="M133" s="19">
        <f t="shared" si="103"/>
        <v>4.7916230324328965E-5</v>
      </c>
      <c r="N133" s="19">
        <f t="shared" si="103"/>
        <v>4.613791335687062E-5</v>
      </c>
      <c r="R133" s="1" t="s">
        <v>146</v>
      </c>
    </row>
    <row r="134" spans="1:30">
      <c r="B134" s="1" t="s">
        <v>8</v>
      </c>
      <c r="C134" s="1" t="s">
        <v>32</v>
      </c>
      <c r="D134" s="1">
        <v>2.12323585493077E-2</v>
      </c>
      <c r="E134" s="1" t="s">
        <v>7</v>
      </c>
      <c r="F134" s="7" t="s">
        <v>65</v>
      </c>
      <c r="H134" s="19">
        <f>$D$134/$G$128*K11</f>
        <v>7.7724427581024073E-3</v>
      </c>
      <c r="I134" s="19">
        <f t="shared" ref="I134:N134" si="104">$D$134/$G$128*L11</f>
        <v>7.543273439783455E-3</v>
      </c>
      <c r="J134" s="19">
        <f t="shared" si="104"/>
        <v>7.2856460402903681E-3</v>
      </c>
      <c r="K134" s="19">
        <f t="shared" si="104"/>
        <v>7.1196975199609739E-3</v>
      </c>
      <c r="L134" s="19">
        <f t="shared" si="104"/>
        <v>6.8060648909680915E-3</v>
      </c>
      <c r="M134" s="19">
        <f t="shared" si="104"/>
        <v>6.5167147419209264E-3</v>
      </c>
      <c r="N134" s="19">
        <f t="shared" si="104"/>
        <v>6.266304917375857E-3</v>
      </c>
      <c r="R134" s="1" t="s">
        <v>147</v>
      </c>
    </row>
    <row r="135" spans="1:30">
      <c r="B135" s="1" t="s">
        <v>8</v>
      </c>
      <c r="C135" s="1" t="s">
        <v>32</v>
      </c>
      <c r="D135" s="1">
        <v>2.3092842717197401E-2</v>
      </c>
      <c r="E135" s="1" t="s">
        <v>7</v>
      </c>
      <c r="F135" s="7" t="s">
        <v>6</v>
      </c>
      <c r="H135" s="19"/>
      <c r="I135" s="19"/>
      <c r="J135" s="19"/>
      <c r="K135" s="19"/>
      <c r="L135" s="19"/>
      <c r="M135" s="19"/>
      <c r="N135" s="19"/>
      <c r="R135" s="1" t="s">
        <v>148</v>
      </c>
    </row>
    <row r="136" spans="1:30">
      <c r="F136" s="7" t="s">
        <v>122</v>
      </c>
      <c r="G136" s="7" t="s">
        <v>26</v>
      </c>
      <c r="H136" s="19">
        <f>K3</f>
        <v>3.8689106401282179E-3</v>
      </c>
      <c r="I136" s="19">
        <f t="shared" ref="I136:N136" si="105">L3</f>
        <v>4.3054917088054569E-3</v>
      </c>
      <c r="J136" s="19">
        <f t="shared" si="105"/>
        <v>5.6876184685504061E-3</v>
      </c>
      <c r="K136" s="19">
        <f t="shared" si="105"/>
        <v>6.9149421238370408E-3</v>
      </c>
      <c r="L136" s="19">
        <f t="shared" si="105"/>
        <v>8.1842905746326387E-3</v>
      </c>
      <c r="M136" s="19">
        <f t="shared" si="105"/>
        <v>8.8228771630937189E-3</v>
      </c>
      <c r="N136" s="19">
        <f t="shared" si="105"/>
        <v>9.2091888954112452E-3</v>
      </c>
    </row>
    <row r="137" spans="1:30">
      <c r="G137" s="7" t="s">
        <v>28</v>
      </c>
      <c r="H137" s="19">
        <f>K8</f>
        <v>3.2784754975207428E-2</v>
      </c>
      <c r="I137" s="19">
        <f t="shared" ref="I137:N137" si="106">L8</f>
        <v>6.8969499750000177E-2</v>
      </c>
      <c r="J137" s="19">
        <f t="shared" si="106"/>
        <v>0.11177525915624735</v>
      </c>
      <c r="K137" s="19">
        <f t="shared" si="106"/>
        <v>0.13939218054967431</v>
      </c>
      <c r="L137" s="19">
        <f t="shared" si="106"/>
        <v>0.15781202228941457</v>
      </c>
      <c r="M137" s="19">
        <f t="shared" si="106"/>
        <v>0.17653560563741955</v>
      </c>
      <c r="N137" s="19">
        <f t="shared" si="106"/>
        <v>0.19812171581103177</v>
      </c>
    </row>
    <row r="138" spans="1:30">
      <c r="G138" s="18" t="s">
        <v>0</v>
      </c>
      <c r="H138" s="4">
        <f>SUM(H113:H137)</f>
        <v>1.0000000217846239</v>
      </c>
      <c r="I138" s="4">
        <f t="shared" ref="I138:N138" si="107">SUM(I113:I137)</f>
        <v>0.99999995359579852</v>
      </c>
      <c r="J138" s="4">
        <f t="shared" si="107"/>
        <v>0.99999995678662601</v>
      </c>
      <c r="K138" s="4">
        <f t="shared" si="107"/>
        <v>0.9999999527322061</v>
      </c>
      <c r="L138" s="4">
        <f t="shared" si="107"/>
        <v>1.0000000936241629</v>
      </c>
      <c r="M138" s="4">
        <f t="shared" si="107"/>
        <v>1.0000001177923552</v>
      </c>
      <c r="N138" s="4">
        <f t="shared" si="107"/>
        <v>0.99999997335873858</v>
      </c>
    </row>
    <row r="139" spans="1:30">
      <c r="B139" s="1" t="s">
        <v>5</v>
      </c>
      <c r="C139" s="1" t="s">
        <v>30</v>
      </c>
      <c r="D139" s="2">
        <v>6.5820984882502598E-9</v>
      </c>
      <c r="E139" s="1" t="s">
        <v>2</v>
      </c>
      <c r="R139" s="1" t="s">
        <v>4</v>
      </c>
      <c r="S139" s="1" t="s">
        <v>66</v>
      </c>
      <c r="T139" s="1" t="s">
        <v>31</v>
      </c>
    </row>
    <row r="140" spans="1:30">
      <c r="B140" s="1" t="s">
        <v>3</v>
      </c>
      <c r="C140" s="1" t="s">
        <v>30</v>
      </c>
      <c r="D140" s="2">
        <v>3.1699999999999999E-10</v>
      </c>
      <c r="E140" s="1" t="s">
        <v>2</v>
      </c>
      <c r="R140" s="1" t="s">
        <v>1</v>
      </c>
      <c r="S140" s="1" t="s">
        <v>66</v>
      </c>
      <c r="T140" s="1" t="s">
        <v>29</v>
      </c>
    </row>
    <row r="141" spans="1:30" s="3" customFormat="1">
      <c r="F141" s="20"/>
      <c r="G141" s="20"/>
      <c r="AD141" s="21"/>
    </row>
    <row r="142" spans="1:30">
      <c r="A142" s="1" t="s">
        <v>149</v>
      </c>
      <c r="B142" s="1" t="s">
        <v>18</v>
      </c>
      <c r="C142" s="1" t="s">
        <v>35</v>
      </c>
      <c r="D142" s="1" t="s">
        <v>17</v>
      </c>
      <c r="E142" s="1" t="s">
        <v>16</v>
      </c>
      <c r="H142" s="8">
        <v>2020</v>
      </c>
      <c r="I142" s="8">
        <v>2025</v>
      </c>
      <c r="J142" s="8">
        <v>2030</v>
      </c>
      <c r="K142" s="8">
        <v>2035</v>
      </c>
      <c r="L142" s="8">
        <v>2040</v>
      </c>
      <c r="M142" s="8">
        <v>2045</v>
      </c>
      <c r="N142" s="8">
        <v>2050</v>
      </c>
      <c r="O142" s="8"/>
      <c r="P142" s="8"/>
      <c r="Q142" s="8"/>
      <c r="R142" s="1" t="s">
        <v>15</v>
      </c>
      <c r="S142" s="1" t="s">
        <v>34</v>
      </c>
      <c r="T142" s="1" t="s">
        <v>33</v>
      </c>
    </row>
    <row r="143" spans="1:30">
      <c r="B143" s="1" t="s">
        <v>8</v>
      </c>
      <c r="C143" s="1" t="s">
        <v>32</v>
      </c>
      <c r="D143" s="1">
        <v>0.288515691683293</v>
      </c>
      <c r="E143" s="1" t="s">
        <v>7</v>
      </c>
      <c r="F143" s="7" t="s">
        <v>14</v>
      </c>
      <c r="G143" s="18" t="s">
        <v>23</v>
      </c>
      <c r="H143" s="19">
        <f>$D$143/$G$144*K2</f>
        <v>0.15598544848439916</v>
      </c>
      <c r="I143" s="19">
        <f t="shared" ref="I143:N143" si="108">$D$143/$G$144*L2</f>
        <v>0.13345413384146435</v>
      </c>
      <c r="J143" s="19">
        <f t="shared" si="108"/>
        <v>0.12749910460313563</v>
      </c>
      <c r="K143" s="19">
        <f t="shared" si="108"/>
        <v>0.11543074851554758</v>
      </c>
      <c r="L143" s="19">
        <f t="shared" si="108"/>
        <v>0.10455069064827877</v>
      </c>
      <c r="M143" s="19">
        <f t="shared" si="108"/>
        <v>9.4786660358525288E-2</v>
      </c>
      <c r="N143" s="19">
        <f t="shared" si="108"/>
        <v>8.9368274624168423E-2</v>
      </c>
      <c r="R143" s="1" t="s">
        <v>150</v>
      </c>
    </row>
    <row r="144" spans="1:30">
      <c r="B144" s="1" t="s">
        <v>8</v>
      </c>
      <c r="C144" s="1" t="s">
        <v>32</v>
      </c>
      <c r="D144" s="1">
        <v>2.5576810005662901E-3</v>
      </c>
      <c r="E144" s="1" t="s">
        <v>7</v>
      </c>
      <c r="F144" s="7" t="s">
        <v>13</v>
      </c>
      <c r="G144" s="18">
        <f>D143+D146+D156+D157</f>
        <v>0.35434598218041674</v>
      </c>
      <c r="H144" s="19">
        <f>$D$144/$G$146*K4</f>
        <v>1.4019519567444258E-2</v>
      </c>
      <c r="I144" s="19">
        <f t="shared" ref="I144:N144" si="109">$D$144/$G$146*L4</f>
        <v>1.3701618088095478E-2</v>
      </c>
      <c r="J144" s="19">
        <f t="shared" si="109"/>
        <v>1.3290151348060074E-2</v>
      </c>
      <c r="K144" s="19">
        <f t="shared" si="109"/>
        <v>1.2782859399838769E-2</v>
      </c>
      <c r="L144" s="19">
        <f t="shared" si="109"/>
        <v>1.2195505848746339E-2</v>
      </c>
      <c r="M144" s="19">
        <f t="shared" si="109"/>
        <v>1.1536444451490315E-2</v>
      </c>
      <c r="N144" s="19">
        <f t="shared" si="109"/>
        <v>1.0861370742920005E-2</v>
      </c>
      <c r="R144" s="1" t="s">
        <v>151</v>
      </c>
    </row>
    <row r="145" spans="2:18">
      <c r="B145" s="1" t="s">
        <v>8</v>
      </c>
      <c r="C145" s="1" t="s">
        <v>32</v>
      </c>
      <c r="D145" s="1">
        <v>1.0230773173871501E-2</v>
      </c>
      <c r="E145" s="1" t="s">
        <v>7</v>
      </c>
      <c r="F145" s="7" t="s">
        <v>13</v>
      </c>
      <c r="G145" s="18" t="s">
        <v>22</v>
      </c>
      <c r="H145" s="19">
        <f>$D$145/$G$146*K4</f>
        <v>5.6078347796077267E-2</v>
      </c>
      <c r="I145" s="19">
        <f t="shared" ref="I145:N145" si="110">$D$145/$G$146*L4</f>
        <v>5.48067357670027E-2</v>
      </c>
      <c r="J145" s="19">
        <f t="shared" si="110"/>
        <v>5.316086089638259E-2</v>
      </c>
      <c r="K145" s="19">
        <f t="shared" si="110"/>
        <v>5.1131683350772152E-2</v>
      </c>
      <c r="L145" s="19">
        <f t="shared" si="110"/>
        <v>4.8782257854486991E-2</v>
      </c>
      <c r="M145" s="19">
        <f t="shared" si="110"/>
        <v>4.6145999594958804E-2</v>
      </c>
      <c r="N145" s="19">
        <f t="shared" si="110"/>
        <v>4.3445691782335601E-2</v>
      </c>
      <c r="R145" s="1" t="s">
        <v>152</v>
      </c>
    </row>
    <row r="146" spans="2:18">
      <c r="B146" s="1" t="s">
        <v>8</v>
      </c>
      <c r="C146" s="1" t="s">
        <v>32</v>
      </c>
      <c r="D146" s="1">
        <v>5.1423594043036501E-2</v>
      </c>
      <c r="E146" s="1" t="s">
        <v>7</v>
      </c>
      <c r="F146" s="7" t="s">
        <v>14</v>
      </c>
      <c r="G146" s="18">
        <f>D144+D145</f>
        <v>1.2788454174437792E-2</v>
      </c>
      <c r="H146" s="19">
        <f>$D$146/$G$144*K2</f>
        <v>2.7802066267812689E-2</v>
      </c>
      <c r="I146" s="19">
        <f t="shared" ref="I146:N146" si="111">$D$146/$G$144*L2</f>
        <v>2.378619742305655E-2</v>
      </c>
      <c r="J146" s="19">
        <f t="shared" si="111"/>
        <v>2.2724802792214841E-2</v>
      </c>
      <c r="K146" s="19">
        <f t="shared" si="111"/>
        <v>2.0573799355992128E-2</v>
      </c>
      <c r="L146" s="19">
        <f t="shared" si="111"/>
        <v>1.863459225198013E-2</v>
      </c>
      <c r="M146" s="19">
        <f t="shared" si="111"/>
        <v>1.6894300322224859E-2</v>
      </c>
      <c r="N146" s="19">
        <f t="shared" si="111"/>
        <v>1.5928554345822278E-2</v>
      </c>
      <c r="R146" s="1" t="s">
        <v>153</v>
      </c>
    </row>
    <row r="147" spans="2:18">
      <c r="B147" s="1" t="s">
        <v>8</v>
      </c>
      <c r="C147" s="1" t="s">
        <v>32</v>
      </c>
      <c r="D147" s="1">
        <v>0.210677343897371</v>
      </c>
      <c r="E147" s="1" t="s">
        <v>7</v>
      </c>
      <c r="F147" s="7" t="s">
        <v>21</v>
      </c>
      <c r="G147" s="18" t="s">
        <v>12</v>
      </c>
      <c r="H147" s="19">
        <f>$D$147/$G$148*K5</f>
        <v>0.29847487912640425</v>
      </c>
      <c r="I147" s="19">
        <f t="shared" ref="I147:N147" si="112">$D$147/$G$148*L5</f>
        <v>0.26508180179301327</v>
      </c>
      <c r="J147" s="19">
        <f t="shared" si="112"/>
        <v>0.25903096037819534</v>
      </c>
      <c r="K147" s="19">
        <f t="shared" si="112"/>
        <v>0.25308793984439759</v>
      </c>
      <c r="L147" s="19">
        <f t="shared" si="112"/>
        <v>0.26043535275301471</v>
      </c>
      <c r="M147" s="19">
        <f t="shared" si="112"/>
        <v>0.26613074501244638</v>
      </c>
      <c r="N147" s="19">
        <f t="shared" si="112"/>
        <v>0.26623612518547135</v>
      </c>
      <c r="R147" s="1" t="s">
        <v>154</v>
      </c>
    </row>
    <row r="148" spans="2:18">
      <c r="B148" s="1" t="s">
        <v>8</v>
      </c>
      <c r="C148" s="1" t="s">
        <v>32</v>
      </c>
      <c r="D148" s="1">
        <v>2.8398423572661501E-2</v>
      </c>
      <c r="E148" s="1" t="s">
        <v>7</v>
      </c>
      <c r="F148" s="7" t="s">
        <v>21</v>
      </c>
      <c r="G148" s="18">
        <f>D147+D148+D158+D159</f>
        <v>0.28593726177267459</v>
      </c>
      <c r="H148" s="19">
        <f>$D$148/$G$148*K5</f>
        <v>4.0233163597124429E-2</v>
      </c>
      <c r="I148" s="19">
        <f t="shared" ref="I148:N148" si="113">$D$148/$G$148*L5</f>
        <v>3.5731916633567506E-2</v>
      </c>
      <c r="J148" s="19">
        <f t="shared" si="113"/>
        <v>3.4916288553726561E-2</v>
      </c>
      <c r="K148" s="19">
        <f t="shared" si="113"/>
        <v>3.4115194277058496E-2</v>
      </c>
      <c r="L148" s="19">
        <f t="shared" si="113"/>
        <v>3.5105594763803732E-2</v>
      </c>
      <c r="M148" s="19">
        <f t="shared" si="113"/>
        <v>3.5873309786234375E-2</v>
      </c>
      <c r="N148" s="19">
        <f t="shared" si="113"/>
        <v>3.5887514592191971E-2</v>
      </c>
      <c r="R148" s="1" t="s">
        <v>155</v>
      </c>
    </row>
    <row r="149" spans="2:18">
      <c r="B149" s="1" t="s">
        <v>8</v>
      </c>
      <c r="C149" s="1" t="s">
        <v>32</v>
      </c>
      <c r="D149" s="1">
        <v>9.5888016340974699E-2</v>
      </c>
      <c r="E149" s="1" t="s">
        <v>7</v>
      </c>
      <c r="F149" s="7" t="s">
        <v>25</v>
      </c>
      <c r="G149" s="18" t="s">
        <v>20</v>
      </c>
      <c r="H149" s="19">
        <f>$D$149/$G$150*K6</f>
        <v>6.2184579843122742E-2</v>
      </c>
      <c r="I149" s="19">
        <f t="shared" ref="I149:N149" si="114">$D$149/$G$150*L6</f>
        <v>5.5323367849083455E-2</v>
      </c>
      <c r="J149" s="19">
        <f t="shared" si="114"/>
        <v>4.5404887130861722E-2</v>
      </c>
      <c r="K149" s="19">
        <f t="shared" si="114"/>
        <v>4.2281159912622109E-2</v>
      </c>
      <c r="L149" s="19">
        <f t="shared" si="114"/>
        <v>3.9435572859009546E-2</v>
      </c>
      <c r="M149" s="19">
        <f t="shared" si="114"/>
        <v>3.7666381978859124E-2</v>
      </c>
      <c r="N149" s="19">
        <f t="shared" si="114"/>
        <v>3.515065577356221E-2</v>
      </c>
      <c r="R149" s="1" t="s">
        <v>156</v>
      </c>
    </row>
    <row r="150" spans="2:18">
      <c r="B150" s="1" t="s">
        <v>8</v>
      </c>
      <c r="C150" s="1" t="s">
        <v>32</v>
      </c>
      <c r="D150" s="1">
        <v>0.20368571737973801</v>
      </c>
      <c r="E150" s="1" t="s">
        <v>7</v>
      </c>
      <c r="F150" s="7" t="s">
        <v>25</v>
      </c>
      <c r="G150" s="18">
        <f>D149+D150</f>
        <v>0.29957373372071272</v>
      </c>
      <c r="H150" s="19">
        <f>$D$150/$G$150*K6</f>
        <v>0.13209273941243888</v>
      </c>
      <c r="I150" s="19">
        <f t="shared" ref="I150:N150" si="115">$D$150/$G$150*L6</f>
        <v>0.11751812476892827</v>
      </c>
      <c r="J150" s="19">
        <f t="shared" si="115"/>
        <v>9.6449247369023175E-2</v>
      </c>
      <c r="K150" s="19">
        <f t="shared" si="115"/>
        <v>8.9813813207122964E-2</v>
      </c>
      <c r="L150" s="19">
        <f t="shared" si="115"/>
        <v>8.3769205523087531E-2</v>
      </c>
      <c r="M150" s="19">
        <f t="shared" si="115"/>
        <v>8.001108300312941E-2</v>
      </c>
      <c r="N150" s="19">
        <f t="shared" si="115"/>
        <v>7.4667167085265732E-2</v>
      </c>
      <c r="R150" s="1" t="s">
        <v>157</v>
      </c>
    </row>
    <row r="151" spans="2:18">
      <c r="B151" s="1" t="s">
        <v>8</v>
      </c>
      <c r="C151" s="1" t="s">
        <v>32</v>
      </c>
      <c r="D151" s="2">
        <v>5.5427984861927898E-4</v>
      </c>
      <c r="E151" s="1" t="s">
        <v>7</v>
      </c>
      <c r="F151" s="7" t="s">
        <v>54</v>
      </c>
      <c r="G151" s="18" t="s">
        <v>55</v>
      </c>
      <c r="H151" s="19">
        <f>$D$151/$G$152*K7</f>
        <v>3.6733646641495398E-3</v>
      </c>
      <c r="I151" s="19">
        <f t="shared" ref="I151:N151" si="116">$D$151/$G$152*L7</f>
        <v>2.279945385350327E-3</v>
      </c>
      <c r="J151" s="19">
        <f t="shared" si="116"/>
        <v>1.9115813424412042E-3</v>
      </c>
      <c r="K151" s="19">
        <f t="shared" si="116"/>
        <v>1.7244619059904971E-3</v>
      </c>
      <c r="L151" s="19">
        <f t="shared" si="116"/>
        <v>1.4947032717751477E-3</v>
      </c>
      <c r="M151" s="19">
        <f t="shared" si="116"/>
        <v>1.1141856163895626E-3</v>
      </c>
      <c r="N151" s="19">
        <f t="shared" si="116"/>
        <v>1.0728348011623979E-3</v>
      </c>
      <c r="R151" s="1" t="s">
        <v>158</v>
      </c>
    </row>
    <row r="152" spans="2:18">
      <c r="B152" s="1" t="s">
        <v>8</v>
      </c>
      <c r="C152" s="1" t="s">
        <v>32</v>
      </c>
      <c r="D152" s="1">
        <v>2.7304126103116701E-2</v>
      </c>
      <c r="E152" s="1" t="s">
        <v>7</v>
      </c>
      <c r="F152" s="7" t="s">
        <v>11</v>
      </c>
      <c r="G152" s="24">
        <f>D151+D160</f>
        <v>5.8622013313204264E-4</v>
      </c>
      <c r="H152" s="19">
        <f>$D$152/$G$154*K9</f>
        <v>7.769248563518516E-2</v>
      </c>
      <c r="I152" s="19">
        <f t="shared" ref="I152:N152" si="117">$D$152/$G$154*L9</f>
        <v>0.13379016445768308</v>
      </c>
      <c r="J152" s="19">
        <f t="shared" si="117"/>
        <v>0.13873626829243807</v>
      </c>
      <c r="K152" s="19">
        <f t="shared" si="117"/>
        <v>0.14512447744768076</v>
      </c>
      <c r="L152" s="19">
        <f t="shared" si="117"/>
        <v>0.14175775468332802</v>
      </c>
      <c r="M152" s="19">
        <f t="shared" si="117"/>
        <v>0.1369444585112283</v>
      </c>
      <c r="N152" s="19">
        <f t="shared" si="117"/>
        <v>0.13374236875126874</v>
      </c>
      <c r="R152" s="1" t="s">
        <v>159</v>
      </c>
    </row>
    <row r="153" spans="2:18">
      <c r="B153" s="1" t="s">
        <v>8</v>
      </c>
      <c r="C153" s="1" t="s">
        <v>32</v>
      </c>
      <c r="D153" s="1">
        <v>2.2889111333782301E-3</v>
      </c>
      <c r="E153" s="1" t="s">
        <v>7</v>
      </c>
      <c r="F153" s="7" t="s">
        <v>11</v>
      </c>
      <c r="G153" s="18" t="s">
        <v>19</v>
      </c>
      <c r="H153" s="19">
        <f>$D$153/$G$154*K9</f>
        <v>6.512978832525408E-3</v>
      </c>
      <c r="I153" s="19">
        <f t="shared" ref="I153:N153" si="118">$D$153/$G$154*L9</f>
        <v>1.1215660073029744E-2</v>
      </c>
      <c r="J153" s="19">
        <f t="shared" si="118"/>
        <v>1.1630293088254617E-2</v>
      </c>
      <c r="K153" s="19">
        <f t="shared" si="118"/>
        <v>1.2165818122184001E-2</v>
      </c>
      <c r="L153" s="19">
        <f t="shared" si="118"/>
        <v>1.1883584983162375E-2</v>
      </c>
      <c r="M153" s="19">
        <f t="shared" si="118"/>
        <v>1.1480085264659821E-2</v>
      </c>
      <c r="N153" s="19">
        <f t="shared" si="118"/>
        <v>1.1211653348034176E-2</v>
      </c>
      <c r="R153" s="1" t="s">
        <v>160</v>
      </c>
    </row>
    <row r="154" spans="2:18">
      <c r="B154" s="1" t="s">
        <v>8</v>
      </c>
      <c r="C154" s="1" t="s">
        <v>32</v>
      </c>
      <c r="D154" s="2">
        <v>2.3506287834349399E-4</v>
      </c>
      <c r="E154" s="1" t="s">
        <v>7</v>
      </c>
      <c r="F154" s="7" t="s">
        <v>11</v>
      </c>
      <c r="G154" s="24">
        <f>D152+D153+D154</f>
        <v>2.9828100114838423E-2</v>
      </c>
      <c r="H154" s="19">
        <f>$D$154/$G$154*K9</f>
        <v>6.6885932294982145E-4</v>
      </c>
      <c r="I154" s="19">
        <f t="shared" ref="I154:N154" si="119">$D$154/$G$154*L9</f>
        <v>1.1518076437495859E-3</v>
      </c>
      <c r="J154" s="19">
        <f t="shared" si="119"/>
        <v>1.1943889517757962E-3</v>
      </c>
      <c r="K154" s="19">
        <f t="shared" si="119"/>
        <v>1.2493854320081447E-3</v>
      </c>
      <c r="L154" s="19">
        <f t="shared" si="119"/>
        <v>1.2204011114485137E-3</v>
      </c>
      <c r="M154" s="19">
        <f t="shared" si="119"/>
        <v>1.1789631526484213E-3</v>
      </c>
      <c r="N154" s="19">
        <f t="shared" si="119"/>
        <v>1.1513961676129834E-3</v>
      </c>
      <c r="R154" s="1" t="s">
        <v>161</v>
      </c>
    </row>
    <row r="155" spans="2:18">
      <c r="B155" s="1" t="s">
        <v>8</v>
      </c>
      <c r="C155" s="1" t="s">
        <v>32</v>
      </c>
      <c r="D155" s="1">
        <v>4.3177469045115099E-3</v>
      </c>
      <c r="E155" s="1" t="s">
        <v>7</v>
      </c>
      <c r="F155" s="7" t="s">
        <v>65</v>
      </c>
      <c r="G155" s="18" t="s">
        <v>114</v>
      </c>
      <c r="H155" s="19">
        <f>$D$155/$G$156*K11</f>
        <v>5.5090251136042457E-3</v>
      </c>
      <c r="I155" s="19">
        <f t="shared" ref="I155:N155" si="120">$D$155/$G$156*L11</f>
        <v>5.3465923277763181E-3</v>
      </c>
      <c r="J155" s="19">
        <f t="shared" si="120"/>
        <v>5.1639887553948504E-3</v>
      </c>
      <c r="K155" s="19">
        <f t="shared" si="120"/>
        <v>5.0463662016478859E-3</v>
      </c>
      <c r="L155" s="19">
        <f t="shared" si="120"/>
        <v>4.8240667157151852E-3</v>
      </c>
      <c r="M155" s="19">
        <f t="shared" si="120"/>
        <v>4.6189783944066429E-3</v>
      </c>
      <c r="N155" s="19">
        <f t="shared" si="120"/>
        <v>4.4414905627112667E-3</v>
      </c>
      <c r="R155" s="1" t="s">
        <v>162</v>
      </c>
    </row>
    <row r="156" spans="2:18">
      <c r="B156" s="1" t="s">
        <v>8</v>
      </c>
      <c r="C156" s="1" t="s">
        <v>32</v>
      </c>
      <c r="D156" s="1">
        <v>9.4606038731935207E-3</v>
      </c>
      <c r="E156" s="1" t="s">
        <v>7</v>
      </c>
      <c r="F156" s="7" t="s">
        <v>14</v>
      </c>
      <c r="G156" s="18">
        <f>D155+D161</f>
        <v>7.4472690748715303E-3</v>
      </c>
      <c r="H156" s="19">
        <f>$D$156/$G$144*K2</f>
        <v>5.1148571139529083E-3</v>
      </c>
      <c r="I156" s="19">
        <f t="shared" ref="I156:N156" si="121">$D$156/$G$144*L2</f>
        <v>4.3760416916947698E-3</v>
      </c>
      <c r="J156" s="19">
        <f t="shared" si="121"/>
        <v>4.1807726844930527E-3</v>
      </c>
      <c r="K156" s="19">
        <f t="shared" si="121"/>
        <v>3.7850439957718713E-3</v>
      </c>
      <c r="L156" s="19">
        <f t="shared" si="121"/>
        <v>3.4282803237541894E-3</v>
      </c>
      <c r="M156" s="19">
        <f t="shared" si="121"/>
        <v>3.1081118703911049E-3</v>
      </c>
      <c r="N156" s="19">
        <f t="shared" si="121"/>
        <v>2.9304397279650246E-3</v>
      </c>
      <c r="R156" s="1" t="s">
        <v>77</v>
      </c>
    </row>
    <row r="157" spans="2:18">
      <c r="B157" s="1" t="s">
        <v>8</v>
      </c>
      <c r="C157" s="1" t="s">
        <v>32</v>
      </c>
      <c r="D157" s="1">
        <v>4.9460925808937602E-3</v>
      </c>
      <c r="E157" s="1" t="s">
        <v>7</v>
      </c>
      <c r="F157" s="7" t="s">
        <v>14</v>
      </c>
      <c r="H157" s="19">
        <f>$D$157/$G$144*K2</f>
        <v>2.6740953498050196E-3</v>
      </c>
      <c r="I157" s="19">
        <f t="shared" ref="I157:N157" si="122">$D$157/$G$144*L2</f>
        <v>2.2878357063762177E-3</v>
      </c>
      <c r="J157" s="19">
        <f t="shared" si="122"/>
        <v>2.1857472349906294E-3</v>
      </c>
      <c r="K157" s="19">
        <f t="shared" si="122"/>
        <v>1.9788565589232525E-3</v>
      </c>
      <c r="L157" s="19">
        <f t="shared" si="122"/>
        <v>1.7923371596384988E-3</v>
      </c>
      <c r="M157" s="19">
        <f t="shared" si="122"/>
        <v>1.6249500844537485E-3</v>
      </c>
      <c r="N157" s="19">
        <f t="shared" si="122"/>
        <v>1.532061419283531E-3</v>
      </c>
      <c r="R157" s="1" t="s">
        <v>60</v>
      </c>
    </row>
    <row r="158" spans="2:18">
      <c r="B158" s="1" t="s">
        <v>8</v>
      </c>
      <c r="C158" s="1" t="s">
        <v>32</v>
      </c>
      <c r="D158" s="1">
        <v>3.2487724461073897E-2</v>
      </c>
      <c r="E158" s="1" t="s">
        <v>7</v>
      </c>
      <c r="F158" s="7" t="s">
        <v>21</v>
      </c>
      <c r="H158" s="19">
        <f>$D$158/$G$148*K5</f>
        <v>4.602663699963213E-2</v>
      </c>
      <c r="I158" s="19">
        <f t="shared" ref="I158:N158" si="123">$D$158/$G$148*L5</f>
        <v>4.0877221902377921E-2</v>
      </c>
      <c r="J158" s="19">
        <f t="shared" si="123"/>
        <v>3.9944145449990039E-2</v>
      </c>
      <c r="K158" s="19">
        <f t="shared" si="123"/>
        <v>3.9027695631529351E-2</v>
      </c>
      <c r="L158" s="19">
        <f t="shared" si="123"/>
        <v>4.0160711273653504E-2</v>
      </c>
      <c r="M158" s="19">
        <f t="shared" si="123"/>
        <v>4.1038975310019397E-2</v>
      </c>
      <c r="N158" s="19">
        <f t="shared" si="123"/>
        <v>4.1055225571967655E-2</v>
      </c>
      <c r="R158" s="1" t="s">
        <v>163</v>
      </c>
    </row>
    <row r="159" spans="2:18">
      <c r="B159" s="1" t="s">
        <v>8</v>
      </c>
      <c r="C159" s="1" t="s">
        <v>32</v>
      </c>
      <c r="D159" s="1">
        <v>1.43737698415682E-2</v>
      </c>
      <c r="E159" s="1" t="s">
        <v>7</v>
      </c>
      <c r="F159" s="7" t="s">
        <v>21</v>
      </c>
      <c r="H159" s="19">
        <f>$D$159/$G$148*K5</f>
        <v>2.0363885060857557E-2</v>
      </c>
      <c r="I159" s="19">
        <f t="shared" ref="I159:N159" si="124">$D$159/$G$148*L5</f>
        <v>1.8085593532150661E-2</v>
      </c>
      <c r="J159" s="19">
        <f t="shared" si="124"/>
        <v>1.76727660290339E-2</v>
      </c>
      <c r="K159" s="19">
        <f t="shared" si="124"/>
        <v>1.726729476318134E-2</v>
      </c>
      <c r="L159" s="19">
        <f t="shared" si="124"/>
        <v>1.7768582752320201E-2</v>
      </c>
      <c r="M159" s="19">
        <f t="shared" si="124"/>
        <v>1.815715921707001E-2</v>
      </c>
      <c r="N159" s="19">
        <f t="shared" si="124"/>
        <v>1.8164348933462408E-2</v>
      </c>
      <c r="R159" s="1" t="s">
        <v>164</v>
      </c>
    </row>
    <row r="160" spans="2:18">
      <c r="B160" s="1" t="s">
        <v>8</v>
      </c>
      <c r="C160" s="1" t="s">
        <v>32</v>
      </c>
      <c r="D160" s="2">
        <v>3.19402845127637E-5</v>
      </c>
      <c r="E160" s="1" t="s">
        <v>7</v>
      </c>
      <c r="F160" s="7" t="s">
        <v>54</v>
      </c>
      <c r="H160" s="19">
        <f>$D$160/$G$152*K7</f>
        <v>2.1167703062692229E-4</v>
      </c>
      <c r="I160" s="19">
        <f t="shared" ref="I160:N160" si="125">$D$160/$G$152*L7</f>
        <v>1.3138147537395284E-4</v>
      </c>
      <c r="J160" s="19">
        <f t="shared" si="125"/>
        <v>1.1015455838590479E-4</v>
      </c>
      <c r="K160" s="19">
        <f t="shared" si="125"/>
        <v>9.9371831839032261E-5</v>
      </c>
      <c r="L160" s="19">
        <f t="shared" si="125"/>
        <v>8.6132028580113964E-5</v>
      </c>
      <c r="M160" s="19">
        <f t="shared" si="125"/>
        <v>6.4204761685203758E-5</v>
      </c>
      <c r="N160" s="19">
        <f t="shared" si="125"/>
        <v>6.1821927803581701E-5</v>
      </c>
      <c r="R160" s="1" t="s">
        <v>165</v>
      </c>
    </row>
    <row r="161" spans="1:30">
      <c r="B161" s="1" t="s">
        <v>8</v>
      </c>
      <c r="C161" s="1" t="s">
        <v>32</v>
      </c>
      <c r="D161" s="1">
        <v>3.12952217036002E-3</v>
      </c>
      <c r="E161" s="1" t="s">
        <v>7</v>
      </c>
      <c r="F161" s="7" t="s">
        <v>65</v>
      </c>
      <c r="H161" s="19">
        <f>$D$161/$G$156*K11</f>
        <v>3.9929659174974593E-3</v>
      </c>
      <c r="I161" s="19">
        <f t="shared" ref="I161:N161" si="126">$D$161/$G$156*L11</f>
        <v>3.8752339115036179E-3</v>
      </c>
      <c r="J161" s="19">
        <f t="shared" si="126"/>
        <v>3.7428820296557868E-3</v>
      </c>
      <c r="K161" s="19">
        <f t="shared" si="126"/>
        <v>3.6576286792797228E-3</v>
      </c>
      <c r="L161" s="19">
        <f t="shared" si="126"/>
        <v>3.4965050226431764E-3</v>
      </c>
      <c r="M161" s="19">
        <f t="shared" si="126"/>
        <v>3.3478560947158881E-3</v>
      </c>
      <c r="N161" s="19">
        <f t="shared" si="126"/>
        <v>3.2192121244823783E-3</v>
      </c>
      <c r="R161" s="1" t="s">
        <v>166</v>
      </c>
    </row>
    <row r="162" spans="1:30">
      <c r="B162" s="1" t="s">
        <v>8</v>
      </c>
      <c r="C162" s="1" t="s">
        <v>32</v>
      </c>
      <c r="D162" s="1">
        <v>2.26795457302203E-2</v>
      </c>
      <c r="E162" s="1" t="s">
        <v>7</v>
      </c>
      <c r="F162" s="7" t="s">
        <v>6</v>
      </c>
      <c r="H162" s="19"/>
      <c r="I162" s="19"/>
      <c r="J162" s="19"/>
      <c r="K162" s="19"/>
      <c r="L162" s="19"/>
      <c r="M162" s="19"/>
      <c r="N162" s="19"/>
      <c r="R162" s="1" t="s">
        <v>167</v>
      </c>
    </row>
    <row r="163" spans="1:30">
      <c r="F163" s="7" t="s">
        <v>168</v>
      </c>
      <c r="G163" s="7" t="s">
        <v>26</v>
      </c>
      <c r="H163" s="19">
        <f>K3</f>
        <v>3.8689106401282179E-3</v>
      </c>
      <c r="I163" s="19">
        <f t="shared" ref="I163:N163" si="127">L3</f>
        <v>4.3054917088054569E-3</v>
      </c>
      <c r="J163" s="19">
        <f t="shared" si="127"/>
        <v>5.6876184685504061E-3</v>
      </c>
      <c r="K163" s="19">
        <f t="shared" si="127"/>
        <v>6.9149421238370408E-3</v>
      </c>
      <c r="L163" s="19">
        <f t="shared" si="127"/>
        <v>8.1842905746326387E-3</v>
      </c>
      <c r="M163" s="19">
        <f t="shared" si="127"/>
        <v>8.8228771630937189E-3</v>
      </c>
      <c r="N163" s="19">
        <f t="shared" si="127"/>
        <v>9.2091888954112452E-3</v>
      </c>
    </row>
    <row r="164" spans="1:30">
      <c r="G164" s="7" t="s">
        <v>28</v>
      </c>
      <c r="H164" s="19">
        <f>K8</f>
        <v>3.2784754975207428E-2</v>
      </c>
      <c r="I164" s="19">
        <f t="shared" ref="I164:N164" si="128">L8</f>
        <v>6.8969499750000177E-2</v>
      </c>
      <c r="J164" s="19">
        <f t="shared" si="128"/>
        <v>0.11177525915624735</v>
      </c>
      <c r="K164" s="19">
        <f t="shared" si="128"/>
        <v>0.13939218054967431</v>
      </c>
      <c r="L164" s="19">
        <f t="shared" si="128"/>
        <v>0.15781202228941457</v>
      </c>
      <c r="M164" s="19">
        <f t="shared" si="128"/>
        <v>0.17653560563741955</v>
      </c>
      <c r="N164" s="19">
        <f t="shared" si="128"/>
        <v>0.19812171581103177</v>
      </c>
    </row>
    <row r="165" spans="1:30">
      <c r="G165" s="7" t="s">
        <v>10</v>
      </c>
      <c r="H165" s="19">
        <f>K10</f>
        <v>4.0347810336783625E-3</v>
      </c>
      <c r="I165" s="19">
        <f t="shared" ref="I165:N165" si="129">L10</f>
        <v>3.9035878657150361E-3</v>
      </c>
      <c r="J165" s="19">
        <f t="shared" si="129"/>
        <v>3.5877876733745855E-3</v>
      </c>
      <c r="K165" s="19">
        <f t="shared" si="129"/>
        <v>3.3492316253071362E-3</v>
      </c>
      <c r="L165" s="19">
        <f t="shared" si="129"/>
        <v>3.1819489316890423E-3</v>
      </c>
      <c r="M165" s="19">
        <f t="shared" si="129"/>
        <v>2.9187822063054614E-3</v>
      </c>
      <c r="N165" s="19">
        <f t="shared" si="129"/>
        <v>2.5408611848038304E-3</v>
      </c>
    </row>
    <row r="166" spans="1:30">
      <c r="G166" s="18" t="s">
        <v>0</v>
      </c>
      <c r="H166" s="4">
        <f>SUM(H143:H165)</f>
        <v>1.0000000217846239</v>
      </c>
      <c r="I166" s="4">
        <f t="shared" ref="I166:N166" si="130">SUM(I143:I165)</f>
        <v>0.99999995359579852</v>
      </c>
      <c r="J166" s="4">
        <f t="shared" si="130"/>
        <v>0.9999999567866259</v>
      </c>
      <c r="K166" s="4">
        <f t="shared" si="130"/>
        <v>0.9999999527322061</v>
      </c>
      <c r="L166" s="4">
        <f t="shared" si="130"/>
        <v>1.0000000936241629</v>
      </c>
      <c r="M166" s="4">
        <f t="shared" si="130"/>
        <v>1.0000001177923552</v>
      </c>
      <c r="N166" s="4">
        <f t="shared" si="130"/>
        <v>0.99999997335873847</v>
      </c>
    </row>
    <row r="167" spans="1:30">
      <c r="B167" s="1" t="s">
        <v>5</v>
      </c>
      <c r="C167" s="1" t="s">
        <v>30</v>
      </c>
      <c r="D167" s="2">
        <v>6.5820984882502598E-9</v>
      </c>
      <c r="E167" s="1" t="s">
        <v>2</v>
      </c>
      <c r="R167" s="1" t="s">
        <v>4</v>
      </c>
      <c r="S167" s="1" t="s">
        <v>66</v>
      </c>
      <c r="T167" s="1" t="s">
        <v>31</v>
      </c>
    </row>
    <row r="168" spans="1:30">
      <c r="B168" s="1" t="s">
        <v>3</v>
      </c>
      <c r="C168" s="1" t="s">
        <v>30</v>
      </c>
      <c r="D168" s="2">
        <v>3.1699999999999999E-10</v>
      </c>
      <c r="E168" s="1" t="s">
        <v>2</v>
      </c>
      <c r="R168" s="1" t="s">
        <v>1</v>
      </c>
      <c r="S168" s="1" t="s">
        <v>66</v>
      </c>
      <c r="T168" s="1" t="s">
        <v>29</v>
      </c>
    </row>
    <row r="169" spans="1:30">
      <c r="B169" s="1" t="s">
        <v>8</v>
      </c>
      <c r="C169" s="1" t="s">
        <v>32</v>
      </c>
      <c r="D169" s="1">
        <v>5.2385694227332098E-3</v>
      </c>
      <c r="E169" s="1" t="s">
        <v>7</v>
      </c>
      <c r="F169" s="27"/>
      <c r="G169" s="27"/>
      <c r="R169" s="1" t="s">
        <v>124</v>
      </c>
    </row>
    <row r="170" spans="1:30">
      <c r="B170" s="1" t="s">
        <v>8</v>
      </c>
      <c r="C170" s="1" t="s">
        <v>32</v>
      </c>
      <c r="D170" s="1">
        <v>4.2544094061836802E-3</v>
      </c>
      <c r="E170" s="1" t="s">
        <v>7</v>
      </c>
      <c r="F170" s="27"/>
      <c r="G170" s="27"/>
      <c r="R170" s="1" t="s">
        <v>83</v>
      </c>
    </row>
    <row r="171" spans="1:30" s="3" customFormat="1">
      <c r="F171" s="20"/>
      <c r="G171" s="20"/>
      <c r="AD171" s="21"/>
    </row>
    <row r="172" spans="1:30">
      <c r="A172" s="1" t="s">
        <v>169</v>
      </c>
      <c r="B172" s="1" t="s">
        <v>18</v>
      </c>
      <c r="C172" s="1" t="s">
        <v>35</v>
      </c>
      <c r="D172" s="1" t="s">
        <v>17</v>
      </c>
      <c r="E172" s="1" t="s">
        <v>16</v>
      </c>
      <c r="H172" s="8">
        <v>2020</v>
      </c>
      <c r="I172" s="8">
        <v>2025</v>
      </c>
      <c r="J172" s="8">
        <v>2030</v>
      </c>
      <c r="K172" s="8">
        <v>2035</v>
      </c>
      <c r="L172" s="8">
        <v>2040</v>
      </c>
      <c r="M172" s="8">
        <v>2045</v>
      </c>
      <c r="N172" s="8">
        <v>2050</v>
      </c>
      <c r="O172" s="8"/>
      <c r="P172" s="8"/>
      <c r="Q172" s="8"/>
      <c r="R172" s="1" t="s">
        <v>15</v>
      </c>
      <c r="S172" s="1" t="s">
        <v>34</v>
      </c>
      <c r="T172" s="1" t="s">
        <v>33</v>
      </c>
    </row>
    <row r="173" spans="1:30">
      <c r="B173" s="1" t="s">
        <v>8</v>
      </c>
      <c r="C173" s="1" t="s">
        <v>32</v>
      </c>
      <c r="D173" s="1">
        <v>0.19732373015657301</v>
      </c>
      <c r="E173" s="1" t="s">
        <v>7</v>
      </c>
      <c r="F173" s="7" t="s">
        <v>14</v>
      </c>
      <c r="G173" s="18" t="s">
        <v>23</v>
      </c>
      <c r="H173" s="19">
        <f>$D$173/$G$174*K2</f>
        <v>0.12536131289692651</v>
      </c>
      <c r="I173" s="19">
        <f t="shared" ref="I173:N173" si="131">$D$173/$G$174*L2</f>
        <v>0.10725350083896681</v>
      </c>
      <c r="J173" s="19">
        <f t="shared" si="131"/>
        <v>0.10246760387928255</v>
      </c>
      <c r="K173" s="19">
        <f t="shared" si="131"/>
        <v>9.2768590424197564E-2</v>
      </c>
      <c r="L173" s="19">
        <f t="shared" si="131"/>
        <v>8.4024580313717512E-2</v>
      </c>
      <c r="M173" s="19">
        <f t="shared" si="131"/>
        <v>7.6177491574467099E-2</v>
      </c>
      <c r="N173" s="19">
        <f t="shared" si="131"/>
        <v>7.1822880576833628E-2</v>
      </c>
      <c r="R173" s="1" t="s">
        <v>170</v>
      </c>
    </row>
    <row r="174" spans="1:30">
      <c r="B174" s="1" t="s">
        <v>8</v>
      </c>
      <c r="C174" s="1" t="s">
        <v>32</v>
      </c>
      <c r="D174" s="1">
        <v>7.7435462934893704E-3</v>
      </c>
      <c r="E174" s="1" t="s">
        <v>7</v>
      </c>
      <c r="F174" s="7" t="s">
        <v>13</v>
      </c>
      <c r="G174" s="18">
        <f>D173+D176+D186+D187</f>
        <v>0.30154903652257764</v>
      </c>
      <c r="H174" s="19">
        <f>$D$174/$G$176*K4</f>
        <v>1.4019519567444296E-2</v>
      </c>
      <c r="I174" s="19">
        <f t="shared" ref="I174:N174" si="132">$D$174/$G$176*L4</f>
        <v>1.3701618088095514E-2</v>
      </c>
      <c r="J174" s="19">
        <f t="shared" si="132"/>
        <v>1.329015134806011E-2</v>
      </c>
      <c r="K174" s="19">
        <f t="shared" si="132"/>
        <v>1.2782859399838803E-2</v>
      </c>
      <c r="L174" s="19">
        <f t="shared" si="132"/>
        <v>1.2195505848746371E-2</v>
      </c>
      <c r="M174" s="19">
        <f t="shared" si="132"/>
        <v>1.1536444451490347E-2</v>
      </c>
      <c r="N174" s="19">
        <f t="shared" si="132"/>
        <v>1.0861370742920033E-2</v>
      </c>
      <c r="R174" s="1" t="s">
        <v>171</v>
      </c>
    </row>
    <row r="175" spans="1:30">
      <c r="B175" s="1" t="s">
        <v>8</v>
      </c>
      <c r="C175" s="1" t="s">
        <v>32</v>
      </c>
      <c r="D175" s="1">
        <v>3.0974334044207401E-2</v>
      </c>
      <c r="E175" s="1" t="s">
        <v>7</v>
      </c>
      <c r="F175" s="7" t="s">
        <v>13</v>
      </c>
      <c r="G175" s="18" t="s">
        <v>22</v>
      </c>
      <c r="H175" s="19">
        <f>$D$175/$G$176*K4</f>
        <v>5.6078347796077233E-2</v>
      </c>
      <c r="I175" s="19">
        <f t="shared" ref="I175:N175" si="133">$D$175/$G$176*L4</f>
        <v>5.4806735767002672E-2</v>
      </c>
      <c r="J175" s="19">
        <f t="shared" si="133"/>
        <v>5.3160860896382556E-2</v>
      </c>
      <c r="K175" s="19">
        <f t="shared" si="133"/>
        <v>5.1131683350772124E-2</v>
      </c>
      <c r="L175" s="19">
        <f t="shared" si="133"/>
        <v>4.8782257854486963E-2</v>
      </c>
      <c r="M175" s="19">
        <f t="shared" si="133"/>
        <v>4.6145999594958777E-2</v>
      </c>
      <c r="N175" s="19">
        <f t="shared" si="133"/>
        <v>4.3445691782335573E-2</v>
      </c>
      <c r="R175" s="1" t="s">
        <v>172</v>
      </c>
    </row>
    <row r="176" spans="1:30">
      <c r="B176" s="1" t="s">
        <v>8</v>
      </c>
      <c r="C176" s="1" t="s">
        <v>32</v>
      </c>
      <c r="D176" s="1">
        <v>9.0510807950306096E-2</v>
      </c>
      <c r="E176" s="1" t="s">
        <v>7</v>
      </c>
      <c r="F176" s="7" t="s">
        <v>14</v>
      </c>
      <c r="G176" s="18">
        <f>D174+D175</f>
        <v>3.871788033769677E-2</v>
      </c>
      <c r="H176" s="19">
        <f>$D$176/$G$174*K2</f>
        <v>5.7502225946208546E-2</v>
      </c>
      <c r="I176" s="19">
        <f t="shared" ref="I176:N176" si="134">$D$176/$G$174*L2</f>
        <v>4.9196318196148545E-2</v>
      </c>
      <c r="J176" s="19">
        <f t="shared" si="134"/>
        <v>4.7001065753656104E-2</v>
      </c>
      <c r="K176" s="19">
        <f t="shared" si="134"/>
        <v>4.2552206290863363E-2</v>
      </c>
      <c r="L176" s="19">
        <f t="shared" si="134"/>
        <v>3.8541399181159876E-2</v>
      </c>
      <c r="M176" s="19">
        <f t="shared" si="134"/>
        <v>3.4942002690511058E-2</v>
      </c>
      <c r="N176" s="19">
        <f t="shared" si="134"/>
        <v>3.2944577649983237E-2</v>
      </c>
      <c r="R176" s="1" t="s">
        <v>173</v>
      </c>
    </row>
    <row r="177" spans="2:18">
      <c r="B177" s="1" t="s">
        <v>8</v>
      </c>
      <c r="C177" s="1" t="s">
        <v>32</v>
      </c>
      <c r="D177" s="1">
        <v>0.26912224507243299</v>
      </c>
      <c r="E177" s="1" t="s">
        <v>7</v>
      </c>
      <c r="F177" s="7" t="s">
        <v>21</v>
      </c>
      <c r="G177" s="18" t="s">
        <v>12</v>
      </c>
      <c r="H177" s="19">
        <f>$D$177/$G$178*K5</f>
        <v>0.29117085539194587</v>
      </c>
      <c r="I177" s="19">
        <f t="shared" ref="I177:N177" si="135">$D$177/$G$178*L5</f>
        <v>0.25859494508488412</v>
      </c>
      <c r="J177" s="19">
        <f t="shared" si="135"/>
        <v>0.25269217472193028</v>
      </c>
      <c r="K177" s="19">
        <f t="shared" si="135"/>
        <v>0.2468945867389733</v>
      </c>
      <c r="L177" s="19">
        <f t="shared" si="135"/>
        <v>0.2540621999993638</v>
      </c>
      <c r="M177" s="19">
        <f t="shared" si="135"/>
        <v>0.25961821945676372</v>
      </c>
      <c r="N177" s="19">
        <f t="shared" si="135"/>
        <v>0.25972102085569831</v>
      </c>
      <c r="R177" s="1" t="s">
        <v>174</v>
      </c>
    </row>
    <row r="178" spans="2:18">
      <c r="B178" s="1" t="s">
        <v>8</v>
      </c>
      <c r="C178" s="1" t="s">
        <v>32</v>
      </c>
      <c r="D178" s="1">
        <v>4.74637722937628E-2</v>
      </c>
      <c r="E178" s="1" t="s">
        <v>7</v>
      </c>
      <c r="F178" s="7" t="s">
        <v>21</v>
      </c>
      <c r="G178" s="18">
        <f>D177+D178+D188+D189</f>
        <v>0.37442289711153248</v>
      </c>
      <c r="H178" s="19">
        <f>$D$178/$G$178*K5</f>
        <v>5.1352377709185097E-2</v>
      </c>
      <c r="I178" s="19">
        <f t="shared" ref="I178:N178" si="136">$D$178/$G$178*L5</f>
        <v>4.5607123954110804E-2</v>
      </c>
      <c r="J178" s="19">
        <f t="shared" si="136"/>
        <v>4.4566081254967867E-2</v>
      </c>
      <c r="K178" s="19">
        <f t="shared" si="136"/>
        <v>4.3543589057037278E-2</v>
      </c>
      <c r="L178" s="19">
        <f t="shared" si="136"/>
        <v>4.4807705903228745E-2</v>
      </c>
      <c r="M178" s="19">
        <f t="shared" si="136"/>
        <v>4.5787593843427697E-2</v>
      </c>
      <c r="N178" s="19">
        <f t="shared" si="136"/>
        <v>4.5805724422671341E-2</v>
      </c>
      <c r="R178" s="1" t="s">
        <v>175</v>
      </c>
    </row>
    <row r="179" spans="2:18">
      <c r="B179" s="1" t="s">
        <v>8</v>
      </c>
      <c r="C179" s="1" t="s">
        <v>32</v>
      </c>
      <c r="D179" s="1">
        <v>8.2231196804441103E-2</v>
      </c>
      <c r="E179" s="1" t="s">
        <v>7</v>
      </c>
      <c r="F179" s="7" t="s">
        <v>25</v>
      </c>
      <c r="G179" s="18" t="s">
        <v>20</v>
      </c>
      <c r="H179" s="19">
        <f>$D$179/$G$180*K6</f>
        <v>6.2184579843122804E-2</v>
      </c>
      <c r="I179" s="19">
        <f t="shared" ref="I179:N179" si="137">$D$179/$G$180*L6</f>
        <v>5.5323367849083517E-2</v>
      </c>
      <c r="J179" s="19">
        <f t="shared" si="137"/>
        <v>4.5404887130861771E-2</v>
      </c>
      <c r="K179" s="19">
        <f t="shared" si="137"/>
        <v>4.2281159912622157E-2</v>
      </c>
      <c r="L179" s="19">
        <f t="shared" si="137"/>
        <v>3.9435572859009588E-2</v>
      </c>
      <c r="M179" s="19">
        <f t="shared" si="137"/>
        <v>3.7666381978859159E-2</v>
      </c>
      <c r="N179" s="19">
        <f t="shared" si="137"/>
        <v>3.5150655773562245E-2</v>
      </c>
      <c r="R179" s="1" t="s">
        <v>176</v>
      </c>
    </row>
    <row r="180" spans="2:18">
      <c r="B180" s="1" t="s">
        <v>8</v>
      </c>
      <c r="C180" s="1" t="s">
        <v>32</v>
      </c>
      <c r="D180" s="1">
        <v>0.17467584533761699</v>
      </c>
      <c r="E180" s="1" t="s">
        <v>7</v>
      </c>
      <c r="F180" s="7" t="s">
        <v>25</v>
      </c>
      <c r="G180" s="18">
        <f>D179+D180</f>
        <v>0.25690704214205806</v>
      </c>
      <c r="H180" s="19">
        <f>$D$180/$G$180*K6</f>
        <v>0.13209273941243885</v>
      </c>
      <c r="I180" s="19">
        <f t="shared" ref="I180:N180" si="138">$D$180/$G$180*L6</f>
        <v>0.11751812476892826</v>
      </c>
      <c r="J180" s="19">
        <f t="shared" si="138"/>
        <v>9.6449247369023161E-2</v>
      </c>
      <c r="K180" s="19">
        <f t="shared" si="138"/>
        <v>8.981381320712295E-2</v>
      </c>
      <c r="L180" s="19">
        <f t="shared" si="138"/>
        <v>8.3769205523087517E-2</v>
      </c>
      <c r="M180" s="19">
        <f t="shared" si="138"/>
        <v>8.0011083003129396E-2</v>
      </c>
      <c r="N180" s="19">
        <f t="shared" si="138"/>
        <v>7.4667167085265718E-2</v>
      </c>
      <c r="R180" s="1" t="s">
        <v>177</v>
      </c>
    </row>
    <row r="181" spans="2:18">
      <c r="B181" s="1" t="s">
        <v>8</v>
      </c>
      <c r="C181" s="1" t="s">
        <v>32</v>
      </c>
      <c r="D181" s="2">
        <v>4.2542029980766999E-4</v>
      </c>
      <c r="E181" s="1" t="s">
        <v>7</v>
      </c>
      <c r="F181" s="7" t="s">
        <v>54</v>
      </c>
      <c r="G181" s="18" t="s">
        <v>55</v>
      </c>
      <c r="H181" s="19">
        <f>$D$181/$G$182*K7</f>
        <v>3.6339727737898903E-3</v>
      </c>
      <c r="I181" s="19">
        <f t="shared" ref="I181:N181" si="139">$D$181/$G$182*L7</f>
        <v>2.2554960407148135E-3</v>
      </c>
      <c r="J181" s="19">
        <f t="shared" si="139"/>
        <v>1.8910822062160699E-3</v>
      </c>
      <c r="K181" s="19">
        <f t="shared" si="139"/>
        <v>1.7059693737915744E-3</v>
      </c>
      <c r="L181" s="19">
        <f t="shared" si="139"/>
        <v>1.4786745915908437E-3</v>
      </c>
      <c r="M181" s="19">
        <f t="shared" si="139"/>
        <v>1.1022374757463363E-3</v>
      </c>
      <c r="N181" s="19">
        <f t="shared" si="139"/>
        <v>1.0613300923394884E-3</v>
      </c>
      <c r="R181" s="1" t="s">
        <v>178</v>
      </c>
    </row>
    <row r="182" spans="2:18">
      <c r="B182" s="1" t="s">
        <v>8</v>
      </c>
      <c r="C182" s="1" t="s">
        <v>32</v>
      </c>
      <c r="D182" s="1">
        <v>3.7928011513961401E-3</v>
      </c>
      <c r="E182" s="1" t="s">
        <v>7</v>
      </c>
      <c r="F182" s="7" t="s">
        <v>11</v>
      </c>
      <c r="G182" s="24">
        <f>D181+D190</f>
        <v>4.5481232398816569E-4</v>
      </c>
      <c r="H182" s="19">
        <f>$D$182/$G$184*K9</f>
        <v>7.769248563518516E-2</v>
      </c>
      <c r="I182" s="19">
        <f t="shared" ref="I182:N182" si="140">$D$182/$G$184*L9</f>
        <v>0.13379016445768308</v>
      </c>
      <c r="J182" s="19">
        <f t="shared" si="140"/>
        <v>0.13873626829243807</v>
      </c>
      <c r="K182" s="19">
        <f t="shared" si="140"/>
        <v>0.14512447744768076</v>
      </c>
      <c r="L182" s="19">
        <f t="shared" si="140"/>
        <v>0.14175775468332802</v>
      </c>
      <c r="M182" s="19">
        <f t="shared" si="140"/>
        <v>0.1369444585112283</v>
      </c>
      <c r="N182" s="19">
        <f t="shared" si="140"/>
        <v>0.13374236875126874</v>
      </c>
      <c r="R182" s="1" t="s">
        <v>179</v>
      </c>
    </row>
    <row r="183" spans="2:18">
      <c r="B183" s="1" t="s">
        <v>8</v>
      </c>
      <c r="C183" s="1" t="s">
        <v>32</v>
      </c>
      <c r="D183" s="2">
        <v>3.1795138761571401E-4</v>
      </c>
      <c r="E183" s="1" t="s">
        <v>7</v>
      </c>
      <c r="F183" s="7" t="s">
        <v>11</v>
      </c>
      <c r="G183" s="18" t="s">
        <v>19</v>
      </c>
      <c r="H183" s="19">
        <f>$D$183/$G$184*K9</f>
        <v>6.5129788325254062E-3</v>
      </c>
      <c r="I183" s="19">
        <f t="shared" ref="I183:N183" si="141">$D$183/$G$184*L9</f>
        <v>1.1215660073029739E-2</v>
      </c>
      <c r="J183" s="19">
        <f t="shared" si="141"/>
        <v>1.1630293088254614E-2</v>
      </c>
      <c r="K183" s="19">
        <f t="shared" si="141"/>
        <v>1.2165818122183997E-2</v>
      </c>
      <c r="L183" s="19">
        <f t="shared" si="141"/>
        <v>1.1883584983162372E-2</v>
      </c>
      <c r="M183" s="19">
        <f t="shared" si="141"/>
        <v>1.1480085264659818E-2</v>
      </c>
      <c r="N183" s="19">
        <f t="shared" si="141"/>
        <v>1.1211653348034173E-2</v>
      </c>
      <c r="R183" s="1" t="s">
        <v>180</v>
      </c>
    </row>
    <row r="184" spans="2:18">
      <c r="B184" s="1" t="s">
        <v>8</v>
      </c>
      <c r="C184" s="1" t="s">
        <v>32</v>
      </c>
      <c r="D184" s="2">
        <v>3.2652455246678901E-5</v>
      </c>
      <c r="E184" s="1" t="s">
        <v>7</v>
      </c>
      <c r="F184" s="7" t="s">
        <v>11</v>
      </c>
      <c r="G184" s="24">
        <f>D182+D183+D184</f>
        <v>4.143404994258533E-3</v>
      </c>
      <c r="H184" s="19">
        <f>$D$184/$G$184*K9</f>
        <v>6.6885932294982178E-4</v>
      </c>
      <c r="I184" s="19">
        <f t="shared" ref="I184:N184" si="142">$D$184/$G$184*L9</f>
        <v>1.1518076437495863E-3</v>
      </c>
      <c r="J184" s="19">
        <f t="shared" si="142"/>
        <v>1.1943889517757966E-3</v>
      </c>
      <c r="K184" s="19">
        <f t="shared" si="142"/>
        <v>1.2493854320081452E-3</v>
      </c>
      <c r="L184" s="19">
        <f t="shared" si="142"/>
        <v>1.2204011114485143E-3</v>
      </c>
      <c r="M184" s="19">
        <f t="shared" si="142"/>
        <v>1.1789631526484218E-3</v>
      </c>
      <c r="N184" s="19">
        <f t="shared" si="142"/>
        <v>1.1513961676129841E-3</v>
      </c>
      <c r="R184" s="1" t="s">
        <v>181</v>
      </c>
    </row>
    <row r="185" spans="2:18">
      <c r="B185" s="1" t="s">
        <v>8</v>
      </c>
      <c r="C185" s="1" t="s">
        <v>32</v>
      </c>
      <c r="D185" s="1">
        <v>1.95166763311855E-3</v>
      </c>
      <c r="E185" s="1" t="s">
        <v>7</v>
      </c>
      <c r="F185" s="7" t="s">
        <v>65</v>
      </c>
      <c r="G185" s="18" t="s">
        <v>114</v>
      </c>
      <c r="H185" s="19">
        <f>$D$185/$G$186*K11</f>
        <v>7.7918248555465368E-4</v>
      </c>
      <c r="I185" s="19">
        <f t="shared" ref="I185:N185" si="143">$D$185/$G$186*L11</f>
        <v>7.5620840589681623E-4</v>
      </c>
      <c r="J185" s="19">
        <f t="shared" si="143"/>
        <v>7.3038142154562957E-4</v>
      </c>
      <c r="K185" s="19">
        <f t="shared" si="143"/>
        <v>7.1374518702211611E-4</v>
      </c>
      <c r="L185" s="19">
        <f t="shared" si="143"/>
        <v>6.8230371372789828E-4</v>
      </c>
      <c r="M185" s="19">
        <f t="shared" si="143"/>
        <v>6.5329654373682286E-4</v>
      </c>
      <c r="N185" s="19">
        <f t="shared" si="143"/>
        <v>6.2819311672310382E-4</v>
      </c>
      <c r="R185" s="1" t="s">
        <v>182</v>
      </c>
    </row>
    <row r="186" spans="2:18">
      <c r="B186" s="1" t="s">
        <v>8</v>
      </c>
      <c r="C186" s="1" t="s">
        <v>32</v>
      </c>
      <c r="D186" s="1">
        <v>1.1222659269429299E-2</v>
      </c>
      <c r="E186" s="1" t="s">
        <v>7</v>
      </c>
      <c r="F186" s="7" t="s">
        <v>14</v>
      </c>
      <c r="G186" s="18">
        <f>D185+D191</f>
        <v>2.380023767138845E-2</v>
      </c>
      <c r="H186" s="19">
        <f>$D$186/$G$174*K2</f>
        <v>7.1298434257966743E-3</v>
      </c>
      <c r="I186" s="19">
        <f t="shared" ref="I186:N186" si="144">$D$186/$G$174*L2</f>
        <v>6.0999733504636406E-3</v>
      </c>
      <c r="J186" s="19">
        <f t="shared" si="144"/>
        <v>5.8277785625660281E-3</v>
      </c>
      <c r="K186" s="19">
        <f t="shared" si="144"/>
        <v>5.2761534581264391E-3</v>
      </c>
      <c r="L186" s="19">
        <f t="shared" si="144"/>
        <v>4.7788435499846391E-3</v>
      </c>
      <c r="M186" s="19">
        <f t="shared" si="144"/>
        <v>4.3325454635471661E-3</v>
      </c>
      <c r="N186" s="19">
        <f t="shared" si="144"/>
        <v>4.0848797852297515E-3</v>
      </c>
      <c r="R186" s="1" t="s">
        <v>77</v>
      </c>
    </row>
    <row r="187" spans="2:18">
      <c r="B187" s="1" t="s">
        <v>8</v>
      </c>
      <c r="C187" s="1" t="s">
        <v>32</v>
      </c>
      <c r="D187" s="1">
        <v>2.4918391462692702E-3</v>
      </c>
      <c r="E187" s="1" t="s">
        <v>7</v>
      </c>
      <c r="F187" s="7" t="s">
        <v>14</v>
      </c>
      <c r="G187" s="18"/>
      <c r="H187" s="19">
        <f>$D$187/$G$174*K2</f>
        <v>1.5830849470380669E-3</v>
      </c>
      <c r="I187" s="19">
        <f t="shared" ref="I187:N187" si="145">$D$187/$G$174*L2</f>
        <v>1.3544162770128888E-3</v>
      </c>
      <c r="J187" s="19">
        <f t="shared" si="145"/>
        <v>1.2939791193294743E-3</v>
      </c>
      <c r="K187" s="19">
        <f t="shared" si="145"/>
        <v>1.1714982530474721E-3</v>
      </c>
      <c r="L187" s="19">
        <f t="shared" si="145"/>
        <v>1.0610773387895692E-3</v>
      </c>
      <c r="M187" s="19">
        <f t="shared" si="145"/>
        <v>9.6198290706968727E-4</v>
      </c>
      <c r="N187" s="19">
        <f t="shared" si="145"/>
        <v>9.0699210519265148E-4</v>
      </c>
      <c r="R187" s="1" t="s">
        <v>60</v>
      </c>
    </row>
    <row r="188" spans="2:18">
      <c r="B188" s="1" t="s">
        <v>8</v>
      </c>
      <c r="C188" s="1" t="s">
        <v>32</v>
      </c>
      <c r="D188" s="1">
        <v>3.7634895929246397E-2</v>
      </c>
      <c r="E188" s="1" t="s">
        <v>7</v>
      </c>
      <c r="F188" s="7" t="s">
        <v>21</v>
      </c>
      <c r="H188" s="19">
        <f>$D$188/$G$178*K5</f>
        <v>4.0718242512268694E-2</v>
      </c>
      <c r="I188" s="19">
        <f t="shared" ref="I188:N188" si="146">$D$188/$G$178*L5</f>
        <v>3.6162725394474272E-2</v>
      </c>
      <c r="J188" s="19">
        <f t="shared" si="146"/>
        <v>3.5337263537004199E-2</v>
      </c>
      <c r="K188" s="19">
        <f t="shared" si="146"/>
        <v>3.4526510712314766E-2</v>
      </c>
      <c r="L188" s="19">
        <f t="shared" si="146"/>
        <v>3.552885215400154E-2</v>
      </c>
      <c r="M188" s="19">
        <f t="shared" si="146"/>
        <v>3.6305823281021665E-2</v>
      </c>
      <c r="N188" s="19">
        <f t="shared" si="146"/>
        <v>3.6320199349968482E-2</v>
      </c>
      <c r="R188" s="1" t="s">
        <v>183</v>
      </c>
    </row>
    <row r="189" spans="2:18">
      <c r="B189" s="1" t="s">
        <v>8</v>
      </c>
      <c r="C189" s="1" t="s">
        <v>32</v>
      </c>
      <c r="D189" s="1">
        <v>2.0201983816090299E-2</v>
      </c>
      <c r="E189" s="1" t="s">
        <v>7</v>
      </c>
      <c r="F189" s="7" t="s">
        <v>21</v>
      </c>
      <c r="H189" s="19">
        <f>$D$189/$G$178*K5</f>
        <v>2.1857089170618675E-2</v>
      </c>
      <c r="I189" s="19">
        <f t="shared" ref="I189:N189" si="147">$D$189/$G$178*L5</f>
        <v>1.9411739427640174E-2</v>
      </c>
      <c r="J189" s="19">
        <f t="shared" si="147"/>
        <v>1.8968640897043434E-2</v>
      </c>
      <c r="K189" s="19">
        <f t="shared" si="147"/>
        <v>1.8533438007841414E-2</v>
      </c>
      <c r="L189" s="19">
        <f t="shared" si="147"/>
        <v>1.907148348619803E-2</v>
      </c>
      <c r="M189" s="19">
        <f t="shared" si="147"/>
        <v>1.9488552744557058E-2</v>
      </c>
      <c r="N189" s="19">
        <f t="shared" si="147"/>
        <v>1.9496269654755205E-2</v>
      </c>
      <c r="R189" s="1" t="s">
        <v>184</v>
      </c>
    </row>
    <row r="190" spans="2:18">
      <c r="B190" s="1" t="s">
        <v>8</v>
      </c>
      <c r="C190" s="1" t="s">
        <v>32</v>
      </c>
      <c r="D190" s="2">
        <v>2.9392024180495699E-5</v>
      </c>
      <c r="E190" s="1" t="s">
        <v>7</v>
      </c>
      <c r="F190" s="7" t="s">
        <v>54</v>
      </c>
      <c r="H190" s="19">
        <f>$D$190/$G$182*K7</f>
        <v>2.5106892098657158E-4</v>
      </c>
      <c r="I190" s="19">
        <f t="shared" ref="I190:N190" si="148">$D$190/$G$182*L7</f>
        <v>1.5583082000946607E-4</v>
      </c>
      <c r="J190" s="19">
        <f t="shared" si="148"/>
        <v>1.3065369461103882E-4</v>
      </c>
      <c r="K190" s="19">
        <f t="shared" si="148"/>
        <v>1.1786436403795475E-4</v>
      </c>
      <c r="L190" s="19">
        <f t="shared" si="148"/>
        <v>1.0216070876441781E-4</v>
      </c>
      <c r="M190" s="19">
        <f t="shared" si="148"/>
        <v>7.615290232842991E-5</v>
      </c>
      <c r="N190" s="19">
        <f t="shared" si="148"/>
        <v>7.3326636626491238E-5</v>
      </c>
      <c r="R190" s="1" t="s">
        <v>185</v>
      </c>
    </row>
    <row r="191" spans="2:18">
      <c r="B191" s="1" t="s">
        <v>8</v>
      </c>
      <c r="C191" s="1" t="s">
        <v>32</v>
      </c>
      <c r="D191" s="1">
        <v>2.1848570038269899E-2</v>
      </c>
      <c r="E191" s="1" t="s">
        <v>7</v>
      </c>
      <c r="F191" s="7" t="s">
        <v>65</v>
      </c>
      <c r="H191" s="19">
        <f>$D$191/$G$186*K11</f>
        <v>8.7228085455470505E-3</v>
      </c>
      <c r="I191" s="19">
        <f t="shared" ref="I191:N191" si="149">$D$191/$G$186*L11</f>
        <v>8.4656178333831194E-3</v>
      </c>
      <c r="J191" s="19">
        <f t="shared" si="149"/>
        <v>8.1764893635050077E-3</v>
      </c>
      <c r="K191" s="19">
        <f t="shared" si="149"/>
        <v>7.9902496939054934E-3</v>
      </c>
      <c r="L191" s="19">
        <f t="shared" si="149"/>
        <v>7.6382680246304636E-3</v>
      </c>
      <c r="M191" s="19">
        <f t="shared" si="149"/>
        <v>7.3135379453857082E-3</v>
      </c>
      <c r="N191" s="19">
        <f t="shared" si="149"/>
        <v>7.0325095704705416E-3</v>
      </c>
      <c r="R191" s="1" t="s">
        <v>186</v>
      </c>
    </row>
    <row r="192" spans="2:18">
      <c r="B192" s="1" t="s">
        <v>8</v>
      </c>
      <c r="C192" s="1" t="s">
        <v>32</v>
      </c>
      <c r="D192" s="1">
        <v>2.27708052019669E-2</v>
      </c>
      <c r="E192" s="1" t="s">
        <v>7</v>
      </c>
      <c r="F192" s="7" t="s">
        <v>6</v>
      </c>
      <c r="H192" s="19"/>
      <c r="I192" s="19"/>
      <c r="J192" s="19"/>
      <c r="K192" s="19"/>
      <c r="L192" s="19"/>
      <c r="M192" s="19"/>
      <c r="N192" s="19"/>
      <c r="R192" s="1" t="s">
        <v>187</v>
      </c>
    </row>
    <row r="193" spans="1:30">
      <c r="F193" s="7" t="s">
        <v>168</v>
      </c>
      <c r="G193" s="7" t="s">
        <v>26</v>
      </c>
      <c r="H193" s="19">
        <f>K3</f>
        <v>3.8689106401282179E-3</v>
      </c>
      <c r="I193" s="19">
        <f t="shared" ref="I193:N193" si="150">L3</f>
        <v>4.3054917088054569E-3</v>
      </c>
      <c r="J193" s="19">
        <f t="shared" si="150"/>
        <v>5.6876184685504061E-3</v>
      </c>
      <c r="K193" s="19">
        <f t="shared" si="150"/>
        <v>6.9149421238370408E-3</v>
      </c>
      <c r="L193" s="19">
        <f t="shared" si="150"/>
        <v>8.1842905746326387E-3</v>
      </c>
      <c r="M193" s="19">
        <f t="shared" si="150"/>
        <v>8.8228771630937189E-3</v>
      </c>
      <c r="N193" s="19">
        <f t="shared" si="150"/>
        <v>9.2091888954112452E-3</v>
      </c>
    </row>
    <row r="194" spans="1:30">
      <c r="G194" s="7" t="s">
        <v>28</v>
      </c>
      <c r="H194" s="19">
        <f>K8</f>
        <v>3.2784754975207428E-2</v>
      </c>
      <c r="I194" s="19">
        <f t="shared" ref="I194:N194" si="151">L8</f>
        <v>6.8969499750000177E-2</v>
      </c>
      <c r="J194" s="19">
        <f t="shared" si="151"/>
        <v>0.11177525915624735</v>
      </c>
      <c r="K194" s="19">
        <f t="shared" si="151"/>
        <v>0.13939218054967431</v>
      </c>
      <c r="L194" s="19">
        <f t="shared" si="151"/>
        <v>0.15781202228941457</v>
      </c>
      <c r="M194" s="19">
        <f t="shared" si="151"/>
        <v>0.17653560563741955</v>
      </c>
      <c r="N194" s="19">
        <f t="shared" si="151"/>
        <v>0.19812171581103177</v>
      </c>
    </row>
    <row r="195" spans="1:30">
      <c r="G195" s="7" t="s">
        <v>10</v>
      </c>
      <c r="H195" s="19">
        <f>K10</f>
        <v>4.0347810336783625E-3</v>
      </c>
      <c r="I195" s="19">
        <f t="shared" ref="I195:N195" si="152">L10</f>
        <v>3.9035878657150361E-3</v>
      </c>
      <c r="J195" s="19">
        <f t="shared" si="152"/>
        <v>3.5877876733745855E-3</v>
      </c>
      <c r="K195" s="19">
        <f t="shared" si="152"/>
        <v>3.3492316253071362E-3</v>
      </c>
      <c r="L195" s="19">
        <f t="shared" si="152"/>
        <v>3.1819489316890423E-3</v>
      </c>
      <c r="M195" s="19">
        <f t="shared" si="152"/>
        <v>2.9187822063054614E-3</v>
      </c>
      <c r="N195" s="19">
        <f t="shared" si="152"/>
        <v>2.5408611848038304E-3</v>
      </c>
    </row>
    <row r="196" spans="1:30">
      <c r="G196" s="18" t="s">
        <v>0</v>
      </c>
      <c r="H196" s="4">
        <f>SUM(H173:H195)</f>
        <v>1.0000000217846237</v>
      </c>
      <c r="I196" s="4">
        <f t="shared" ref="I196:N196" si="153">SUM(I173:I195)</f>
        <v>0.99999995359579863</v>
      </c>
      <c r="J196" s="4">
        <f t="shared" si="153"/>
        <v>0.99999995678662579</v>
      </c>
      <c r="K196" s="4">
        <f t="shared" si="153"/>
        <v>0.99999995273220621</v>
      </c>
      <c r="L196" s="4">
        <f t="shared" si="153"/>
        <v>1.0000000936241629</v>
      </c>
      <c r="M196" s="4">
        <f t="shared" si="153"/>
        <v>1.0000001177923554</v>
      </c>
      <c r="N196" s="4">
        <f t="shared" si="153"/>
        <v>0.99999997335873836</v>
      </c>
    </row>
    <row r="197" spans="1:30">
      <c r="B197" s="1" t="s">
        <v>5</v>
      </c>
      <c r="C197" s="1" t="s">
        <v>30</v>
      </c>
      <c r="D197" s="2">
        <v>6.5820984882502598E-9</v>
      </c>
      <c r="E197" s="1" t="s">
        <v>2</v>
      </c>
      <c r="R197" s="1" t="s">
        <v>4</v>
      </c>
      <c r="S197" s="1" t="s">
        <v>66</v>
      </c>
      <c r="T197" s="1" t="s">
        <v>31</v>
      </c>
    </row>
    <row r="198" spans="1:30">
      <c r="B198" s="1" t="s">
        <v>3</v>
      </c>
      <c r="C198" s="1" t="s">
        <v>30</v>
      </c>
      <c r="D198" s="2">
        <v>3.1699999999999999E-10</v>
      </c>
      <c r="E198" s="1" t="s">
        <v>2</v>
      </c>
      <c r="R198" s="1" t="s">
        <v>1</v>
      </c>
      <c r="S198" s="1" t="s">
        <v>66</v>
      </c>
      <c r="T198" s="1" t="s">
        <v>29</v>
      </c>
    </row>
    <row r="199" spans="1:30">
      <c r="B199" s="1" t="s">
        <v>8</v>
      </c>
      <c r="C199" s="1" t="s">
        <v>32</v>
      </c>
      <c r="D199" s="2">
        <v>4.6888964992407101E-6</v>
      </c>
      <c r="E199" s="1" t="s">
        <v>7</v>
      </c>
      <c r="F199" s="27" t="s">
        <v>123</v>
      </c>
      <c r="G199" s="27"/>
      <c r="R199" s="1" t="s">
        <v>83</v>
      </c>
    </row>
    <row r="200" spans="1:30" s="3" customFormat="1">
      <c r="F200" s="20"/>
      <c r="G200" s="20"/>
      <c r="AD200" s="21"/>
    </row>
    <row r="201" spans="1:30">
      <c r="A201" s="1" t="s">
        <v>188</v>
      </c>
      <c r="B201" s="1" t="s">
        <v>18</v>
      </c>
      <c r="C201" s="1" t="s">
        <v>35</v>
      </c>
      <c r="D201" s="1" t="s">
        <v>17</v>
      </c>
      <c r="E201" s="1" t="s">
        <v>16</v>
      </c>
      <c r="H201" s="8">
        <v>2020</v>
      </c>
      <c r="I201" s="8">
        <v>2025</v>
      </c>
      <c r="J201" s="8">
        <v>2030</v>
      </c>
      <c r="K201" s="8">
        <v>2035</v>
      </c>
      <c r="L201" s="8">
        <v>2040</v>
      </c>
      <c r="M201" s="8">
        <v>2045</v>
      </c>
      <c r="N201" s="8">
        <v>2050</v>
      </c>
      <c r="O201" s="8"/>
      <c r="P201" s="8"/>
      <c r="Q201" s="8"/>
      <c r="R201" s="1" t="s">
        <v>15</v>
      </c>
      <c r="S201" s="1" t="s">
        <v>34</v>
      </c>
      <c r="T201" s="1" t="s">
        <v>33</v>
      </c>
    </row>
    <row r="202" spans="1:30">
      <c r="B202" s="1" t="s">
        <v>8</v>
      </c>
      <c r="C202" s="1" t="s">
        <v>32</v>
      </c>
      <c r="D202" s="2">
        <v>4.5478182974193702E-4</v>
      </c>
      <c r="E202" s="1" t="s">
        <v>7</v>
      </c>
      <c r="F202" s="7" t="s">
        <v>13</v>
      </c>
      <c r="G202" s="18" t="s">
        <v>22</v>
      </c>
      <c r="H202" s="22">
        <f>$D$202/$G$203*K4</f>
        <v>1.401951956744432E-2</v>
      </c>
      <c r="I202" s="22">
        <f t="shared" ref="I202:N202" si="154">$D$202/$G$203*L4</f>
        <v>1.3701618088095538E-2</v>
      </c>
      <c r="J202" s="22">
        <f t="shared" si="154"/>
        <v>1.3290151348060133E-2</v>
      </c>
      <c r="K202" s="22">
        <f t="shared" si="154"/>
        <v>1.2782859399838826E-2</v>
      </c>
      <c r="L202" s="22">
        <f t="shared" si="154"/>
        <v>1.2195505848746393E-2</v>
      </c>
      <c r="M202" s="22">
        <f t="shared" si="154"/>
        <v>1.1536444451490368E-2</v>
      </c>
      <c r="N202" s="22">
        <f t="shared" si="154"/>
        <v>1.0861370742920052E-2</v>
      </c>
      <c r="R202" s="1" t="s">
        <v>189</v>
      </c>
    </row>
    <row r="203" spans="1:30">
      <c r="B203" s="1" t="s">
        <v>8</v>
      </c>
      <c r="C203" s="1" t="s">
        <v>32</v>
      </c>
      <c r="D203" s="1">
        <v>1.81913606218204E-3</v>
      </c>
      <c r="E203" s="1" t="s">
        <v>7</v>
      </c>
      <c r="F203" s="7" t="s">
        <v>13</v>
      </c>
      <c r="G203" s="24">
        <f>D202+D203</f>
        <v>2.2739178919239768E-3</v>
      </c>
      <c r="H203" s="22">
        <f>$D$203/$G$203*K4</f>
        <v>5.6078347796077212E-2</v>
      </c>
      <c r="I203" s="22">
        <f t="shared" ref="I203:N203" si="155">$D$203/$G$203*L4</f>
        <v>5.4806735767002651E-2</v>
      </c>
      <c r="J203" s="22">
        <f t="shared" si="155"/>
        <v>5.3160860896382535E-2</v>
      </c>
      <c r="K203" s="22">
        <f t="shared" si="155"/>
        <v>5.1131683350772103E-2</v>
      </c>
      <c r="L203" s="22">
        <f t="shared" si="155"/>
        <v>4.8782257854486942E-2</v>
      </c>
      <c r="M203" s="22">
        <f t="shared" si="155"/>
        <v>4.6145999594958763E-2</v>
      </c>
      <c r="N203" s="22">
        <f t="shared" si="155"/>
        <v>4.3445691782335559E-2</v>
      </c>
      <c r="R203" s="1" t="s">
        <v>190</v>
      </c>
    </row>
    <row r="204" spans="1:30">
      <c r="B204" s="1" t="s">
        <v>8</v>
      </c>
      <c r="C204" s="1" t="s">
        <v>32</v>
      </c>
      <c r="D204" s="1">
        <v>0.23093391451986101</v>
      </c>
      <c r="E204" s="1" t="s">
        <v>7</v>
      </c>
      <c r="F204" s="7" t="s">
        <v>14</v>
      </c>
      <c r="G204" s="18" t="s">
        <v>23</v>
      </c>
      <c r="H204" s="22">
        <f>$D$204/$G$205*K2</f>
        <v>0.19123790317673325</v>
      </c>
      <c r="I204" s="22">
        <f t="shared" ref="I204:N204" si="156">$D$204/$G$205*L2</f>
        <v>0.16361454849848561</v>
      </c>
      <c r="J204" s="22">
        <f t="shared" si="156"/>
        <v>0.15631369245095486</v>
      </c>
      <c r="K204" s="22">
        <f t="shared" si="156"/>
        <v>0.14151790774536208</v>
      </c>
      <c r="L204" s="22">
        <f t="shared" si="156"/>
        <v>0.12817897470260389</v>
      </c>
      <c r="M204" s="22">
        <f t="shared" si="156"/>
        <v>0.11620828963351992</v>
      </c>
      <c r="N204" s="22">
        <f t="shared" si="156"/>
        <v>0.10956535763884244</v>
      </c>
      <c r="R204" s="1" t="s">
        <v>191</v>
      </c>
    </row>
    <row r="205" spans="1:30">
      <c r="B205" s="1" t="s">
        <v>8</v>
      </c>
      <c r="C205" s="1" t="s">
        <v>32</v>
      </c>
      <c r="D205" s="1">
        <v>0.29219889654606201</v>
      </c>
      <c r="E205" s="1" t="s">
        <v>7</v>
      </c>
      <c r="F205" s="7" t="s">
        <v>21</v>
      </c>
      <c r="G205" s="24">
        <f>D204+D215</f>
        <v>0.23134275564182358</v>
      </c>
      <c r="H205" s="22">
        <f>$D$205/$G$207*K5</f>
        <v>0.2431465846362387</v>
      </c>
      <c r="I205" s="22">
        <f t="shared" ref="I205:N205" si="157">$D$205/$G$207*L5</f>
        <v>0.21594358273580327</v>
      </c>
      <c r="J205" s="22">
        <f t="shared" si="157"/>
        <v>0.21101438591865529</v>
      </c>
      <c r="K205" s="22">
        <f t="shared" si="157"/>
        <v>0.20617302322359246</v>
      </c>
      <c r="L205" s="22">
        <f t="shared" si="157"/>
        <v>0.2121584460500337</v>
      </c>
      <c r="M205" s="22">
        <f t="shared" si="157"/>
        <v>0.2167980833290491</v>
      </c>
      <c r="N205" s="22">
        <f t="shared" si="157"/>
        <v>0.21688392917723034</v>
      </c>
      <c r="R205" s="1" t="s">
        <v>192</v>
      </c>
    </row>
    <row r="206" spans="1:30">
      <c r="B206" s="1" t="s">
        <v>8</v>
      </c>
      <c r="C206" s="1" t="s">
        <v>32</v>
      </c>
      <c r="D206" s="1">
        <v>2.7983564406328099E-2</v>
      </c>
      <c r="E206" s="1" t="s">
        <v>7</v>
      </c>
      <c r="F206" s="7" t="s">
        <v>21</v>
      </c>
      <c r="G206" s="18" t="s">
        <v>12</v>
      </c>
      <c r="H206" s="22">
        <f>$D$206/$G$207*K5</f>
        <v>2.3285878871463491E-2</v>
      </c>
      <c r="I206" s="22">
        <f t="shared" ref="I206:N206" si="158">$D$206/$G$207*L5</f>
        <v>2.0680677535234969E-2</v>
      </c>
      <c r="J206" s="22">
        <f t="shared" si="158"/>
        <v>2.0208613820297622E-2</v>
      </c>
      <c r="K206" s="22">
        <f t="shared" si="158"/>
        <v>1.9744961881864215E-2</v>
      </c>
      <c r="L206" s="22">
        <f t="shared" si="158"/>
        <v>2.0318179190836567E-2</v>
      </c>
      <c r="M206" s="22">
        <f t="shared" si="158"/>
        <v>2.0762512109796998E-2</v>
      </c>
      <c r="N206" s="22">
        <f t="shared" si="158"/>
        <v>2.0770733471513252E-2</v>
      </c>
      <c r="R206" s="1" t="s">
        <v>193</v>
      </c>
    </row>
    <row r="207" spans="1:30">
      <c r="B207" s="1" t="s">
        <v>8</v>
      </c>
      <c r="C207" s="1" t="s">
        <v>32</v>
      </c>
      <c r="D207" s="1">
        <v>3.24982267377492E-2</v>
      </c>
      <c r="E207" s="1" t="s">
        <v>7</v>
      </c>
      <c r="F207" s="7" t="s">
        <v>25</v>
      </c>
      <c r="G207" s="18">
        <f>D205+D206+D216+D217</f>
        <v>0.48682301583372412</v>
      </c>
      <c r="H207" s="22">
        <f>$D$207/$G$209*K6</f>
        <v>6.2184579843122804E-2</v>
      </c>
      <c r="I207" s="22">
        <f t="shared" ref="I207:N207" si="159">$D$207/$G$209*L6</f>
        <v>5.5323367849083517E-2</v>
      </c>
      <c r="J207" s="22">
        <f t="shared" si="159"/>
        <v>4.5404887130861771E-2</v>
      </c>
      <c r="K207" s="22">
        <f t="shared" si="159"/>
        <v>4.2281159912622157E-2</v>
      </c>
      <c r="L207" s="22">
        <f t="shared" si="159"/>
        <v>3.9435572859009588E-2</v>
      </c>
      <c r="M207" s="22">
        <f t="shared" si="159"/>
        <v>3.7666381978859159E-2</v>
      </c>
      <c r="N207" s="22">
        <f t="shared" si="159"/>
        <v>3.5150655773562245E-2</v>
      </c>
      <c r="R207" s="1" t="s">
        <v>194</v>
      </c>
    </row>
    <row r="208" spans="1:30">
      <c r="B208" s="1" t="s">
        <v>8</v>
      </c>
      <c r="C208" s="1" t="s">
        <v>32</v>
      </c>
      <c r="D208" s="1">
        <v>6.9032866454441594E-2</v>
      </c>
      <c r="E208" s="1" t="s">
        <v>7</v>
      </c>
      <c r="F208" s="7" t="s">
        <v>25</v>
      </c>
      <c r="G208" s="18" t="s">
        <v>20</v>
      </c>
      <c r="H208" s="22">
        <f>$D$208/$G$209*K6</f>
        <v>0.13209273941243885</v>
      </c>
      <c r="I208" s="22">
        <f t="shared" ref="I208:N208" si="160">$D$208/$G$209*L6</f>
        <v>0.11751812476892823</v>
      </c>
      <c r="J208" s="22">
        <f t="shared" si="160"/>
        <v>9.6449247369023147E-2</v>
      </c>
      <c r="K208" s="22">
        <f t="shared" si="160"/>
        <v>8.9813813207122936E-2</v>
      </c>
      <c r="L208" s="22">
        <f t="shared" si="160"/>
        <v>8.3769205523087503E-2</v>
      </c>
      <c r="M208" s="22">
        <f t="shared" si="160"/>
        <v>8.0011083003129382E-2</v>
      </c>
      <c r="N208" s="22">
        <f t="shared" si="160"/>
        <v>7.4667167085265704E-2</v>
      </c>
      <c r="R208" s="1" t="s">
        <v>195</v>
      </c>
    </row>
    <row r="209" spans="2:20">
      <c r="B209" s="1" t="s">
        <v>8</v>
      </c>
      <c r="C209" s="1" t="s">
        <v>32</v>
      </c>
      <c r="D209" s="2">
        <v>1.54568050571639E-6</v>
      </c>
      <c r="E209" s="1" t="s">
        <v>7</v>
      </c>
      <c r="F209" s="7" t="s">
        <v>54</v>
      </c>
      <c r="G209" s="18">
        <f>D207+D208</f>
        <v>0.10153109319219079</v>
      </c>
      <c r="H209" s="22">
        <f>$D$209/$G$211*K7</f>
        <v>3.5560892593063395E-3</v>
      </c>
      <c r="I209" s="22">
        <f t="shared" ref="I209:N209" si="161">$D$209/$G$211*L7</f>
        <v>2.2071561192322977E-3</v>
      </c>
      <c r="J209" s="22">
        <f t="shared" si="161"/>
        <v>1.8505524230928436E-3</v>
      </c>
      <c r="K209" s="22">
        <f t="shared" si="161"/>
        <v>1.6694069395899495E-3</v>
      </c>
      <c r="L209" s="22">
        <f t="shared" si="161"/>
        <v>1.4469835522959845E-3</v>
      </c>
      <c r="M209" s="22">
        <f t="shared" si="161"/>
        <v>1.078614258471356E-3</v>
      </c>
      <c r="N209" s="22">
        <f t="shared" si="161"/>
        <v>1.0385836044695905E-3</v>
      </c>
      <c r="R209" s="1" t="s">
        <v>196</v>
      </c>
    </row>
    <row r="210" spans="2:20">
      <c r="B210" s="1" t="s">
        <v>8</v>
      </c>
      <c r="C210" s="1" t="s">
        <v>32</v>
      </c>
      <c r="D210" s="1">
        <v>0.15808193695933601</v>
      </c>
      <c r="E210" s="1" t="s">
        <v>7</v>
      </c>
      <c r="F210" s="7" t="s">
        <v>11</v>
      </c>
      <c r="G210" s="18" t="s">
        <v>55</v>
      </c>
      <c r="H210" s="22">
        <f>$D$210/$G$213*K9</f>
        <v>7.7692485635185174E-2</v>
      </c>
      <c r="I210" s="22">
        <f t="shared" ref="I210:N210" si="162">$D$210/$G$213*L9</f>
        <v>0.1337901644576831</v>
      </c>
      <c r="J210" s="22">
        <f t="shared" si="162"/>
        <v>0.13873626829243807</v>
      </c>
      <c r="K210" s="22">
        <f t="shared" si="162"/>
        <v>0.14512447744768078</v>
      </c>
      <c r="L210" s="22">
        <f t="shared" si="162"/>
        <v>0.14175775468332805</v>
      </c>
      <c r="M210" s="22">
        <f t="shared" si="162"/>
        <v>0.13694445851122833</v>
      </c>
      <c r="N210" s="22">
        <f t="shared" si="162"/>
        <v>0.13374236875126874</v>
      </c>
      <c r="R210" s="1" t="s">
        <v>197</v>
      </c>
    </row>
    <row r="211" spans="2:20">
      <c r="B211" s="1" t="s">
        <v>8</v>
      </c>
      <c r="C211" s="1" t="s">
        <v>32</v>
      </c>
      <c r="D211" s="1">
        <v>1.32520449153257E-2</v>
      </c>
      <c r="E211" s="1" t="s">
        <v>7</v>
      </c>
      <c r="F211" s="7" t="s">
        <v>11</v>
      </c>
      <c r="G211" s="24">
        <f>D209+D218</f>
        <v>1.6886621154955769E-6</v>
      </c>
      <c r="H211" s="22">
        <f>$D$211/$G$213*K9</f>
        <v>6.5129788325254036E-3</v>
      </c>
      <c r="I211" s="22">
        <f t="shared" ref="I211:N211" si="163">$D$211/$G$213*L9</f>
        <v>1.1215660073029736E-2</v>
      </c>
      <c r="J211" s="22">
        <f t="shared" si="163"/>
        <v>1.1630293088254608E-2</v>
      </c>
      <c r="K211" s="22">
        <f t="shared" si="163"/>
        <v>1.2165818122183992E-2</v>
      </c>
      <c r="L211" s="22">
        <f t="shared" si="163"/>
        <v>1.1883584983162367E-2</v>
      </c>
      <c r="M211" s="22">
        <f t="shared" si="163"/>
        <v>1.1480085264659812E-2</v>
      </c>
      <c r="N211" s="22">
        <f t="shared" si="163"/>
        <v>1.1211653348034169E-2</v>
      </c>
      <c r="R211" s="1" t="s">
        <v>198</v>
      </c>
    </row>
    <row r="212" spans="2:20">
      <c r="B212" s="1" t="s">
        <v>8</v>
      </c>
      <c r="C212" s="1" t="s">
        <v>32</v>
      </c>
      <c r="D212" s="1">
        <v>1.36093698715868E-3</v>
      </c>
      <c r="E212" s="1" t="s">
        <v>7</v>
      </c>
      <c r="F212" s="7" t="s">
        <v>11</v>
      </c>
      <c r="G212" s="18" t="s">
        <v>19</v>
      </c>
      <c r="H212" s="22">
        <f>$D$212/$G$213*K9</f>
        <v>6.68859322949822E-4</v>
      </c>
      <c r="I212" s="22">
        <f t="shared" ref="I212:N212" si="164">$D$212/$G$213*L9</f>
        <v>1.151807643749587E-3</v>
      </c>
      <c r="J212" s="22">
        <f t="shared" si="164"/>
        <v>1.1943889517757973E-3</v>
      </c>
      <c r="K212" s="22">
        <f t="shared" si="164"/>
        <v>1.2493854320081458E-3</v>
      </c>
      <c r="L212" s="22">
        <f t="shared" si="164"/>
        <v>1.2204011114485148E-3</v>
      </c>
      <c r="M212" s="22">
        <f t="shared" si="164"/>
        <v>1.1789631526484224E-3</v>
      </c>
      <c r="N212" s="22">
        <f t="shared" si="164"/>
        <v>1.1513961676129845E-3</v>
      </c>
      <c r="R212" s="1" t="s">
        <v>199</v>
      </c>
    </row>
    <row r="213" spans="2:20">
      <c r="B213" s="1" t="s">
        <v>8</v>
      </c>
      <c r="C213" s="1" t="s">
        <v>32</v>
      </c>
      <c r="D213" s="1">
        <v>2.7650201239912599E-3</v>
      </c>
      <c r="E213" s="1" t="s">
        <v>7</v>
      </c>
      <c r="F213" s="7" t="s">
        <v>10</v>
      </c>
      <c r="G213" s="18">
        <f>D210+D211+D212</f>
        <v>0.17269491886182037</v>
      </c>
      <c r="H213" s="22">
        <f>K10</f>
        <v>4.0347810336783625E-3</v>
      </c>
      <c r="I213" s="22">
        <f t="shared" ref="I213:N213" si="165">L10</f>
        <v>3.9035878657150361E-3</v>
      </c>
      <c r="J213" s="22">
        <f t="shared" si="165"/>
        <v>3.5877876733745855E-3</v>
      </c>
      <c r="K213" s="22">
        <f t="shared" si="165"/>
        <v>3.3492316253071362E-3</v>
      </c>
      <c r="L213" s="22">
        <f t="shared" si="165"/>
        <v>3.1819489316890423E-3</v>
      </c>
      <c r="M213" s="22">
        <f t="shared" si="165"/>
        <v>2.9187822063054614E-3</v>
      </c>
      <c r="N213" s="22">
        <f t="shared" si="165"/>
        <v>2.5408611848038304E-3</v>
      </c>
      <c r="R213" s="1" t="s">
        <v>200</v>
      </c>
    </row>
    <row r="214" spans="2:20">
      <c r="B214" s="1" t="s">
        <v>8</v>
      </c>
      <c r="C214" s="1" t="s">
        <v>32</v>
      </c>
      <c r="D214" s="1">
        <v>1.0891969252953199E-3</v>
      </c>
      <c r="E214" s="1" t="s">
        <v>7</v>
      </c>
      <c r="F214" s="7" t="s">
        <v>65</v>
      </c>
      <c r="G214" s="18" t="s">
        <v>114</v>
      </c>
      <c r="H214" s="22">
        <f>$D$214/$G$215*K11</f>
        <v>4.0308383550423056E-3</v>
      </c>
      <c r="I214" s="22">
        <f t="shared" ref="I214:N214" si="166">$D$214/$G$215*L11</f>
        <v>3.911989685862211E-3</v>
      </c>
      <c r="J214" s="22">
        <f t="shared" si="166"/>
        <v>3.7783824743965492E-3</v>
      </c>
      <c r="K214" s="22">
        <f t="shared" si="166"/>
        <v>3.6923205140162126E-3</v>
      </c>
      <c r="L214" s="22">
        <f t="shared" si="166"/>
        <v>3.5296686335608194E-3</v>
      </c>
      <c r="M214" s="22">
        <f t="shared" si="166"/>
        <v>3.3796098019791155E-3</v>
      </c>
      <c r="N214" s="22">
        <f t="shared" si="166"/>
        <v>3.2497456708855195E-3</v>
      </c>
      <c r="R214" s="1" t="s">
        <v>201</v>
      </c>
    </row>
    <row r="215" spans="2:20">
      <c r="B215" s="1" t="s">
        <v>8</v>
      </c>
      <c r="C215" s="1" t="s">
        <v>32</v>
      </c>
      <c r="D215" s="2">
        <v>4.0884112196257498E-4</v>
      </c>
      <c r="E215" s="1" t="s">
        <v>7</v>
      </c>
      <c r="F215" s="7" t="s">
        <v>14</v>
      </c>
      <c r="G215" s="18">
        <f>D214+D219</f>
        <v>2.5675897924095897E-3</v>
      </c>
      <c r="H215" s="22">
        <f>$D$215/$G$205*K2</f>
        <v>3.3856403923652231E-4</v>
      </c>
      <c r="I215" s="22">
        <f t="shared" ref="I215:N215" si="167">$D$215/$G$205*L2</f>
        <v>2.8966016410624722E-4</v>
      </c>
      <c r="J215" s="22">
        <f t="shared" si="167"/>
        <v>2.7673486387927248E-4</v>
      </c>
      <c r="K215" s="22">
        <f t="shared" si="167"/>
        <v>2.5054068087272658E-4</v>
      </c>
      <c r="L215" s="22">
        <f t="shared" si="167"/>
        <v>2.2692568104767531E-4</v>
      </c>
      <c r="M215" s="22">
        <f t="shared" si="167"/>
        <v>2.0573300207507673E-4</v>
      </c>
      <c r="N215" s="22">
        <f t="shared" si="167"/>
        <v>1.9397247839681269E-4</v>
      </c>
      <c r="R215" s="1" t="s">
        <v>77</v>
      </c>
    </row>
    <row r="216" spans="2:20">
      <c r="B216" s="1" t="s">
        <v>8</v>
      </c>
      <c r="C216" s="1" t="s">
        <v>32</v>
      </c>
      <c r="D216" s="1">
        <v>0.130798124623101</v>
      </c>
      <c r="E216" s="1" t="s">
        <v>7</v>
      </c>
      <c r="F216" s="7" t="s">
        <v>21</v>
      </c>
      <c r="H216" s="22">
        <f>$D$216/$G$207*K5</f>
        <v>0.10884064811626935</v>
      </c>
      <c r="I216" s="22">
        <f t="shared" ref="I216:N216" si="168">$D$216/$G$207*L5</f>
        <v>9.6663662936810571E-2</v>
      </c>
      <c r="J216" s="22">
        <f t="shared" si="168"/>
        <v>9.4457187459996164E-2</v>
      </c>
      <c r="K216" s="22">
        <f t="shared" si="168"/>
        <v>9.2290029511695584E-2</v>
      </c>
      <c r="L216" s="22">
        <f t="shared" si="168"/>
        <v>9.4969307530979277E-2</v>
      </c>
      <c r="M216" s="22">
        <f t="shared" si="168"/>
        <v>9.7046166349407353E-2</v>
      </c>
      <c r="N216" s="22">
        <f t="shared" si="168"/>
        <v>9.7084593859167012E-2</v>
      </c>
      <c r="R216" s="1" t="s">
        <v>202</v>
      </c>
    </row>
    <row r="217" spans="2:20">
      <c r="B217" s="1" t="s">
        <v>8</v>
      </c>
      <c r="C217" s="1" t="s">
        <v>32</v>
      </c>
      <c r="D217" s="1">
        <v>3.5842430258232999E-2</v>
      </c>
      <c r="E217" s="1" t="s">
        <v>7</v>
      </c>
      <c r="F217" s="7" t="s">
        <v>21</v>
      </c>
      <c r="H217" s="22">
        <f>$D$217/$G$207*K5</f>
        <v>2.9825453160046797E-2</v>
      </c>
      <c r="I217" s="22">
        <f t="shared" ref="I217:N217" si="169">$D$217/$G$207*L5</f>
        <v>2.6488610653260549E-2</v>
      </c>
      <c r="J217" s="22">
        <f t="shared" si="169"/>
        <v>2.5883973211996703E-2</v>
      </c>
      <c r="K217" s="22">
        <f t="shared" si="169"/>
        <v>2.5290109899014462E-2</v>
      </c>
      <c r="L217" s="22">
        <f t="shared" si="169"/>
        <v>2.6024308770942566E-2</v>
      </c>
      <c r="M217" s="22">
        <f t="shared" si="169"/>
        <v>2.6593427537516666E-2</v>
      </c>
      <c r="N217" s="22">
        <f t="shared" si="169"/>
        <v>2.6603957775182738E-2</v>
      </c>
      <c r="R217" s="1" t="s">
        <v>203</v>
      </c>
    </row>
    <row r="218" spans="2:20">
      <c r="B218" s="1" t="s">
        <v>8</v>
      </c>
      <c r="C218" s="1" t="s">
        <v>32</v>
      </c>
      <c r="D218" s="2">
        <v>1.42981609779187E-7</v>
      </c>
      <c r="E218" s="1" t="s">
        <v>7</v>
      </c>
      <c r="F218" s="7" t="s">
        <v>54</v>
      </c>
      <c r="H218" s="22">
        <f>$D$218/$G$211*K7</f>
        <v>3.2895243547012256E-4</v>
      </c>
      <c r="I218" s="22">
        <f t="shared" ref="I218:N218" si="170">$D$218/$G$211*L7</f>
        <v>2.0417074149198204E-4</v>
      </c>
      <c r="J218" s="22">
        <f t="shared" si="170"/>
        <v>1.7118347773426552E-4</v>
      </c>
      <c r="K218" s="22">
        <f t="shared" si="170"/>
        <v>1.5442679823958E-4</v>
      </c>
      <c r="L218" s="22">
        <f t="shared" si="170"/>
        <v>1.3385174805927711E-4</v>
      </c>
      <c r="M218" s="22">
        <f t="shared" si="170"/>
        <v>9.9776119603410483E-5</v>
      </c>
      <c r="N218" s="22">
        <f t="shared" si="170"/>
        <v>9.607312449638915E-5</v>
      </c>
      <c r="R218" s="1" t="s">
        <v>204</v>
      </c>
    </row>
    <row r="219" spans="2:20">
      <c r="B219" s="1" t="s">
        <v>8</v>
      </c>
      <c r="C219" s="1" t="s">
        <v>32</v>
      </c>
      <c r="D219" s="1">
        <v>1.47839286711427E-3</v>
      </c>
      <c r="E219" s="1" t="s">
        <v>7</v>
      </c>
      <c r="F219" s="7" t="s">
        <v>65</v>
      </c>
      <c r="H219" s="22">
        <f>$D$219/$G$215*K11</f>
        <v>5.4711526760594011E-3</v>
      </c>
      <c r="I219" s="22">
        <f t="shared" ref="I219:N219" si="171">$D$219/$G$215*L11</f>
        <v>5.3098365534177266E-3</v>
      </c>
      <c r="J219" s="22">
        <f t="shared" si="171"/>
        <v>5.1284883106540897E-3</v>
      </c>
      <c r="K219" s="22">
        <f t="shared" si="171"/>
        <v>5.0116743669113978E-3</v>
      </c>
      <c r="L219" s="22">
        <f t="shared" si="171"/>
        <v>4.7909031047975439E-3</v>
      </c>
      <c r="M219" s="22">
        <f t="shared" si="171"/>
        <v>4.5872246871434159E-3</v>
      </c>
      <c r="N219" s="22">
        <f t="shared" si="171"/>
        <v>4.4109570163081268E-3</v>
      </c>
      <c r="R219" s="1" t="s">
        <v>205</v>
      </c>
    </row>
    <row r="220" spans="2:20">
      <c r="B220" s="1" t="s">
        <v>8</v>
      </c>
      <c r="C220" s="1" t="s">
        <v>32</v>
      </c>
      <c r="D220" s="1">
        <v>2.2717434533608302E-2</v>
      </c>
      <c r="E220" s="1" t="s">
        <v>7</v>
      </c>
      <c r="F220" s="7" t="s">
        <v>6</v>
      </c>
      <c r="H220" s="22"/>
      <c r="I220" s="22"/>
      <c r="J220" s="22"/>
      <c r="K220" s="22"/>
      <c r="L220" s="22"/>
      <c r="M220" s="22"/>
      <c r="N220" s="22"/>
      <c r="R220" s="1" t="s">
        <v>206</v>
      </c>
    </row>
    <row r="221" spans="2:20">
      <c r="F221" s="7" t="s">
        <v>168</v>
      </c>
      <c r="G221" s="7" t="s">
        <v>26</v>
      </c>
      <c r="H221" s="22">
        <f>K3</f>
        <v>3.8689106401282179E-3</v>
      </c>
      <c r="I221" s="22">
        <f t="shared" ref="I221:N221" si="172">L3</f>
        <v>4.3054917088054569E-3</v>
      </c>
      <c r="J221" s="22">
        <f t="shared" si="172"/>
        <v>5.6876184685504061E-3</v>
      </c>
      <c r="K221" s="22">
        <f t="shared" si="172"/>
        <v>6.9149421238370408E-3</v>
      </c>
      <c r="L221" s="22">
        <f t="shared" si="172"/>
        <v>8.1842905746326387E-3</v>
      </c>
      <c r="M221" s="22">
        <f t="shared" si="172"/>
        <v>8.8228771630937189E-3</v>
      </c>
      <c r="N221" s="22">
        <f t="shared" si="172"/>
        <v>9.2091888954112452E-3</v>
      </c>
    </row>
    <row r="222" spans="2:20">
      <c r="G222" s="7" t="s">
        <v>28</v>
      </c>
      <c r="H222" s="22">
        <f>K8</f>
        <v>3.2784754975207428E-2</v>
      </c>
      <c r="I222" s="22">
        <f t="shared" ref="I222:N222" si="173">L8</f>
        <v>6.8969499750000177E-2</v>
      </c>
      <c r="J222" s="22">
        <f t="shared" si="173"/>
        <v>0.11177525915624735</v>
      </c>
      <c r="K222" s="22">
        <f t="shared" si="173"/>
        <v>0.13939218054967431</v>
      </c>
      <c r="L222" s="22">
        <f t="shared" si="173"/>
        <v>0.15781202228941457</v>
      </c>
      <c r="M222" s="22">
        <f t="shared" si="173"/>
        <v>0.17653560563741955</v>
      </c>
      <c r="N222" s="22">
        <f t="shared" si="173"/>
        <v>0.19812171581103177</v>
      </c>
    </row>
    <row r="223" spans="2:20">
      <c r="G223" s="18" t="s">
        <v>0</v>
      </c>
      <c r="H223" s="23">
        <f>SUM(H202:H222)</f>
        <v>1.0000000217846239</v>
      </c>
      <c r="I223" s="23">
        <f t="shared" ref="I223:N223" si="174">SUM(I202:I222)</f>
        <v>0.99999995359579852</v>
      </c>
      <c r="J223" s="23">
        <f t="shared" si="174"/>
        <v>0.9999999567866259</v>
      </c>
      <c r="K223" s="23">
        <f t="shared" si="174"/>
        <v>0.9999999527322061</v>
      </c>
      <c r="L223" s="23">
        <f t="shared" si="174"/>
        <v>1.0000000936241629</v>
      </c>
      <c r="M223" s="23">
        <f t="shared" si="174"/>
        <v>1.0000001177923554</v>
      </c>
      <c r="N223" s="23">
        <f t="shared" si="174"/>
        <v>0.99999997335873858</v>
      </c>
    </row>
    <row r="224" spans="2:20">
      <c r="B224" s="1" t="s">
        <v>5</v>
      </c>
      <c r="C224" s="1" t="s">
        <v>30</v>
      </c>
      <c r="D224" s="2">
        <v>6.5820984882502598E-9</v>
      </c>
      <c r="E224" s="1" t="s">
        <v>2</v>
      </c>
      <c r="R224" s="1" t="s">
        <v>4</v>
      </c>
      <c r="S224" s="1" t="s">
        <v>66</v>
      </c>
      <c r="T224" s="1" t="s">
        <v>31</v>
      </c>
    </row>
    <row r="225" spans="1:30">
      <c r="B225" s="1" t="s">
        <v>3</v>
      </c>
      <c r="C225" s="1" t="s">
        <v>30</v>
      </c>
      <c r="D225" s="2">
        <v>3.1699999999999999E-10</v>
      </c>
      <c r="E225" s="1" t="s">
        <v>2</v>
      </c>
      <c r="R225" s="1" t="s">
        <v>1</v>
      </c>
      <c r="S225" s="1" t="s">
        <v>66</v>
      </c>
      <c r="T225" s="1" t="s">
        <v>29</v>
      </c>
    </row>
    <row r="226" spans="1:30" s="3" customFormat="1">
      <c r="F226" s="20"/>
      <c r="G226" s="20"/>
      <c r="AD226" s="21"/>
    </row>
    <row r="227" spans="1:30">
      <c r="A227" s="1" t="s">
        <v>207</v>
      </c>
      <c r="B227" s="1" t="s">
        <v>18</v>
      </c>
      <c r="C227" s="1" t="s">
        <v>35</v>
      </c>
      <c r="D227" s="1" t="s">
        <v>17</v>
      </c>
      <c r="E227" s="1" t="s">
        <v>16</v>
      </c>
      <c r="H227" s="8">
        <v>2020</v>
      </c>
      <c r="I227" s="8">
        <v>2025</v>
      </c>
      <c r="J227" s="8">
        <v>2030</v>
      </c>
      <c r="K227" s="8">
        <v>2035</v>
      </c>
      <c r="L227" s="8">
        <v>2040</v>
      </c>
      <c r="M227" s="8">
        <v>2045</v>
      </c>
      <c r="N227" s="8">
        <v>2050</v>
      </c>
      <c r="O227" s="8"/>
      <c r="P227" s="8"/>
      <c r="Q227" s="8"/>
      <c r="R227" s="1" t="s">
        <v>15</v>
      </c>
      <c r="S227" s="1" t="s">
        <v>34</v>
      </c>
      <c r="T227" s="1" t="s">
        <v>33</v>
      </c>
    </row>
    <row r="228" spans="1:30">
      <c r="B228" s="1" t="s">
        <v>8</v>
      </c>
      <c r="C228" s="1" t="s">
        <v>32</v>
      </c>
      <c r="D228" s="1">
        <v>2.1961153535112299E-2</v>
      </c>
      <c r="E228" s="1" t="s">
        <v>7</v>
      </c>
      <c r="F228" s="7" t="s">
        <v>26</v>
      </c>
      <c r="G228" s="18" t="s">
        <v>23</v>
      </c>
      <c r="H228" s="19">
        <f>K3</f>
        <v>3.8689106401282179E-3</v>
      </c>
      <c r="I228" s="19">
        <f t="shared" ref="I228:N228" si="175">L3</f>
        <v>4.3054917088054569E-3</v>
      </c>
      <c r="J228" s="19">
        <f t="shared" si="175"/>
        <v>5.6876184685504061E-3</v>
      </c>
      <c r="K228" s="19">
        <f t="shared" si="175"/>
        <v>6.9149421238370408E-3</v>
      </c>
      <c r="L228" s="19">
        <f t="shared" si="175"/>
        <v>8.1842905746326387E-3</v>
      </c>
      <c r="M228" s="19">
        <f t="shared" si="175"/>
        <v>8.8228771630937189E-3</v>
      </c>
      <c r="N228" s="19">
        <f t="shared" si="175"/>
        <v>9.2091888954112452E-3</v>
      </c>
      <c r="R228" s="1" t="s">
        <v>208</v>
      </c>
    </row>
    <row r="229" spans="1:30">
      <c r="B229" s="1" t="s">
        <v>8</v>
      </c>
      <c r="C229" s="1" t="s">
        <v>32</v>
      </c>
      <c r="D229" s="1">
        <v>9.0391401162684598E-2</v>
      </c>
      <c r="E229" s="1" t="s">
        <v>7</v>
      </c>
      <c r="F229" s="7" t="s">
        <v>14</v>
      </c>
      <c r="G229" s="18">
        <f>D229+D232+D247+D248</f>
        <v>0.22157204838806874</v>
      </c>
      <c r="H229" s="19">
        <f>$D$229/$G$229*K2</f>
        <v>7.8154557072646985E-2</v>
      </c>
      <c r="I229" s="19">
        <f t="shared" ref="I229:N229" si="176">$D$229/$G$229*L2</f>
        <v>6.6865523811578828E-2</v>
      </c>
      <c r="J229" s="19">
        <f t="shared" si="176"/>
        <v>6.3881830928695635E-2</v>
      </c>
      <c r="K229" s="19">
        <f t="shared" si="176"/>
        <v>5.7835132125795698E-2</v>
      </c>
      <c r="L229" s="19">
        <f t="shared" si="176"/>
        <v>5.2383815276671741E-2</v>
      </c>
      <c r="M229" s="19">
        <f t="shared" si="176"/>
        <v>4.7491670080090066E-2</v>
      </c>
      <c r="N229" s="19">
        <f t="shared" si="176"/>
        <v>4.4776855709698568E-2</v>
      </c>
      <c r="R229" s="1" t="s">
        <v>209</v>
      </c>
    </row>
    <row r="230" spans="1:30">
      <c r="B230" s="1" t="s">
        <v>8</v>
      </c>
      <c r="C230" s="1" t="s">
        <v>32</v>
      </c>
      <c r="D230" s="1">
        <v>4.9255992332288501E-2</v>
      </c>
      <c r="E230" s="1" t="s">
        <v>7</v>
      </c>
      <c r="F230" s="7" t="s">
        <v>13</v>
      </c>
      <c r="G230" s="18" t="s">
        <v>22</v>
      </c>
      <c r="H230" s="19">
        <f>$D$230/$G$231*K4</f>
        <v>1.4019519567444337E-2</v>
      </c>
      <c r="I230" s="19">
        <f t="shared" ref="I230:N230" si="177">$D$230/$G$231*L4</f>
        <v>1.3701618088095556E-2</v>
      </c>
      <c r="J230" s="19">
        <f t="shared" si="177"/>
        <v>1.329015134806015E-2</v>
      </c>
      <c r="K230" s="19">
        <f t="shared" si="177"/>
        <v>1.2782859399838841E-2</v>
      </c>
      <c r="L230" s="19">
        <f t="shared" si="177"/>
        <v>1.2195505848746409E-2</v>
      </c>
      <c r="M230" s="19">
        <f t="shared" si="177"/>
        <v>1.1536444451490381E-2</v>
      </c>
      <c r="N230" s="19">
        <f t="shared" si="177"/>
        <v>1.0861370742920066E-2</v>
      </c>
      <c r="R230" s="1" t="s">
        <v>210</v>
      </c>
    </row>
    <row r="231" spans="1:30">
      <c r="B231" s="1" t="s">
        <v>8</v>
      </c>
      <c r="C231" s="1" t="s">
        <v>32</v>
      </c>
      <c r="D231" s="1">
        <v>0.19702491627924701</v>
      </c>
      <c r="E231" s="1" t="s">
        <v>7</v>
      </c>
      <c r="F231" s="7" t="s">
        <v>13</v>
      </c>
      <c r="G231" s="18">
        <f>D230+D231</f>
        <v>0.24628090861153551</v>
      </c>
      <c r="H231" s="19">
        <f>$D$231/$G$231*K4</f>
        <v>5.6078347796077191E-2</v>
      </c>
      <c r="I231" s="19">
        <f t="shared" ref="I231:N231" si="178">$D$231/$G$231*L4</f>
        <v>5.4806735767002623E-2</v>
      </c>
      <c r="J231" s="19">
        <f t="shared" si="178"/>
        <v>5.3160860896382514E-2</v>
      </c>
      <c r="K231" s="19">
        <f t="shared" si="178"/>
        <v>5.1131683350772082E-2</v>
      </c>
      <c r="L231" s="19">
        <f t="shared" si="178"/>
        <v>4.8782257854486921E-2</v>
      </c>
      <c r="M231" s="19">
        <f t="shared" si="178"/>
        <v>4.6145999594958742E-2</v>
      </c>
      <c r="N231" s="19">
        <f t="shared" si="178"/>
        <v>4.3445691782335538E-2</v>
      </c>
      <c r="R231" s="1" t="s">
        <v>211</v>
      </c>
    </row>
    <row r="232" spans="1:30">
      <c r="B232" s="1" t="s">
        <v>8</v>
      </c>
      <c r="C232" s="1" t="s">
        <v>32</v>
      </c>
      <c r="D232" s="1">
        <v>0.128583793017782</v>
      </c>
      <c r="E232" s="1" t="s">
        <v>7</v>
      </c>
      <c r="F232" s="7" t="s">
        <v>14</v>
      </c>
      <c r="G232" s="18" t="s">
        <v>12</v>
      </c>
      <c r="H232" s="19">
        <f>$D$232/$G$229*K2</f>
        <v>0.11117660818133518</v>
      </c>
      <c r="I232" s="19">
        <f t="shared" ref="I232:N232" si="179">$D$232/$G$229*L2</f>
        <v>9.5117705481071596E-2</v>
      </c>
      <c r="J232" s="19">
        <f t="shared" si="179"/>
        <v>9.0873335517265105E-2</v>
      </c>
      <c r="K232" s="19">
        <f t="shared" si="179"/>
        <v>8.2271771017632958E-2</v>
      </c>
      <c r="L232" s="19">
        <f t="shared" si="179"/>
        <v>7.4517150684438371E-2</v>
      </c>
      <c r="M232" s="19">
        <f t="shared" si="179"/>
        <v>6.7557964553027025E-2</v>
      </c>
      <c r="N232" s="19">
        <f t="shared" si="179"/>
        <v>6.3696080296405624E-2</v>
      </c>
      <c r="R232" s="1" t="s">
        <v>212</v>
      </c>
    </row>
    <row r="233" spans="1:30">
      <c r="B233" s="1" t="s">
        <v>8</v>
      </c>
      <c r="C233" s="1" t="s">
        <v>32</v>
      </c>
      <c r="D233" s="1">
        <v>0.21997563074812199</v>
      </c>
      <c r="E233" s="1" t="s">
        <v>7</v>
      </c>
      <c r="F233" s="7" t="s">
        <v>21</v>
      </c>
      <c r="G233" s="18">
        <f>D233+D234+D249+D250</f>
        <v>0.30849963295296556</v>
      </c>
      <c r="H233" s="19">
        <f>$D$233/$G$233*K5</f>
        <v>0.28885548890461582</v>
      </c>
      <c r="I233" s="19">
        <f t="shared" ref="I233:N233" si="180">$D$233/$G$233*L5</f>
        <v>0.25653861953390639</v>
      </c>
      <c r="J233" s="19">
        <f t="shared" si="180"/>
        <v>0.25068278751120088</v>
      </c>
      <c r="K233" s="19">
        <f t="shared" si="180"/>
        <v>0.24493130146693215</v>
      </c>
      <c r="L233" s="19">
        <f t="shared" si="180"/>
        <v>0.25204191846128182</v>
      </c>
      <c r="M233" s="19">
        <f t="shared" si="180"/>
        <v>0.25755375691286886</v>
      </c>
      <c r="N233" s="19">
        <f t="shared" si="180"/>
        <v>0.25765574084360726</v>
      </c>
      <c r="R233" s="1" t="s">
        <v>213</v>
      </c>
    </row>
    <row r="234" spans="1:30">
      <c r="B234" s="1" t="s">
        <v>8</v>
      </c>
      <c r="C234" s="1" t="s">
        <v>32</v>
      </c>
      <c r="D234" s="1">
        <v>2.7297972582539201E-2</v>
      </c>
      <c r="E234" s="1" t="s">
        <v>7</v>
      </c>
      <c r="F234" s="7" t="s">
        <v>21</v>
      </c>
      <c r="G234" s="18" t="s">
        <v>20</v>
      </c>
      <c r="H234" s="19">
        <f>$D$234/$G$233*K5</f>
        <v>3.5845648854908339E-2</v>
      </c>
      <c r="I234" s="19">
        <f t="shared" ref="I234:N234" si="181">$D$234/$G$233*L5</f>
        <v>3.1835272746269044E-2</v>
      </c>
      <c r="J234" s="19">
        <f t="shared" si="181"/>
        <v>3.1108590697625192E-2</v>
      </c>
      <c r="K234" s="19">
        <f t="shared" si="181"/>
        <v>3.0394857509038139E-2</v>
      </c>
      <c r="L234" s="19">
        <f t="shared" si="181"/>
        <v>3.1277252650247903E-2</v>
      </c>
      <c r="M234" s="19">
        <f t="shared" si="181"/>
        <v>3.196124666548994E-2</v>
      </c>
      <c r="N234" s="19">
        <f t="shared" si="181"/>
        <v>3.1973902406199441E-2</v>
      </c>
      <c r="R234" s="1" t="s">
        <v>214</v>
      </c>
    </row>
    <row r="235" spans="1:30">
      <c r="B235" s="1" t="s">
        <v>8</v>
      </c>
      <c r="C235" s="1" t="s">
        <v>32</v>
      </c>
      <c r="D235" s="1">
        <v>2.61629627244809E-2</v>
      </c>
      <c r="E235" s="1" t="s">
        <v>7</v>
      </c>
      <c r="F235" s="7" t="s">
        <v>25</v>
      </c>
      <c r="G235" s="18">
        <f>D235+D236</f>
        <v>8.1738435392154002E-2</v>
      </c>
      <c r="H235" s="19">
        <f>$D$235/$G$235*K6</f>
        <v>6.2184579843122791E-2</v>
      </c>
      <c r="I235" s="19">
        <f t="shared" ref="I235:N235" si="182">$D$235/$G$235*L6</f>
        <v>5.5323367849083503E-2</v>
      </c>
      <c r="J235" s="19">
        <f t="shared" si="182"/>
        <v>4.5404887130861764E-2</v>
      </c>
      <c r="K235" s="19">
        <f t="shared" si="182"/>
        <v>4.228115991262215E-2</v>
      </c>
      <c r="L235" s="19">
        <f t="shared" si="182"/>
        <v>3.9435572859009581E-2</v>
      </c>
      <c r="M235" s="19">
        <f t="shared" si="182"/>
        <v>3.7666381978859152E-2</v>
      </c>
      <c r="N235" s="19">
        <f t="shared" si="182"/>
        <v>3.5150655773562238E-2</v>
      </c>
      <c r="R235" s="1" t="s">
        <v>215</v>
      </c>
    </row>
    <row r="236" spans="1:30">
      <c r="B236" s="1" t="s">
        <v>8</v>
      </c>
      <c r="C236" s="1" t="s">
        <v>32</v>
      </c>
      <c r="D236" s="1">
        <v>5.5575472667673098E-2</v>
      </c>
      <c r="E236" s="1" t="s">
        <v>7</v>
      </c>
      <c r="F236" s="7" t="s">
        <v>25</v>
      </c>
      <c r="G236" s="18" t="s">
        <v>55</v>
      </c>
      <c r="H236" s="19">
        <f>$D$236/$G$235*K6</f>
        <v>0.13209273941243885</v>
      </c>
      <c r="I236" s="19">
        <f t="shared" ref="I236:N236" si="183">$D$236/$G$235*L6</f>
        <v>0.11751812476892823</v>
      </c>
      <c r="J236" s="19">
        <f t="shared" si="183"/>
        <v>9.6449247369023147E-2</v>
      </c>
      <c r="K236" s="19">
        <f t="shared" si="183"/>
        <v>8.9813813207122936E-2</v>
      </c>
      <c r="L236" s="19">
        <f t="shared" si="183"/>
        <v>8.3769205523087503E-2</v>
      </c>
      <c r="M236" s="19">
        <f t="shared" si="183"/>
        <v>8.0011083003129382E-2</v>
      </c>
      <c r="N236" s="19">
        <f t="shared" si="183"/>
        <v>7.4667167085265704E-2</v>
      </c>
      <c r="R236" s="1" t="s">
        <v>216</v>
      </c>
    </row>
    <row r="237" spans="1:30">
      <c r="B237" s="1" t="s">
        <v>8</v>
      </c>
      <c r="C237" s="1" t="s">
        <v>32</v>
      </c>
      <c r="D237" s="2">
        <v>1.2339453997408401E-4</v>
      </c>
      <c r="E237" s="1" t="s">
        <v>7</v>
      </c>
      <c r="F237" s="7" t="s">
        <v>54</v>
      </c>
      <c r="G237" s="24">
        <f>D237+D251</f>
        <v>1.2914899089378187E-4</v>
      </c>
      <c r="H237" s="19">
        <f>$D$237/$G$237*K7</f>
        <v>3.7119371153379916E-3</v>
      </c>
      <c r="I237" s="19">
        <f t="shared" ref="I237:N237" si="184">$D$237/$G$237*L7</f>
        <v>2.303886129090541E-3</v>
      </c>
      <c r="J237" s="19">
        <f t="shared" si="184"/>
        <v>1.9316540509157218E-3</v>
      </c>
      <c r="K237" s="19">
        <f t="shared" si="184"/>
        <v>1.7425697522776729E-3</v>
      </c>
      <c r="L237" s="19">
        <f t="shared" si="184"/>
        <v>1.5103985196644868E-3</v>
      </c>
      <c r="M237" s="19">
        <f t="shared" si="184"/>
        <v>1.1258852090606896E-3</v>
      </c>
      <c r="N237" s="19">
        <f t="shared" si="184"/>
        <v>1.0841001863840117E-3</v>
      </c>
      <c r="R237" s="1" t="s">
        <v>217</v>
      </c>
    </row>
    <row r="238" spans="1:30">
      <c r="B238" s="1" t="s">
        <v>8</v>
      </c>
      <c r="C238" s="1" t="s">
        <v>32</v>
      </c>
      <c r="D238" s="1">
        <v>3.6016856183804201E-3</v>
      </c>
      <c r="E238" s="1" t="s">
        <v>7</v>
      </c>
      <c r="F238" s="7" t="s">
        <v>28</v>
      </c>
      <c r="G238" s="18" t="s">
        <v>218</v>
      </c>
      <c r="H238" s="19">
        <f>$D$238/$G$239*K8</f>
        <v>2.3500702000046895E-2</v>
      </c>
      <c r="I238" s="19">
        <f t="shared" ref="I238:N238" si="185">$D$238/$G$239*L8</f>
        <v>4.9438577837253091E-2</v>
      </c>
      <c r="J238" s="19">
        <f t="shared" si="185"/>
        <v>8.0122516041233952E-2</v>
      </c>
      <c r="K238" s="19">
        <f t="shared" si="185"/>
        <v>9.991882198637364E-2</v>
      </c>
      <c r="L238" s="19">
        <f t="shared" si="185"/>
        <v>0.11312249582627314</v>
      </c>
      <c r="M238" s="19">
        <f t="shared" si="185"/>
        <v>0.12654389711376962</v>
      </c>
      <c r="N238" s="19">
        <f t="shared" si="185"/>
        <v>0.14201720911240631</v>
      </c>
      <c r="R238" s="1" t="s">
        <v>219</v>
      </c>
    </row>
    <row r="239" spans="1:30">
      <c r="B239" s="1" t="s">
        <v>8</v>
      </c>
      <c r="C239" s="1" t="s">
        <v>32</v>
      </c>
      <c r="D239" s="1">
        <v>1.4228613290297001E-3</v>
      </c>
      <c r="E239" s="1" t="s">
        <v>7</v>
      </c>
      <c r="F239" s="7" t="s">
        <v>28</v>
      </c>
      <c r="G239" s="18">
        <f>D238+D239</f>
        <v>5.0245469474101204E-3</v>
      </c>
      <c r="H239" s="19">
        <f>$D$239/$G$239*K8</f>
        <v>9.2840529751605349E-3</v>
      </c>
      <c r="I239" s="19">
        <f t="shared" ref="I239:N239" si="186">$D$239/$G$239*L8</f>
        <v>1.9530921912747089E-2</v>
      </c>
      <c r="J239" s="19">
        <f t="shared" si="186"/>
        <v>3.1652743115013392E-2</v>
      </c>
      <c r="K239" s="19">
        <f t="shared" si="186"/>
        <v>3.9473358563300663E-2</v>
      </c>
      <c r="L239" s="19">
        <f t="shared" si="186"/>
        <v>4.4689526463141428E-2</v>
      </c>
      <c r="M239" s="19">
        <f t="shared" si="186"/>
        <v>4.9991708523649939E-2</v>
      </c>
      <c r="N239" s="19">
        <f t="shared" si="186"/>
        <v>5.6104506698625461E-2</v>
      </c>
      <c r="R239" s="1" t="s">
        <v>220</v>
      </c>
    </row>
    <row r="240" spans="1:30">
      <c r="B240" s="1" t="s">
        <v>8</v>
      </c>
      <c r="C240" s="1" t="s">
        <v>32</v>
      </c>
      <c r="D240" s="1">
        <v>6.9224518792760398E-2</v>
      </c>
      <c r="E240" s="1" t="s">
        <v>7</v>
      </c>
      <c r="F240" s="7" t="s">
        <v>11</v>
      </c>
      <c r="G240" s="18" t="s">
        <v>19</v>
      </c>
      <c r="H240" s="19">
        <f>$D$240/$G$241*K9</f>
        <v>7.769248563518516E-2</v>
      </c>
      <c r="I240" s="19">
        <f t="shared" ref="I240:N240" si="187">$D$240/$G$241*L9</f>
        <v>0.13379016445768308</v>
      </c>
      <c r="J240" s="19">
        <f t="shared" si="187"/>
        <v>0.13873626829243807</v>
      </c>
      <c r="K240" s="19">
        <f t="shared" si="187"/>
        <v>0.14512447744768076</v>
      </c>
      <c r="L240" s="19">
        <f t="shared" si="187"/>
        <v>0.14175775468332802</v>
      </c>
      <c r="M240" s="19">
        <f t="shared" si="187"/>
        <v>0.1369444585112283</v>
      </c>
      <c r="N240" s="19">
        <f t="shared" si="187"/>
        <v>0.13374236875126874</v>
      </c>
      <c r="R240" s="1" t="s">
        <v>221</v>
      </c>
    </row>
    <row r="241" spans="2:20">
      <c r="B241" s="1" t="s">
        <v>8</v>
      </c>
      <c r="C241" s="1" t="s">
        <v>32</v>
      </c>
      <c r="D241" s="1">
        <v>5.8031072362141299E-3</v>
      </c>
      <c r="E241" s="1" t="s">
        <v>7</v>
      </c>
      <c r="F241" s="7" t="s">
        <v>11</v>
      </c>
      <c r="G241" s="24">
        <f>D240+D241+D242</f>
        <v>7.5623584111570413E-2</v>
      </c>
      <c r="H241" s="19">
        <f>$D$241/$G$241*K9</f>
        <v>6.512978832525401E-3</v>
      </c>
      <c r="I241" s="19">
        <f t="shared" ref="I241:N241" si="188">$D$241/$G$241*L9</f>
        <v>1.1215660073029732E-2</v>
      </c>
      <c r="J241" s="19">
        <f t="shared" si="188"/>
        <v>1.1630293088254605E-2</v>
      </c>
      <c r="K241" s="19">
        <f t="shared" si="188"/>
        <v>1.2165818122183989E-2</v>
      </c>
      <c r="L241" s="19">
        <f t="shared" si="188"/>
        <v>1.1883584983162363E-2</v>
      </c>
      <c r="M241" s="19">
        <f t="shared" si="188"/>
        <v>1.1480085264659809E-2</v>
      </c>
      <c r="N241" s="19">
        <f t="shared" si="188"/>
        <v>1.1211653348034164E-2</v>
      </c>
      <c r="R241" s="1" t="s">
        <v>222</v>
      </c>
    </row>
    <row r="242" spans="2:20">
      <c r="B242" s="1" t="s">
        <v>8</v>
      </c>
      <c r="C242" s="1" t="s">
        <v>32</v>
      </c>
      <c r="D242" s="2">
        <v>5.9595808259587995E-4</v>
      </c>
      <c r="E242" s="1" t="s">
        <v>7</v>
      </c>
      <c r="F242" s="7" t="s">
        <v>11</v>
      </c>
      <c r="G242" s="18" t="s">
        <v>27</v>
      </c>
      <c r="H242" s="19">
        <f>$D$242/$G$241*K9</f>
        <v>6.6885932294982113E-4</v>
      </c>
      <c r="I242" s="19">
        <f t="shared" ref="I242:N242" si="189">$D$242/$G$241*L9</f>
        <v>1.1518076437495855E-3</v>
      </c>
      <c r="J242" s="19">
        <f t="shared" si="189"/>
        <v>1.1943889517757956E-3</v>
      </c>
      <c r="K242" s="19">
        <f t="shared" si="189"/>
        <v>1.2493854320081441E-3</v>
      </c>
      <c r="L242" s="19">
        <f t="shared" si="189"/>
        <v>1.2204011114485133E-3</v>
      </c>
      <c r="M242" s="19">
        <f t="shared" si="189"/>
        <v>1.1789631526484207E-3</v>
      </c>
      <c r="N242" s="19">
        <f t="shared" si="189"/>
        <v>1.151396167612983E-3</v>
      </c>
      <c r="R242" s="1" t="s">
        <v>223</v>
      </c>
    </row>
    <row r="243" spans="2:20">
      <c r="B243" s="1" t="s">
        <v>8</v>
      </c>
      <c r="C243" s="1" t="s">
        <v>32</v>
      </c>
      <c r="D243" s="2">
        <v>5.2868645063481397E-4</v>
      </c>
      <c r="E243" s="1" t="s">
        <v>7</v>
      </c>
      <c r="F243" s="7" t="s">
        <v>10</v>
      </c>
      <c r="G243" s="24">
        <f>D243+D244+D245</f>
        <v>2.5694288715199864E-2</v>
      </c>
      <c r="H243" s="19">
        <f>$D$243/$G$243*K10</f>
        <v>8.3019774838997203E-5</v>
      </c>
      <c r="I243" s="19">
        <f t="shared" ref="I243:N243" si="190">$D$243/$G$243*L10</f>
        <v>8.0320340303685977E-5</v>
      </c>
      <c r="J243" s="19">
        <f t="shared" si="190"/>
        <v>7.3822426131051302E-5</v>
      </c>
      <c r="K243" s="19">
        <f t="shared" si="190"/>
        <v>6.8913889773878704E-5</v>
      </c>
      <c r="L243" s="19">
        <f t="shared" si="190"/>
        <v>6.5471876082748078E-5</v>
      </c>
      <c r="M243" s="19">
        <f t="shared" si="190"/>
        <v>6.0056949695393916E-5</v>
      </c>
      <c r="N243" s="19">
        <f t="shared" si="190"/>
        <v>5.2280835489913508E-5</v>
      </c>
      <c r="R243" s="1" t="s">
        <v>224</v>
      </c>
    </row>
    <row r="244" spans="2:20">
      <c r="B244" s="1" t="s">
        <v>8</v>
      </c>
      <c r="C244" s="1" t="s">
        <v>32</v>
      </c>
      <c r="D244" s="1">
        <v>1.87200964080836E-2</v>
      </c>
      <c r="E244" s="1" t="s">
        <v>7</v>
      </c>
      <c r="F244" s="7" t="s">
        <v>10</v>
      </c>
      <c r="G244" s="18" t="s">
        <v>114</v>
      </c>
      <c r="H244" s="19">
        <f>$D$244/$G$243*K10</f>
        <v>2.9396217491431975E-3</v>
      </c>
      <c r="I244" s="19">
        <f t="shared" ref="I244:N244" si="191">$D$244/$G$243*L10</f>
        <v>2.8440382994677636E-3</v>
      </c>
      <c r="J244" s="19">
        <f t="shared" si="191"/>
        <v>2.6139556491234731E-3</v>
      </c>
      <c r="K244" s="19">
        <f t="shared" si="191"/>
        <v>2.4401507904619349E-3</v>
      </c>
      <c r="L244" s="19">
        <f t="shared" si="191"/>
        <v>2.3182735831710354E-3</v>
      </c>
      <c r="M244" s="19">
        <f t="shared" si="191"/>
        <v>2.1265381152160132E-3</v>
      </c>
      <c r="N244" s="19">
        <f t="shared" si="191"/>
        <v>1.851196071870528E-3</v>
      </c>
      <c r="R244" s="1" t="s">
        <v>225</v>
      </c>
    </row>
    <row r="245" spans="2:20">
      <c r="B245" s="1" t="s">
        <v>8</v>
      </c>
      <c r="C245" s="1" t="s">
        <v>32</v>
      </c>
      <c r="D245" s="1">
        <v>6.4455058564814498E-3</v>
      </c>
      <c r="E245" s="1" t="s">
        <v>7</v>
      </c>
      <c r="F245" s="7" t="s">
        <v>10</v>
      </c>
      <c r="G245" s="18">
        <f>D246+D252</f>
        <v>1.347625235508859E-2</v>
      </c>
      <c r="H245" s="19">
        <f>$D$245/$G$243*K10</f>
        <v>1.0121395096961677E-3</v>
      </c>
      <c r="I245" s="19">
        <f t="shared" ref="I245:N245" si="192">$D$245/$G$243*L10</f>
        <v>9.792292259435864E-4</v>
      </c>
      <c r="J245" s="19">
        <f t="shared" si="192"/>
        <v>9.0000959812006098E-4</v>
      </c>
      <c r="K245" s="19">
        <f t="shared" si="192"/>
        <v>8.4016694507132279E-4</v>
      </c>
      <c r="L245" s="19">
        <f t="shared" si="192"/>
        <v>7.9820347243525882E-4</v>
      </c>
      <c r="M245" s="19">
        <f t="shared" si="192"/>
        <v>7.3218714139405448E-4</v>
      </c>
      <c r="N245" s="19">
        <f t="shared" si="192"/>
        <v>6.3738427744338886E-4</v>
      </c>
      <c r="R245" s="1" t="s">
        <v>226</v>
      </c>
    </row>
    <row r="246" spans="2:20">
      <c r="B246" s="1" t="s">
        <v>8</v>
      </c>
      <c r="C246" s="1" t="s">
        <v>32</v>
      </c>
      <c r="D246" s="1">
        <v>4.5372467480478303E-3</v>
      </c>
      <c r="E246" s="1" t="s">
        <v>7</v>
      </c>
      <c r="F246" s="7" t="s">
        <v>65</v>
      </c>
      <c r="H246" s="19">
        <f>$D$246/$G$245*K11</f>
        <v>3.1991741301554493E-3</v>
      </c>
      <c r="I246" s="19">
        <f t="shared" ref="I246:N246" si="193">$D$246/$G$245*L11</f>
        <v>3.1048469569090365E-3</v>
      </c>
      <c r="J246" s="19">
        <f t="shared" si="193"/>
        <v>2.998806303110934E-3</v>
      </c>
      <c r="K246" s="19">
        <f t="shared" si="193"/>
        <v>2.9305011087597836E-3</v>
      </c>
      <c r="L246" s="19">
        <f t="shared" si="193"/>
        <v>2.8014084381189214E-3</v>
      </c>
      <c r="M246" s="19">
        <f t="shared" si="193"/>
        <v>2.6823105508526133E-3</v>
      </c>
      <c r="N246" s="19">
        <f t="shared" si="193"/>
        <v>2.5792406849747024E-3</v>
      </c>
      <c r="R246" s="1" t="s">
        <v>227</v>
      </c>
    </row>
    <row r="247" spans="2:20">
      <c r="B247" s="1" t="s">
        <v>8</v>
      </c>
      <c r="C247" s="1" t="s">
        <v>32</v>
      </c>
      <c r="D247" s="1">
        <v>1.5867991894926599E-3</v>
      </c>
      <c r="E247" s="1" t="s">
        <v>7</v>
      </c>
      <c r="F247" s="7" t="s">
        <v>14</v>
      </c>
      <c r="H247" s="19">
        <f>$D$247/$G$229*K2</f>
        <v>1.3719843505338892E-3</v>
      </c>
      <c r="I247" s="19">
        <f t="shared" ref="I247:N247" si="194">$D$247/$G$229*L2</f>
        <v>1.1738081014836237E-3</v>
      </c>
      <c r="J247" s="19">
        <f t="shared" si="194"/>
        <v>1.1214300944237159E-3</v>
      </c>
      <c r="K247" s="19">
        <f t="shared" si="194"/>
        <v>1.0152817591160337E-3</v>
      </c>
      <c r="L247" s="19">
        <f t="shared" si="194"/>
        <v>9.1958521003511809E-4</v>
      </c>
      <c r="M247" s="19">
        <f t="shared" si="194"/>
        <v>8.3370478409897422E-4</v>
      </c>
      <c r="N247" s="19">
        <f t="shared" si="194"/>
        <v>7.8604687430723359E-4</v>
      </c>
      <c r="R247" s="1" t="s">
        <v>77</v>
      </c>
    </row>
    <row r="248" spans="2:20">
      <c r="B248" s="1" t="s">
        <v>8</v>
      </c>
      <c r="C248" s="1" t="s">
        <v>32</v>
      </c>
      <c r="D248" s="1">
        <v>1.01005501810947E-3</v>
      </c>
      <c r="E248" s="1" t="s">
        <v>7</v>
      </c>
      <c r="F248" s="7" t="s">
        <v>14</v>
      </c>
      <c r="H248" s="19">
        <f>$D$248/$G$229*K2</f>
        <v>8.7331761145371272E-4</v>
      </c>
      <c r="I248" s="19">
        <f t="shared" ref="I248:N248" si="195">$D$248/$G$229*L2</f>
        <v>7.4717126845782816E-4</v>
      </c>
      <c r="J248" s="19">
        <f t="shared" si="195"/>
        <v>7.1383077444966817E-4</v>
      </c>
      <c r="K248" s="19">
        <f t="shared" si="195"/>
        <v>6.4626352369012458E-4</v>
      </c>
      <c r="L248" s="19">
        <f t="shared" si="195"/>
        <v>5.8534921250633684E-4</v>
      </c>
      <c r="M248" s="19">
        <f t="shared" si="195"/>
        <v>5.3068321837892931E-4</v>
      </c>
      <c r="N248" s="19">
        <f t="shared" si="195"/>
        <v>5.0034723682782531E-4</v>
      </c>
      <c r="R248" s="1" t="s">
        <v>60</v>
      </c>
    </row>
    <row r="249" spans="2:20">
      <c r="B249" s="1" t="s">
        <v>8</v>
      </c>
      <c r="C249" s="1" t="s">
        <v>32</v>
      </c>
      <c r="D249" s="1">
        <v>4.1380766223701002E-2</v>
      </c>
      <c r="E249" s="1" t="s">
        <v>7</v>
      </c>
      <c r="F249" s="7" t="s">
        <v>21</v>
      </c>
      <c r="H249" s="19">
        <f>$D$249/$G$233*K5</f>
        <v>5.4338116536560094E-2</v>
      </c>
      <c r="I249" s="19">
        <f t="shared" ref="I249:N249" si="196">$D$249/$G$233*L5</f>
        <v>4.8258821243880833E-2</v>
      </c>
      <c r="J249" s="19">
        <f t="shared" si="196"/>
        <v>4.7157250060051385E-2</v>
      </c>
      <c r="K249" s="19">
        <f t="shared" si="196"/>
        <v>4.6075307943884522E-2</v>
      </c>
      <c r="L249" s="19">
        <f t="shared" si="196"/>
        <v>4.7412923290406139E-2</v>
      </c>
      <c r="M249" s="19">
        <f t="shared" si="196"/>
        <v>4.8449784044718926E-2</v>
      </c>
      <c r="N249" s="19">
        <f t="shared" si="196"/>
        <v>4.8468968775237063E-2</v>
      </c>
      <c r="R249" s="1" t="s">
        <v>228</v>
      </c>
    </row>
    <row r="250" spans="2:20">
      <c r="B250" s="1" t="s">
        <v>8</v>
      </c>
      <c r="C250" s="1" t="s">
        <v>32</v>
      </c>
      <c r="D250" s="1">
        <v>1.9845263398603399E-2</v>
      </c>
      <c r="E250" s="1" t="s">
        <v>7</v>
      </c>
      <c r="F250" s="7" t="s">
        <v>21</v>
      </c>
      <c r="H250" s="19">
        <f>$D$250/$G$233*K5</f>
        <v>2.6059310487934133E-2</v>
      </c>
      <c r="I250" s="19">
        <f t="shared" ref="I250:N250" si="197">$D$250/$G$233*L5</f>
        <v>2.3143820337053127E-2</v>
      </c>
      <c r="J250" s="19">
        <f t="shared" si="197"/>
        <v>2.2615532142068333E-2</v>
      </c>
      <c r="K250" s="19">
        <f t="shared" si="197"/>
        <v>2.2096657596311953E-2</v>
      </c>
      <c r="L250" s="19">
        <f t="shared" si="197"/>
        <v>2.2738147140856244E-2</v>
      </c>
      <c r="M250" s="19">
        <f t="shared" si="197"/>
        <v>2.3235401702692421E-2</v>
      </c>
      <c r="N250" s="19">
        <f t="shared" si="197"/>
        <v>2.3244602258049602E-2</v>
      </c>
      <c r="R250" s="1" t="s">
        <v>229</v>
      </c>
    </row>
    <row r="251" spans="2:20">
      <c r="B251" s="1" t="s">
        <v>8</v>
      </c>
      <c r="C251" s="1" t="s">
        <v>32</v>
      </c>
      <c r="D251" s="2">
        <v>5.7544509196978697E-6</v>
      </c>
      <c r="E251" s="1" t="s">
        <v>7</v>
      </c>
      <c r="F251" s="7" t="s">
        <v>54</v>
      </c>
      <c r="H251" s="19">
        <f>$D$251/$G$237*K7</f>
        <v>1.7310457943847061E-4</v>
      </c>
      <c r="I251" s="19">
        <f t="shared" ref="I251:N251" si="198">$D$251/$G$237*L7</f>
        <v>1.0744073163373892E-4</v>
      </c>
      <c r="J251" s="19">
        <f t="shared" si="198"/>
        <v>9.0081849911387098E-5</v>
      </c>
      <c r="K251" s="19">
        <f t="shared" si="198"/>
        <v>8.1263985551856513E-5</v>
      </c>
      <c r="L251" s="19">
        <f t="shared" si="198"/>
        <v>7.0436780690774859E-5</v>
      </c>
      <c r="M251" s="19">
        <f t="shared" si="198"/>
        <v>5.2505169014076619E-5</v>
      </c>
      <c r="N251" s="19">
        <f t="shared" si="198"/>
        <v>5.0556542581967821E-5</v>
      </c>
      <c r="R251" s="1" t="s">
        <v>230</v>
      </c>
    </row>
    <row r="252" spans="2:20">
      <c r="B252" s="1" t="s">
        <v>8</v>
      </c>
      <c r="C252" s="1" t="s">
        <v>32</v>
      </c>
      <c r="D252" s="1">
        <v>8.9390056070407595E-3</v>
      </c>
      <c r="E252" s="1" t="s">
        <v>7</v>
      </c>
      <c r="F252" s="7" t="s">
        <v>65</v>
      </c>
      <c r="H252" s="19">
        <f>$D$252/$G$245*K11</f>
        <v>6.3028169009462561E-3</v>
      </c>
      <c r="I252" s="19">
        <f t="shared" ref="I252:N252" si="199">$D$252/$G$245*L11</f>
        <v>6.1169792823708999E-3</v>
      </c>
      <c r="J252" s="19">
        <f t="shared" si="199"/>
        <v>5.9080644819397036E-3</v>
      </c>
      <c r="K252" s="19">
        <f t="shared" si="199"/>
        <v>5.7734937721678255E-3</v>
      </c>
      <c r="L252" s="19">
        <f t="shared" si="199"/>
        <v>5.5191633002394415E-3</v>
      </c>
      <c r="M252" s="19">
        <f t="shared" si="199"/>
        <v>5.2845239382699177E-3</v>
      </c>
      <c r="N252" s="19">
        <f t="shared" si="199"/>
        <v>5.081462002218943E-3</v>
      </c>
      <c r="R252" s="1" t="s">
        <v>231</v>
      </c>
    </row>
    <row r="253" spans="2:20">
      <c r="B253" s="1" t="s">
        <v>8</v>
      </c>
      <c r="C253" s="1" t="s">
        <v>32</v>
      </c>
      <c r="D253" s="1">
        <v>2.3807072537599901E-2</v>
      </c>
      <c r="E253" s="1" t="s">
        <v>7</v>
      </c>
      <c r="F253" s="7" t="s">
        <v>6</v>
      </c>
      <c r="H253" s="4"/>
      <c r="I253" s="4"/>
      <c r="J253" s="4"/>
      <c r="K253" s="4"/>
      <c r="L253" s="4"/>
      <c r="M253" s="4"/>
      <c r="N253" s="4"/>
      <c r="R253" s="1" t="s">
        <v>232</v>
      </c>
    </row>
    <row r="254" spans="2:20">
      <c r="F254" s="7" t="s">
        <v>233</v>
      </c>
      <c r="G254" s="18" t="s">
        <v>0</v>
      </c>
      <c r="H254" s="4">
        <f>SUM(H228:H252)</f>
        <v>1.0000000217846239</v>
      </c>
      <c r="I254" s="4">
        <f t="shared" ref="I254:N254" si="200">SUM(I228:I252)</f>
        <v>0.99999995359579841</v>
      </c>
      <c r="J254" s="4">
        <f t="shared" si="200"/>
        <v>0.99999995678662623</v>
      </c>
      <c r="K254" s="4">
        <f t="shared" si="200"/>
        <v>0.9999999527322061</v>
      </c>
      <c r="L254" s="4">
        <f t="shared" si="200"/>
        <v>1.0000000936241629</v>
      </c>
      <c r="M254" s="4">
        <f t="shared" si="200"/>
        <v>1.0000001177923554</v>
      </c>
      <c r="N254" s="4">
        <f t="shared" si="200"/>
        <v>0.9999999733587388</v>
      </c>
    </row>
    <row r="255" spans="2:20">
      <c r="B255" s="1" t="s">
        <v>5</v>
      </c>
      <c r="C255" s="1" t="s">
        <v>30</v>
      </c>
      <c r="D255" s="2">
        <v>6.5820984882502598E-9</v>
      </c>
      <c r="E255" s="1" t="s">
        <v>2</v>
      </c>
      <c r="R255" s="1" t="s">
        <v>4</v>
      </c>
      <c r="S255" s="1" t="s">
        <v>66</v>
      </c>
      <c r="T255" s="1" t="s">
        <v>31</v>
      </c>
    </row>
    <row r="256" spans="2:20">
      <c r="B256" s="1" t="s">
        <v>3</v>
      </c>
      <c r="C256" s="1" t="s">
        <v>30</v>
      </c>
      <c r="D256" s="2">
        <v>3.1699999999999999E-10</v>
      </c>
      <c r="E256" s="1" t="s">
        <v>2</v>
      </c>
      <c r="R256" s="1" t="s">
        <v>1</v>
      </c>
      <c r="S256" s="1" t="s">
        <v>66</v>
      </c>
      <c r="T256" s="1" t="s">
        <v>29</v>
      </c>
    </row>
    <row r="257" spans="6:30" s="3" customFormat="1">
      <c r="F257" s="20"/>
      <c r="G257" s="20"/>
      <c r="AD257"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 voltage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Sherry Liang</dc:creator>
  <cp:lastModifiedBy>Sherry Liang</cp:lastModifiedBy>
  <dcterms:created xsi:type="dcterms:W3CDTF">2023-02-06T20:19:22Z</dcterms:created>
  <dcterms:modified xsi:type="dcterms:W3CDTF">2023-02-06T20:22:42Z</dcterms:modified>
</cp:coreProperties>
</file>