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CAF7997C-8779-40A9-B9A8-08CD44F4A271}" xr6:coauthVersionLast="47" xr6:coauthVersionMax="47" xr10:uidLastSave="{00000000-0000-0000-0000-000000000000}"/>
  <bookViews>
    <workbookView xWindow="952" yWindow="-98" windowWidth="27946" windowHeight="16395" tabRatio="728" activeTab="3" xr2:uid="{AB0612B0-BE2B-478C-B093-FA64C67216A9}"/>
  </bookViews>
  <sheets>
    <sheet name="Equations" sheetId="1" r:id="rId1"/>
    <sheet name="Conversion Factors" sheetId="2" r:id="rId2"/>
    <sheet name="Model Parameters" sheetId="3" r:id="rId3"/>
    <sheet name="CLCA Data" sheetId="19" r:id="rId4"/>
    <sheet name="Poultry Manure Data" sheetId="5" r:id="rId5"/>
    <sheet name="Poultry AD Calculations" sheetId="6" r:id="rId6"/>
    <sheet name="temp" sheetId="4" r:id="rId7"/>
    <sheet name="CAFOs" sheetId="11" r:id="rId8"/>
    <sheet name="Sheet2" sheetId="18" r:id="rId9"/>
  </sheets>
  <definedNames>
    <definedName name="_xlnm._FilterDatabase" localSheetId="7" hidden="1">CAFOs!$A$3:$DM$565</definedName>
    <definedName name="_xlnm._FilterDatabase" localSheetId="8" hidden="1">Sheet2!$A$1:$AA$1</definedName>
    <definedName name="_xlnm._FilterDatabase" localSheetId="6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I570" i="19"/>
  <c r="K570" i="19" s="1"/>
  <c r="I571" i="19"/>
  <c r="K571" i="19" s="1"/>
  <c r="I572" i="19"/>
  <c r="K572" i="19" s="1"/>
  <c r="I573" i="19"/>
  <c r="I574" i="19"/>
  <c r="I575" i="19"/>
  <c r="K575" i="19" s="1"/>
  <c r="I576" i="19"/>
  <c r="I577" i="19"/>
  <c r="K577" i="19" s="1"/>
  <c r="I578" i="19"/>
  <c r="I579" i="19"/>
  <c r="K579" i="19" s="1"/>
  <c r="I580" i="19"/>
  <c r="I581" i="19"/>
  <c r="I582" i="19"/>
  <c r="K582" i="19" s="1"/>
  <c r="I583" i="19"/>
  <c r="I584" i="19"/>
  <c r="K584" i="19" s="1"/>
  <c r="I585" i="19"/>
  <c r="I568" i="19"/>
  <c r="K585" i="19"/>
  <c r="K583" i="19"/>
  <c r="K581" i="19"/>
  <c r="K580" i="19"/>
  <c r="K578" i="19"/>
  <c r="K576" i="19"/>
  <c r="K574" i="19"/>
  <c r="K573" i="19"/>
  <c r="K569" i="19"/>
  <c r="K568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I460" i="19"/>
  <c r="K460" i="19" s="1"/>
  <c r="I461" i="19"/>
  <c r="K461" i="19" s="1"/>
  <c r="I462" i="19"/>
  <c r="K462" i="19" s="1"/>
  <c r="I463" i="19"/>
  <c r="I464" i="19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I472" i="19"/>
  <c r="K472" i="19" s="1"/>
  <c r="I473" i="19"/>
  <c r="K473" i="19" s="1"/>
  <c r="I474" i="19"/>
  <c r="K474" i="19" s="1"/>
  <c r="I475" i="19"/>
  <c r="I458" i="19"/>
  <c r="I457" i="19"/>
  <c r="K457" i="19" s="1"/>
  <c r="I441" i="19"/>
  <c r="I442" i="19"/>
  <c r="K442" i="19" s="1"/>
  <c r="I443" i="19"/>
  <c r="K443" i="19" s="1"/>
  <c r="I444" i="19"/>
  <c r="K444" i="19" s="1"/>
  <c r="I445" i="19"/>
  <c r="K445" i="19" s="1"/>
  <c r="I446" i="19"/>
  <c r="I447" i="19"/>
  <c r="I448" i="19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I423" i="19"/>
  <c r="I424" i="19"/>
  <c r="K424" i="19" s="1"/>
  <c r="I425" i="19"/>
  <c r="K425" i="19" s="1"/>
  <c r="I426" i="19"/>
  <c r="K426" i="19" s="1"/>
  <c r="I427" i="19"/>
  <c r="I428" i="19"/>
  <c r="K428" i="19" s="1"/>
  <c r="I429" i="19"/>
  <c r="I430" i="19"/>
  <c r="I431" i="19"/>
  <c r="I432" i="19"/>
  <c r="I433" i="19"/>
  <c r="I434" i="19"/>
  <c r="K434" i="19" s="1"/>
  <c r="I435" i="19"/>
  <c r="I436" i="19"/>
  <c r="K436" i="19" s="1"/>
  <c r="I437" i="19"/>
  <c r="K437" i="19" s="1"/>
  <c r="I438" i="19"/>
  <c r="K438" i="19" s="1"/>
  <c r="I439" i="19"/>
  <c r="I422" i="19"/>
  <c r="K427" i="19"/>
  <c r="K429" i="19"/>
  <c r="K430" i="19"/>
  <c r="K431" i="19"/>
  <c r="K432" i="19"/>
  <c r="K433" i="19"/>
  <c r="K435" i="19"/>
  <c r="K439" i="19"/>
  <c r="K440" i="19"/>
  <c r="K441" i="19"/>
  <c r="K446" i="19"/>
  <c r="K447" i="19"/>
  <c r="K448" i="19"/>
  <c r="K453" i="19"/>
  <c r="K458" i="19"/>
  <c r="K459" i="19"/>
  <c r="K463" i="19"/>
  <c r="K464" i="19"/>
  <c r="K466" i="19"/>
  <c r="K471" i="19"/>
  <c r="K475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L867" i="19" s="1"/>
  <c r="E866" i="19"/>
  <c r="D866" i="19" s="1"/>
  <c r="I866" i="19"/>
  <c r="I321" i="19"/>
  <c r="K321" i="19" s="1"/>
  <c r="I512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K377" i="19"/>
  <c r="K376" i="19"/>
  <c r="K375" i="19"/>
  <c r="K373" i="19"/>
  <c r="E373" i="19"/>
  <c r="E372" i="19"/>
  <c r="K374" i="19" s="1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I520" i="19"/>
  <c r="K520" i="19" s="1"/>
  <c r="I521" i="19"/>
  <c r="K521" i="19" s="1"/>
  <c r="I522" i="19"/>
  <c r="K522" i="19" s="1"/>
  <c r="I523" i="19"/>
  <c r="K523" i="19" s="1"/>
  <c r="I524" i="19"/>
  <c r="I525" i="19"/>
  <c r="K525" i="19" s="1"/>
  <c r="I526" i="19"/>
  <c r="K526" i="19" s="1"/>
  <c r="I527" i="19"/>
  <c r="K527" i="19" s="1"/>
  <c r="I528" i="19"/>
  <c r="K528" i="19" s="1"/>
  <c r="I529" i="19"/>
  <c r="K529" i="19" s="1"/>
  <c r="K524" i="19"/>
  <c r="K519" i="19"/>
  <c r="K512" i="19"/>
  <c r="I353" i="19"/>
  <c r="K353" i="19" s="1"/>
  <c r="I354" i="19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42" i="19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I304" i="19"/>
  <c r="K304" i="19" s="1"/>
  <c r="I305" i="19"/>
  <c r="K305" i="19" s="1"/>
  <c r="I306" i="19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I298" i="19"/>
  <c r="K298" i="19" s="1"/>
  <c r="I281" i="19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K303" i="19"/>
  <c r="K315" i="19"/>
  <c r="K354" i="19"/>
  <c r="K366" i="19"/>
  <c r="I280" i="19"/>
  <c r="K280" i="19" s="1"/>
  <c r="I263" i="19"/>
  <c r="K263" i="19" s="1"/>
  <c r="I264" i="19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K306" i="19"/>
  <c r="I244" i="19"/>
  <c r="K244" i="19" s="1"/>
  <c r="K317" i="19"/>
  <c r="K281" i="19"/>
  <c r="K276" i="19"/>
  <c r="K264" i="19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I548" i="19"/>
  <c r="I549" i="19"/>
  <c r="I609" i="19"/>
  <c r="I610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D868" i="19" l="1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626" i="19"/>
  <c r="K625" i="19"/>
  <c r="K624" i="19"/>
  <c r="K623" i="19"/>
  <c r="K622" i="19"/>
  <c r="K621" i="19"/>
  <c r="K620" i="19"/>
  <c r="K619" i="19"/>
  <c r="K618" i="19"/>
  <c r="K617" i="19"/>
  <c r="K616" i="19"/>
  <c r="K615" i="19"/>
  <c r="K614" i="19"/>
  <c r="K613" i="19"/>
  <c r="K612" i="19"/>
  <c r="K611" i="19"/>
  <c r="K610" i="19"/>
  <c r="K609" i="19"/>
  <c r="K549" i="19"/>
  <c r="K548" i="19"/>
  <c r="K547" i="19"/>
  <c r="K546" i="19"/>
  <c r="K545" i="19"/>
  <c r="K544" i="19"/>
  <c r="K543" i="19"/>
  <c r="K542" i="19"/>
  <c r="K541" i="19"/>
  <c r="K540" i="19"/>
  <c r="K539" i="19"/>
  <c r="K538" i="19"/>
  <c r="K537" i="19"/>
  <c r="K536" i="19"/>
  <c r="K535" i="19"/>
  <c r="K534" i="19"/>
  <c r="K533" i="19"/>
  <c r="K532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D152" i="3"/>
  <c r="J152" i="3" s="1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D153" i="3"/>
  <c r="C153" i="3" s="1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D154" i="3"/>
  <c r="E154" i="3" s="1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<sst xmlns="http://schemas.openxmlformats.org/spreadsheetml/2006/main" count="36294" uniqueCount="10372">
  <si>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</si>
  <si>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</si>
  <si>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</si>
  <si>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</si>
  <si>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</si>
  <si>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</si>
  <si>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</si>
  <si>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</si>
  <si>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</si>
  <si>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</si>
  <si>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</si>
  <si>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</si>
  <si>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</si>
  <si>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</si>
  <si>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</si>
  <si>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</si>
  <si>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</si>
  <si>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</si>
  <si>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</si>
  <si>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</si>
  <si>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</si>
  <si>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</si>
  <si>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</si>
  <si>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</si>
  <si>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</si>
  <si>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</si>
  <si>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</si>
  <si>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</si>
  <si>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</si>
  <si>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</si>
  <si>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</si>
  <si>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</si>
  <si>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</si>
  <si>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</si>
  <si>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</si>
  <si>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</si>
  <si>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</si>
  <si>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</si>
  <si>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</si>
  <si>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</si>
  <si>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</si>
  <si>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</si>
  <si>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</si>
  <si>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</si>
  <si>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</si>
  <si>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</si>
  <si>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</si>
  <si>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</si>
  <si>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</si>
  <si>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</si>
  <si>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</si>
  <si>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</si>
  <si>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</si>
  <si>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</si>
  <si>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</si>
  <si>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</si>
  <si>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</si>
  <si>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</si>
  <si>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</si>
  <si>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</si>
  <si>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</si>
  <si>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</si>
  <si>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</si>
  <si>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</si>
  <si>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</si>
  <si>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</si>
  <si>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</si>
  <si>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</si>
  <si>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</si>
  <si>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</si>
  <si>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</si>
  <si>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</si>
  <si>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</si>
  <si>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</si>
  <si>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</si>
  <si>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</si>
  <si>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</si>
  <si>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</si>
  <si>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</si>
  <si>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</si>
  <si>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</si>
  <si>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</si>
  <si>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</si>
  <si>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</si>
  <si>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</si>
  <si>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</si>
  <si>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</si>
  <si>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</si>
  <si>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</si>
  <si>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</si>
  <si>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</si>
  <si>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</si>
  <si>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</si>
  <si>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</si>
  <si>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</si>
  <si>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</si>
  <si>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</si>
  <si>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</si>
  <si>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</si>
  <si>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</si>
  <si>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</si>
  <si>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</si>
  <si>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</si>
  <si>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</si>
  <si>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</si>
  <si>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</si>
  <si>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</si>
  <si>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</si>
  <si>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</si>
  <si>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</si>
  <si>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</si>
  <si>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</si>
  <si>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</si>
  <si>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</si>
  <si>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</si>
  <si>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</si>
  <si>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</si>
  <si>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</si>
  <si>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</si>
  <si>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</si>
  <si>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</si>
  <si>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</si>
  <si>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</si>
  <si>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</si>
  <si>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</si>
  <si>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</si>
  <si>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</si>
  <si>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</si>
  <si>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</si>
  <si>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</si>
  <si>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</si>
  <si>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</si>
  <si>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</si>
  <si>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</si>
  <si>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</si>
  <si>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</si>
  <si>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</si>
  <si>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</si>
  <si>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</si>
  <si>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</si>
  <si>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</si>
  <si>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</si>
  <si>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</si>
  <si>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</si>
  <si>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</si>
  <si>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</si>
  <si>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</si>
  <si>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</si>
  <si>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</si>
  <si>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</si>
  <si>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</si>
  <si>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</si>
  <si>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</si>
  <si>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</si>
  <si>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</si>
  <si>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</si>
  <si>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</si>
  <si>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</si>
  <si>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</si>
  <si>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</si>
  <si>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</si>
  <si>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</si>
  <si>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</si>
  <si>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</si>
  <si>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</si>
  <si>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</si>
  <si>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</si>
  <si>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</si>
  <si>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</si>
  <si>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</si>
  <si>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</si>
  <si>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</si>
  <si>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</si>
  <si>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</si>
  <si>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</si>
  <si>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</si>
  <si>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</si>
  <si>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</si>
  <si>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</si>
  <si>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</si>
  <si>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</si>
  <si>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</si>
  <si>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</si>
  <si>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</si>
  <si>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</si>
  <si>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</si>
  <si>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</si>
  <si>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</si>
  <si>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</si>
  <si>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</si>
  <si>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</si>
  <si>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</si>
  <si>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</si>
  <si>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</si>
  <si>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</si>
  <si>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</si>
  <si>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</si>
  <si>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</si>
  <si>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</si>
  <si>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</si>
  <si>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</si>
  <si>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</si>
  <si>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</si>
  <si>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</si>
  <si>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</si>
  <si>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</si>
  <si>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</si>
  <si>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</si>
  <si>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</si>
  <si>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</si>
  <si>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</si>
  <si>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</si>
  <si>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</si>
  <si>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</si>
  <si>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</si>
  <si>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</si>
  <si>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</si>
  <si>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</si>
  <si>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</si>
  <si>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</si>
  <si>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</si>
  <si>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</si>
  <si>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</si>
  <si>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</si>
  <si>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</si>
  <si>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</si>
  <si>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</si>
  <si>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</si>
  <si>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</si>
  <si>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</si>
  <si>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</si>
  <si>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</si>
  <si>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</si>
  <si>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</si>
  <si>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</si>
  <si>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</si>
  <si>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</si>
  <si>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</si>
  <si>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</si>
  <si>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</si>
  <si>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</si>
  <si>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</si>
  <si>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</si>
  <si>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</si>
  <si>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</si>
  <si>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</si>
  <si>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</si>
  <si>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</si>
  <si>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</si>
  <si>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</si>
  <si>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</si>
  <si>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</si>
  <si>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</si>
  <si>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</si>
  <si>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</si>
  <si>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</si>
  <si>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</si>
  <si>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</si>
  <si>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</si>
  <si>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</si>
  <si>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</si>
  <si>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</si>
  <si>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</si>
  <si>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</si>
  <si>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</si>
  <si>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</si>
  <si>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</si>
  <si>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</si>
  <si>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</si>
  <si>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</si>
  <si>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</si>
  <si>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</si>
  <si>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</si>
  <si>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</si>
  <si>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</si>
  <si>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</si>
  <si>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</si>
  <si>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</si>
  <si>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</si>
  <si>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</si>
  <si>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</si>
  <si>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</si>
  <si>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</si>
  <si>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</si>
  <si>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</si>
  <si>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</si>
  <si>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</si>
  <si>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</si>
  <si>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</si>
  <si>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</si>
  <si>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</si>
  <si>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</si>
  <si>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</si>
  <si>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</si>
  <si>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</si>
  <si>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</si>
  <si>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</si>
  <si>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</si>
  <si>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</si>
  <si>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</si>
  <si>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</si>
  <si>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</si>
  <si>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</si>
  <si>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</si>
  <si>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</si>
  <si>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</si>
  <si>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</si>
  <si>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</si>
  <si>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</si>
  <si>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</si>
  <si>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</si>
  <si>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</si>
  <si>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</si>
  <si>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</si>
  <si>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</si>
  <si>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</si>
  <si>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</si>
  <si>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</si>
  <si>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</si>
  <si>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</si>
  <si>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</si>
  <si>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</si>
  <si>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</si>
  <si>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</si>
  <si>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</si>
  <si>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</si>
  <si>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</si>
  <si>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</si>
  <si>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</si>
  <si>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</si>
  <si>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</si>
  <si>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</si>
  <si>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</si>
  <si>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</si>
  <si>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</si>
  <si>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</si>
  <si>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</si>
  <si>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</si>
  <si>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</si>
  <si>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</si>
  <si>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</si>
  <si>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</si>
  <si>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</si>
  <si>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</si>
  <si>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</si>
  <si>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</si>
  <si>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</si>
  <si>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</si>
  <si>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</si>
  <si>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</si>
  <si>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</si>
  <si>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</si>
  <si>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</si>
  <si>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</si>
  <si>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</si>
  <si>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</si>
  <si>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</si>
  <si>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</si>
  <si>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</si>
  <si>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</si>
  <si>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</si>
  <si>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</si>
  <si>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</si>
  <si>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</si>
  <si>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</si>
  <si>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</si>
  <si>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</si>
  <si>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</si>
  <si>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</si>
  <si>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</si>
  <si>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</si>
  <si>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</si>
  <si>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</si>
  <si>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</si>
  <si>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</si>
  <si>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</si>
  <si>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</si>
  <si>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</si>
  <si>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</si>
  <si>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</si>
  <si>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</si>
  <si>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</si>
  <si>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</si>
  <si>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</si>
  <si>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</si>
  <si>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</si>
  <si>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</si>
  <si>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</si>
  <si>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</si>
  <si>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</si>
  <si>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</si>
  <si>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</si>
  <si>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</si>
  <si>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</si>
  <si>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</si>
  <si>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</si>
  <si>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</si>
  <si>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</si>
  <si>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</si>
  <si>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</si>
  <si>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</si>
  <si>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</si>
  <si>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</si>
  <si>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</si>
  <si>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</si>
  <si>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</si>
  <si>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</si>
  <si>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</si>
  <si>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</si>
  <si>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</si>
  <si>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</si>
  <si>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</si>
  <si>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</si>
  <si>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</si>
  <si>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</si>
  <si>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</si>
  <si>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</si>
  <si>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</si>
  <si>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</si>
  <si>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</si>
  <si>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</si>
  <si>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</si>
  <si>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</si>
  <si>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</si>
  <si>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</si>
  <si>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</si>
  <si>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</si>
  <si>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</si>
  <si>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</si>
  <si>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</si>
  <si>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</si>
  <si>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</si>
  <si>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</si>
  <si>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</si>
  <si>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</si>
  <si>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</si>
  <si>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</si>
  <si>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</si>
  <si>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</si>
  <si>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</si>
  <si>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</si>
  <si>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</si>
  <si>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</si>
  <si>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</si>
  <si>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</si>
  <si>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</si>
  <si>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</si>
  <si>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</si>
  <si>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</si>
  <si>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</si>
  <si>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</si>
  <si>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</si>
  <si>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</si>
  <si>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</si>
  <si>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</si>
  <si>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</si>
  <si>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</si>
  <si>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</si>
  <si>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</si>
  <si>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</si>
  <si>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</si>
  <si>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</si>
  <si>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</si>
  <si>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</si>
  <si>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</si>
  <si>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</si>
  <si>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</si>
  <si>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</si>
  <si>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</si>
  <si>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</si>
  <si>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</si>
  <si>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</si>
  <si>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</si>
  <si>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</si>
  <si>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</si>
  <si>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</si>
  <si>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</si>
  <si>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</si>
  <si>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</si>
  <si>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</si>
  <si>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</si>
  <si>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</si>
  <si>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</si>
  <si>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</si>
  <si>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</si>
  <si>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</si>
  <si>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</si>
  <si>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</si>
  <si>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</si>
  <si>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</si>
  <si>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</si>
  <si>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</si>
  <si>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</si>
  <si>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</si>
  <si>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</si>
  <si>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</si>
  <si>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</si>
  <si>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</si>
  <si>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</si>
  <si>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</si>
  <si>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</si>
  <si>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</si>
  <si>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</si>
  <si>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</si>
  <si>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</si>
  <si>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</si>
  <si>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</si>
  <si>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</si>
  <si>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</si>
  <si>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</si>
  <si>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</si>
  <si>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</si>
  <si>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</si>
  <si>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</si>
  <si>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</si>
  <si>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</si>
  <si>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</si>
  <si>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</si>
  <si>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</si>
  <si>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</si>
  <si>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</si>
  <si>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</si>
  <si>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</si>
  <si>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</si>
  <si>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</si>
  <si>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</si>
  <si>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</si>
  <si>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</si>
  <si>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</si>
  <si>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</si>
  <si>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</si>
  <si>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</si>
  <si>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</si>
  <si>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</si>
  <si>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</si>
  <si>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</si>
  <si>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</si>
  <si>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</si>
  <si>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</si>
  <si>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</si>
  <si>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</si>
  <si>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</si>
  <si>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</si>
  <si>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</si>
  <si>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</si>
  <si>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</si>
  <si>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</si>
  <si>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</si>
  <si>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</si>
  <si>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</si>
  <si>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</si>
  <si>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</si>
  <si>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</si>
  <si>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</si>
  <si>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</si>
  <si>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</si>
  <si>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</si>
  <si>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</si>
  <si>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</si>
  <si>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</si>
  <si>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</si>
  <si>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</si>
  <si>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</si>
  <si>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</si>
  <si>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</si>
  <si>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</si>
  <si>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</si>
  <si>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</si>
  <si>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</si>
  <si>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</si>
  <si>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</si>
  <si>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</si>
  <si>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</si>
  <si>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</si>
  <si>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</si>
  <si>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</si>
  <si>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</si>
  <si>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</si>
  <si>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</si>
  <si>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</si>
  <si>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</si>
  <si>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</si>
  <si>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</si>
  <si>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</si>
  <si>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</si>
  <si>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</si>
  <si>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</si>
  <si>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</si>
  <si>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</si>
  <si>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</si>
  <si>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</si>
  <si>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</si>
  <si>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</si>
  <si>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</si>
  <si>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</si>
  <si>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</si>
  <si>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</si>
  <si>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</si>
  <si>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</si>
  <si>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</si>
  <si>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</si>
  <si>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</si>
  <si>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</si>
  <si>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</si>
  <si>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</si>
  <si>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</si>
  <si>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</si>
  <si>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</si>
  <si>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</si>
  <si>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</si>
  <si>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</si>
  <si>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</si>
  <si>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</si>
  <si>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</si>
  <si>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</si>
  <si>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</si>
  <si>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</si>
  <si>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</si>
  <si>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</si>
  <si>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</si>
  <si>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</si>
  <si>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</si>
  <si>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</si>
  <si>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</si>
  <si>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</si>
  <si>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</si>
  <si>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</si>
  <si>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</si>
  <si>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</si>
  <si>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</si>
  <si>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</si>
  <si>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</si>
  <si>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</si>
  <si>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</si>
  <si>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</si>
  <si>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</si>
  <si>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</si>
  <si>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</si>
  <si>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</si>
  <si>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</si>
  <si>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</si>
  <si>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</si>
  <si>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</si>
  <si>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</si>
  <si>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</si>
  <si>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</si>
  <si>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</si>
  <si>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</si>
  <si>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</si>
  <si>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</si>
  <si>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</si>
  <si>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</si>
  <si>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</si>
  <si>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</si>
  <si>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</si>
  <si>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</si>
  <si>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</si>
  <si>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</si>
  <si>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</si>
  <si>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</si>
  <si>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</si>
  <si>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</si>
  <si>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</si>
  <si>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</si>
  <si>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</si>
  <si>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</si>
  <si>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</si>
  <si>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</si>
  <si>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</si>
  <si>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</si>
  <si>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</si>
  <si>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</si>
  <si>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</si>
  <si>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</si>
  <si>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</si>
  <si>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</si>
  <si>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</si>
  <si>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</si>
  <si>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</si>
  <si>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</si>
  <si>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</si>
  <si>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</si>
  <si>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</si>
  <si>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</si>
  <si>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</si>
  <si>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</si>
  <si>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</si>
  <si>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</si>
  <si>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</si>
  <si>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</si>
  <si>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</si>
  <si>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</si>
  <si>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</si>
  <si>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</si>
  <si>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</si>
  <si>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</si>
  <si>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</si>
  <si>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</si>
  <si>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</si>
  <si>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</si>
  <si>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</si>
  <si>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</si>
  <si>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</si>
  <si>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</si>
  <si>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</si>
  <si>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</si>
  <si>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</si>
  <si>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</si>
  <si>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</si>
  <si>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</si>
  <si>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</si>
  <si>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</si>
  <si>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</si>
  <si>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</si>
  <si>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</si>
  <si>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</si>
  <si>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</si>
  <si>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</si>
  <si>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</si>
  <si>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</si>
  <si>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</si>
  <si>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</si>
  <si>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</si>
  <si>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</si>
  <si>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</si>
  <si>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</si>
  <si>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</si>
  <si>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</si>
  <si>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</si>
  <si>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</si>
  <si>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</si>
  <si>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</si>
  <si>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</si>
  <si>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</si>
  <si>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</si>
  <si>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</si>
  <si>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</si>
  <si>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</si>
  <si>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</si>
  <si>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</si>
  <si>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</si>
  <si>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</si>
  <si>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</si>
  <si>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</si>
  <si>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</si>
  <si>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</si>
  <si>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</si>
  <si>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</si>
  <si>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</si>
  <si>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</si>
  <si>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</si>
  <si>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</si>
  <si>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</si>
  <si>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</si>
  <si>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</si>
  <si>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</si>
  <si>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</si>
  <si>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</si>
  <si>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</si>
  <si>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</si>
  <si>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</si>
  <si>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</si>
  <si>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</si>
  <si>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</si>
  <si>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</si>
  <si>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</si>
  <si>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</si>
  <si>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</si>
  <si>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</si>
  <si>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</si>
  <si>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</si>
  <si>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</si>
  <si>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</si>
  <si>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</si>
  <si>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</si>
  <si>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</si>
  <si>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</si>
  <si>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</si>
  <si>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</si>
  <si>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</si>
  <si>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</si>
  <si>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</si>
  <si>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</si>
  <si>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</si>
  <si>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</si>
  <si>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</si>
  <si>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</si>
  <si>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</si>
  <si>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</si>
  <si>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</si>
  <si>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</si>
  <si>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</si>
  <si>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</si>
  <si>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</si>
  <si>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</si>
  <si>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</si>
  <si>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</si>
  <si>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</si>
  <si>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</si>
  <si>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</si>
  <si>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</si>
  <si>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</si>
  <si>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</si>
  <si>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</si>
  <si>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</si>
  <si>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</si>
  <si>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</si>
  <si>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</si>
  <si>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</si>
  <si>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</si>
  <si>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</si>
  <si>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</si>
  <si>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</si>
  <si>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</si>
  <si>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</si>
  <si>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</si>
  <si>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</si>
  <si>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</si>
  <si>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</si>
  <si>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</si>
  <si>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</si>
  <si>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</si>
  <si>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</si>
  <si>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</si>
  <si>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</si>
  <si>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</si>
  <si>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</si>
  <si>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</si>
  <si>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</si>
  <si>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</si>
  <si>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</si>
  <si>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</si>
  <si>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</si>
  <si>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</si>
  <si>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</si>
  <si>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</si>
  <si>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</si>
  <si>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</si>
  <si>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</si>
  <si>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</si>
  <si>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</si>
  <si>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</si>
  <si>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</si>
  <si>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</si>
  <si>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</si>
  <si>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</si>
  <si>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</si>
  <si>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</si>
  <si>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</si>
  <si>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</si>
  <si>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</si>
  <si>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</si>
  <si>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</si>
  <si>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</si>
  <si>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</si>
  <si>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</si>
  <si>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</si>
  <si>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</si>
  <si>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</si>
  <si>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</si>
  <si>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</si>
  <si>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</si>
  <si>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</si>
  <si>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</si>
  <si>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</si>
  <si>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</si>
  <si>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</si>
  <si>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</si>
  <si>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</si>
  <si>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</si>
  <si>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</si>
  <si>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</si>
  <si>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</si>
  <si>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</si>
  <si>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</si>
  <si>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</si>
  <si>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</si>
  <si>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</si>
  <si>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</si>
  <si>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</si>
  <si>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</si>
  <si>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</si>
  <si>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</si>
  <si>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</si>
  <si>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</si>
  <si>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</si>
  <si>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</si>
  <si>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</si>
  <si>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</si>
  <si>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</si>
  <si>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</si>
  <si>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</si>
  <si>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</si>
  <si>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</si>
  <si>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</si>
  <si>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</si>
  <si>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</si>
  <si>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</si>
  <si>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</si>
  <si>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</si>
  <si>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</si>
  <si>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</si>
  <si>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</si>
  <si>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</si>
  <si>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</si>
  <si>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</si>
  <si>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</si>
  <si>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</si>
  <si>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</si>
  <si>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</si>
  <si>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</si>
  <si>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</si>
  <si>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</si>
  <si>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</si>
  <si>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</si>
  <si>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</si>
  <si>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</si>
  <si>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</si>
  <si>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</si>
  <si>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</si>
  <si>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</si>
  <si>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</si>
  <si>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</si>
  <si>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</si>
  <si>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</si>
  <si>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</si>
  <si>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</si>
  <si>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</si>
  <si>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</si>
  <si>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</si>
  <si>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</si>
  <si>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</si>
  <si>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</si>
  <si>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</si>
  <si>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</si>
  <si>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</si>
  <si>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</si>
  <si>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</si>
  <si>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</si>
  <si>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</si>
  <si>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</si>
  <si>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</si>
  <si>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</si>
  <si>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</si>
  <si>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</si>
  <si>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</si>
  <si>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</si>
  <si>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</si>
  <si>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</si>
  <si>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</si>
  <si>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</si>
  <si>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</si>
  <si>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</si>
  <si>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</si>
  <si>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</si>
  <si>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</si>
  <si>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</si>
  <si>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</si>
  <si>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</si>
  <si>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</si>
  <si>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</si>
  <si>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</si>
  <si>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</si>
  <si>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</si>
  <si>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</si>
  <si>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</si>
  <si>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</si>
  <si>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</si>
  <si>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</si>
  <si>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</si>
  <si>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</si>
  <si>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</si>
  <si>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</si>
  <si>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</si>
  <si>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</si>
  <si>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</si>
  <si>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</si>
  <si>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</si>
  <si>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</si>
  <si>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</si>
  <si>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</si>
  <si>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</si>
  <si>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</si>
  <si>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</si>
  <si>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</si>
  <si>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</si>
  <si>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</si>
  <si>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</si>
  <si>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</si>
  <si>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</si>
  <si>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</si>
  <si>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</si>
  <si>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</si>
  <si>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</si>
  <si>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</si>
  <si>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</si>
  <si>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</si>
  <si>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</si>
  <si>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</si>
  <si>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</si>
  <si>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</si>
  <si>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</si>
  <si>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</si>
  <si>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</si>
  <si>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</si>
  <si>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</si>
  <si>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</si>
  <si>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</si>
  <si>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</si>
  <si>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</si>
  <si>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</si>
  <si>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</si>
  <si>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</si>
  <si>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</si>
  <si>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</si>
  <si>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</si>
  <si>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</si>
  <si>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</si>
  <si>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</si>
  <si>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</si>
  <si>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</si>
  <si>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</si>
  <si>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</si>
  <si>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</si>
  <si>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</si>
  <si>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</si>
  <si>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</si>
  <si>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</si>
  <si>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</si>
  <si>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</si>
  <si>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</si>
  <si>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</si>
  <si>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</si>
  <si>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</si>
  <si>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</si>
  <si>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</si>
  <si>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</si>
  <si>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</si>
  <si>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</si>
  <si>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</si>
  <si>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</si>
  <si>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</si>
  <si>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</si>
  <si>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</si>
  <si>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</si>
  <si>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</si>
  <si>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</si>
  <si>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</si>
  <si>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</si>
  <si>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</si>
  <si>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</si>
  <si>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</si>
  <si>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</si>
  <si>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</si>
  <si>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</si>
  <si>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</si>
  <si>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</si>
  <si>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</si>
  <si>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</si>
  <si>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</si>
  <si>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</si>
  <si>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</si>
  <si>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</si>
  <si>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</si>
  <si>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</si>
  <si>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</si>
  <si>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</si>
  <si>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</si>
  <si>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</si>
  <si>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</si>
  <si>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</si>
  <si>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</si>
  <si>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</si>
  <si>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</si>
  <si>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</si>
  <si>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</si>
  <si>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</si>
  <si>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</si>
  <si>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</si>
  <si>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</si>
  <si>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</si>
  <si>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</si>
  <si>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</si>
  <si>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</si>
  <si>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</si>
  <si>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</si>
  <si>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</si>
  <si>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</si>
  <si>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</si>
  <si>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</si>
  <si>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</si>
  <si>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</si>
  <si>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</si>
  <si>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</si>
  <si>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</si>
  <si>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</si>
  <si>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</si>
  <si>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</si>
  <si>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</si>
  <si>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</si>
  <si>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</si>
  <si>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</si>
  <si>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</si>
  <si>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</si>
  <si>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</si>
  <si>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</si>
  <si>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</si>
  <si>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</si>
  <si>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</si>
  <si>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</si>
  <si>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</si>
  <si>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</si>
  <si>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</si>
  <si>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</si>
  <si>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</si>
  <si>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</si>
  <si>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</si>
  <si>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</si>
  <si>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</si>
  <si>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</si>
  <si>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</si>
  <si>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</si>
  <si>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</si>
  <si>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</si>
  <si>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</si>
  <si>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</si>
  <si>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</si>
  <si>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</si>
  <si>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</si>
  <si>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</si>
  <si>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</si>
  <si>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</si>
  <si>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</si>
  <si>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</si>
  <si>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</si>
  <si>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</si>
  <si>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</si>
  <si>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</si>
  <si>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</si>
  <si>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</si>
  <si>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</si>
  <si>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</si>
  <si>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</si>
  <si>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</si>
  <si>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</si>
  <si>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</si>
  <si>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</si>
  <si>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</si>
  <si>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</si>
  <si>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</si>
  <si>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</si>
  <si>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</si>
  <si>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</si>
  <si>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</si>
  <si>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</si>
  <si>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</si>
  <si>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</si>
  <si>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</si>
  <si>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</si>
  <si>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</si>
  <si>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</si>
  <si>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</si>
  <si>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</si>
  <si>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</si>
  <si>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</si>
  <si>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</si>
  <si>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</si>
  <si>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</si>
  <si>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</si>
  <si>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</si>
  <si>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</si>
  <si>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</si>
  <si>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</si>
  <si>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</si>
  <si>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</si>
  <si>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</si>
  <si>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</si>
  <si>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</si>
  <si>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</si>
  <si>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</si>
  <si>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</si>
  <si>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</si>
  <si>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</si>
  <si>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</si>
  <si>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</si>
  <si>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</si>
  <si>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</si>
  <si>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</si>
  <si>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</si>
  <si>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</si>
  <si>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</si>
  <si>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</si>
  <si>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</si>
  <si>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</si>
  <si>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</si>
  <si>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</si>
  <si>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</si>
  <si>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</si>
  <si>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</si>
  <si>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</si>
  <si>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</si>
  <si>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</si>
  <si>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</si>
  <si>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</si>
  <si>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</si>
  <si>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</si>
  <si>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</si>
  <si>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</si>
  <si>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</si>
  <si>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</si>
  <si>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</si>
  <si>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</si>
  <si>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</si>
  <si>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</si>
  <si>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</si>
  <si>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</si>
  <si>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</si>
  <si>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</si>
  <si>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</si>
  <si>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</si>
  <si>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</si>
  <si>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</si>
  <si>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</si>
  <si>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</si>
  <si>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</si>
  <si>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</si>
  <si>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</si>
  <si>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</si>
  <si>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</si>
  <si>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</si>
  <si>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</si>
  <si>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</si>
  <si>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</si>
  <si>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</si>
  <si>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</si>
  <si>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</si>
  <si>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</si>
  <si>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</si>
  <si>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</si>
  <si>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</si>
  <si>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</si>
  <si>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</si>
  <si>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</si>
  <si>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</si>
  <si>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</si>
  <si>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</si>
  <si>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</si>
  <si>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</si>
  <si>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</si>
  <si>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</si>
  <si>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</si>
  <si>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</si>
  <si>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</si>
  <si>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</si>
  <si>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</si>
  <si>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</si>
  <si>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</si>
  <si>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</si>
  <si>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</si>
  <si>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</si>
  <si>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</si>
  <si>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</si>
  <si>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</si>
  <si>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</si>
  <si>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</si>
  <si>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</si>
  <si>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</si>
  <si>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</si>
  <si>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</si>
  <si>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</si>
  <si>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</si>
  <si>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</si>
  <si>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</si>
  <si>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</si>
  <si>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</si>
  <si>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</si>
  <si>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</si>
  <si>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</si>
  <si>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</si>
  <si>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</si>
  <si>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</si>
  <si>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</si>
  <si>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</si>
  <si>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</si>
  <si>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</si>
  <si>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</si>
  <si>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</si>
  <si>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</si>
  <si>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</si>
  <si>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</si>
  <si>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</si>
  <si>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</si>
  <si>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</si>
  <si>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</si>
  <si>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</si>
  <si>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</si>
  <si>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</si>
  <si>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</si>
  <si>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</si>
  <si>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</si>
  <si>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</si>
  <si>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</si>
  <si>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</si>
  <si>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</si>
  <si>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</si>
  <si>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</si>
  <si>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</si>
  <si>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</si>
  <si>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</si>
  <si>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</si>
  <si>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</si>
  <si>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</si>
  <si>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</si>
  <si>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</si>
  <si>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</si>
  <si>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</si>
  <si>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</si>
  <si>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</si>
  <si>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</si>
  <si>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</si>
  <si>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</si>
  <si>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</si>
  <si>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</si>
  <si>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</si>
  <si>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</si>
  <si>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</si>
  <si>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</si>
  <si>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</si>
  <si>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</si>
  <si>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</si>
  <si>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</si>
  <si>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</si>
  <si>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</si>
  <si>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</si>
  <si>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</si>
  <si>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</si>
  <si>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</si>
  <si>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</si>
  <si>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</si>
  <si>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</si>
  <si>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</si>
  <si>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</si>
  <si>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</si>
  <si>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</si>
  <si>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</si>
  <si>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</si>
  <si>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</si>
  <si>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</si>
  <si>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</si>
  <si>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</si>
  <si>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</si>
  <si>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</si>
  <si>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</si>
  <si>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</si>
  <si>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</si>
  <si>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</si>
  <si>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</si>
  <si>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</si>
  <si>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</si>
  <si>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</si>
  <si>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</si>
  <si>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</si>
  <si>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</si>
  <si>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</si>
  <si>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</si>
  <si>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</si>
  <si>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</si>
  <si>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</si>
  <si>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</si>
  <si>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</si>
  <si>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</si>
  <si>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</si>
  <si>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</si>
  <si>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</si>
  <si>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</si>
  <si>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</si>
  <si>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</si>
  <si>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</si>
  <si>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</si>
  <si>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</si>
  <si>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</si>
  <si>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</si>
  <si>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</si>
  <si>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</si>
  <si>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</si>
  <si>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</si>
  <si>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</si>
  <si>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</si>
  <si>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</si>
  <si>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</si>
  <si>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</si>
  <si>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</si>
  <si>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</si>
  <si>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</si>
  <si>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</si>
  <si>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</si>
  <si>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</si>
  <si>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</si>
  <si>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</si>
  <si>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</si>
  <si>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</si>
  <si>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</si>
  <si>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</si>
  <si>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</si>
  <si>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</si>
  <si>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</si>
  <si>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</si>
  <si>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</si>
  <si>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</si>
  <si>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</si>
  <si>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</si>
  <si>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</si>
  <si>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</si>
  <si>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</si>
  <si>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</si>
  <si>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</si>
  <si>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</si>
  <si>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</si>
  <si>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</si>
  <si>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</si>
  <si>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</si>
  <si>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</si>
  <si>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</si>
  <si>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</si>
  <si>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</si>
  <si>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</si>
  <si>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</si>
  <si>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</si>
  <si>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</si>
  <si>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</si>
  <si>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</si>
  <si>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</si>
  <si>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</si>
  <si>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</si>
  <si>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</si>
  <si>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</si>
  <si>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</si>
  <si>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</si>
  <si>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</si>
  <si>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</si>
  <si>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</si>
  <si>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</si>
  <si>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</si>
  <si>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</si>
  <si>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</si>
  <si>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</si>
  <si>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</si>
  <si>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</si>
  <si>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</si>
  <si>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</si>
  <si>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</si>
  <si>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</si>
  <si>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</si>
  <si>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</si>
  <si>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</si>
  <si>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</si>
  <si>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</si>
  <si>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</si>
  <si>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</si>
  <si>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</si>
  <si>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</si>
  <si>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</si>
  <si>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</si>
  <si>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</si>
  <si>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</si>
  <si>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</si>
  <si>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</si>
  <si>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</si>
  <si>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</si>
  <si>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</si>
  <si>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</si>
  <si>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</si>
  <si>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</si>
  <si>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</si>
  <si>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</si>
  <si>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</si>
  <si>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</si>
  <si>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</si>
  <si>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</si>
  <si>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</si>
  <si>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</si>
  <si>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</si>
  <si>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</si>
  <si>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</si>
  <si>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</si>
  <si>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</si>
  <si>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</si>
  <si>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</si>
  <si>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</si>
  <si>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</si>
  <si>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</si>
  <si>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</si>
  <si>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</si>
  <si>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</si>
  <si>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</si>
  <si>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</si>
  <si>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</si>
  <si>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</si>
  <si>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</si>
  <si>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</si>
  <si>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</si>
  <si>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</si>
  <si>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</si>
  <si>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</si>
  <si>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</si>
  <si>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</si>
  <si>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</si>
  <si>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</si>
  <si>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</si>
  <si>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</si>
  <si>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</si>
  <si>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</si>
  <si>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</si>
  <si>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</si>
  <si>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</si>
  <si>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</si>
  <si>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</si>
  <si>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</si>
  <si>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</si>
  <si>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</si>
  <si>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</si>
  <si>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</si>
  <si>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</si>
  <si>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</si>
  <si>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</si>
  <si>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</si>
  <si>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</si>
  <si>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</si>
  <si>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</si>
  <si>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</si>
  <si>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</si>
  <si>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</si>
  <si>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</si>
  <si>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</si>
  <si>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</si>
  <si>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</si>
  <si>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</si>
  <si>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</si>
  <si>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</si>
  <si>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</si>
  <si>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</si>
  <si>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</si>
  <si>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</si>
  <si>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</si>
  <si>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</si>
  <si>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</si>
  <si>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</si>
  <si>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</si>
  <si>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</si>
  <si>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</si>
  <si>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</si>
  <si>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</si>
  <si>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</si>
  <si>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</si>
  <si>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</si>
  <si>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</si>
  <si>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</si>
  <si>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</si>
  <si>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</si>
  <si>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</si>
  <si>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</si>
  <si>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</si>
  <si>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</si>
  <si>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</si>
  <si>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</si>
  <si>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</si>
  <si>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</si>
  <si>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</si>
  <si>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</si>
  <si>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</si>
  <si>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</si>
  <si>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</si>
  <si>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</si>
  <si>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</si>
  <si>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</si>
  <si>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</si>
  <si>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</si>
  <si>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</si>
  <si>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</si>
  <si>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</si>
  <si>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</si>
  <si>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</si>
  <si>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</si>
  <si>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</si>
  <si>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</si>
  <si>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</si>
  <si>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</si>
  <si>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</si>
  <si>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</si>
  <si>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</si>
  <si>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</si>
  <si>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</si>
  <si>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</si>
  <si>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</si>
  <si>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</si>
  <si>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</si>
  <si>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</si>
  <si>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</si>
  <si>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</si>
  <si>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</si>
  <si>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</si>
  <si>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</si>
  <si>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</si>
  <si>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</si>
  <si>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</si>
  <si>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</si>
  <si>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</si>
  <si>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</si>
  <si>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</si>
  <si>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</si>
  <si>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</si>
  <si>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</si>
  <si>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</si>
  <si>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</si>
  <si>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</si>
  <si>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</si>
  <si>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</si>
  <si>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</si>
  <si>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</si>
  <si>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</si>
  <si>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</si>
  <si>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</si>
  <si>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</si>
  <si>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</si>
  <si>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</si>
  <si>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</si>
  <si>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</si>
  <si>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</si>
  <si>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</si>
  <si>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</si>
  <si>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</si>
  <si>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</si>
  <si>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</si>
  <si>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</si>
  <si>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</si>
  <si>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</si>
  <si>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</si>
  <si>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</si>
  <si>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</si>
  <si>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</si>
  <si>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</si>
  <si>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</si>
  <si>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</si>
  <si>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</si>
  <si>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</si>
  <si>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</si>
  <si>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</si>
  <si>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</si>
  <si>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</si>
  <si>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</si>
  <si>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</si>
  <si>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</si>
  <si>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</si>
  <si>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</si>
  <si>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</si>
  <si>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</si>
  <si>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</si>
  <si>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</si>
  <si>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</si>
  <si>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</si>
  <si>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</si>
  <si>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</si>
  <si>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</si>
  <si>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</si>
  <si>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</si>
  <si>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</si>
  <si>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</si>
  <si>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</si>
  <si>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</si>
  <si>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</si>
  <si>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</si>
  <si>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</si>
  <si>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</si>
  <si>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</si>
  <si>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</si>
  <si>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</si>
  <si>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</si>
  <si>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</si>
  <si>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</si>
  <si>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</si>
  <si>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</si>
  <si>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</si>
  <si>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</si>
  <si>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</si>
  <si>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</si>
  <si>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</si>
  <si>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</si>
  <si>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</si>
  <si>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</si>
  <si>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</si>
  <si>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</si>
  <si>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</si>
  <si>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</si>
  <si>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</si>
  <si>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</si>
  <si>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</si>
  <si>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</si>
  <si>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</si>
  <si>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</si>
  <si>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</si>
  <si>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</si>
  <si>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</si>
  <si>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</si>
  <si>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</si>
  <si>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</si>
  <si>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</si>
  <si>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</si>
  <si>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</si>
  <si>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</si>
  <si>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</si>
  <si>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</si>
  <si>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</si>
  <si>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</si>
  <si>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</si>
  <si>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</si>
  <si>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</si>
  <si>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</si>
  <si>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</si>
  <si>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</si>
  <si>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</si>
  <si>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</si>
  <si>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</si>
  <si>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</si>
  <si>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</si>
  <si>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</si>
  <si>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</si>
  <si>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</si>
  <si>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</si>
  <si>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</si>
  <si>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</si>
  <si>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</si>
  <si>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</si>
  <si>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</si>
  <si>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</si>
  <si>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</si>
  <si>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</si>
  <si>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</si>
  <si>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</si>
  <si>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</si>
  <si>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</si>
  <si>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</si>
  <si>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</si>
  <si>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</si>
  <si>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</si>
  <si>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</si>
  <si>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</si>
  <si>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</si>
  <si>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</si>
  <si>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</si>
  <si>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</si>
  <si>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</si>
  <si>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</si>
  <si>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</si>
  <si>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</si>
  <si>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</si>
  <si>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</si>
  <si>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</si>
  <si>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</si>
  <si>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</si>
  <si>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</si>
  <si>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</si>
  <si>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</si>
  <si>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</si>
  <si>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</si>
  <si>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</si>
  <si>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</si>
  <si>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</si>
  <si>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</si>
  <si>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</si>
  <si>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</si>
  <si>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</si>
  <si>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</si>
  <si>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</si>
  <si>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</si>
  <si>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</si>
  <si>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</si>
  <si>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</si>
  <si>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</si>
  <si>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</si>
  <si>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</si>
  <si>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</si>
  <si>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</si>
  <si>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</si>
  <si>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</si>
  <si>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</si>
  <si>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</si>
  <si>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</si>
  <si>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</si>
  <si>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</si>
  <si>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</si>
  <si>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</si>
  <si>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</si>
  <si>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</si>
  <si>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</si>
  <si>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</si>
  <si>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</si>
  <si>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</si>
  <si>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</si>
  <si>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</si>
  <si>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</si>
  <si>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</si>
  <si>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</si>
  <si>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</si>
  <si>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</si>
  <si>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</si>
  <si>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</si>
  <si>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</si>
  <si>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</si>
  <si>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</si>
  <si>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</si>
  <si>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</si>
  <si>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</si>
  <si>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</si>
  <si>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</si>
  <si>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</si>
  <si>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</si>
  <si>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</si>
  <si>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</si>
  <si>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</si>
  <si>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</si>
  <si>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</si>
  <si>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</si>
  <si>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</si>
  <si>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</si>
  <si>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</si>
  <si>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</si>
  <si>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</si>
  <si>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</si>
  <si>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</si>
  <si>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</si>
  <si>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</si>
  <si>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</si>
  <si>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</si>
  <si>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</si>
  <si>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</si>
  <si>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</si>
  <si>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</si>
  <si>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</si>
  <si>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</si>
  <si>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</si>
  <si>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</si>
  <si>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</si>
  <si>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</si>
  <si>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</si>
  <si>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</si>
  <si>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</si>
  <si>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</si>
  <si>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</si>
  <si>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</si>
  <si>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</si>
  <si>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</si>
  <si>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</si>
  <si>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</si>
  <si>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</si>
  <si>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</si>
  <si>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</si>
  <si>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</si>
  <si>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</si>
  <si>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</si>
  <si>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</si>
  <si>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</si>
  <si>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</si>
  <si>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</si>
  <si>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</si>
  <si>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</si>
  <si>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</si>
  <si>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</si>
  <si>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</si>
  <si>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</si>
  <si>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</si>
  <si>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</si>
  <si>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</si>
  <si>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</si>
  <si>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</si>
  <si>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</si>
  <si>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</si>
  <si>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</si>
  <si>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</si>
  <si>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</si>
  <si>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</si>
  <si>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</si>
  <si>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</si>
  <si>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</si>
  <si>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</si>
  <si>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</si>
  <si>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</si>
  <si>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</si>
  <si>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</si>
  <si>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</si>
  <si>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</si>
  <si>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</si>
  <si>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</si>
  <si>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</si>
  <si>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</si>
  <si>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</si>
  <si>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</si>
  <si>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</si>
  <si>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</si>
  <si>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</si>
  <si>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</si>
  <si>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</si>
  <si>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</si>
  <si>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</si>
  <si>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</si>
  <si>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</si>
  <si>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</si>
  <si>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</si>
  <si>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</si>
  <si>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</si>
  <si>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</si>
  <si>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</si>
  <si>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</si>
  <si>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</si>
  <si>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</si>
  <si>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</si>
  <si>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</si>
  <si>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</si>
  <si>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</si>
  <si>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</si>
  <si>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</si>
  <si>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</si>
  <si>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</si>
  <si>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</si>
  <si>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</si>
  <si>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</si>
  <si>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</si>
  <si>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</si>
  <si>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</si>
  <si>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</si>
  <si>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</si>
  <si>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</si>
  <si>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</si>
  <si>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</si>
  <si>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</si>
  <si>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</si>
  <si>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</si>
  <si>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</si>
  <si>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</si>
  <si>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</si>
  <si>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</si>
  <si>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</si>
  <si>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</si>
  <si>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</si>
  <si>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</si>
  <si>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</si>
  <si>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</si>
  <si>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</si>
  <si>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</si>
  <si>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</si>
  <si>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</si>
  <si>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</si>
  <si>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</si>
  <si>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</si>
  <si>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</si>
  <si>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</si>
  <si>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</si>
  <si>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</si>
  <si>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</si>
  <si>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</si>
  <si>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</si>
  <si>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</si>
  <si>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</si>
  <si>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</si>
  <si>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</si>
  <si>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</si>
  <si>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</si>
  <si>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</si>
  <si>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</si>
  <si>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</si>
  <si>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</si>
  <si>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</si>
  <si>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</si>
  <si>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</si>
  <si>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</si>
  <si>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</si>
  <si>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</si>
  <si>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</si>
  <si>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</si>
  <si>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</si>
  <si>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</si>
  <si>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</si>
  <si>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</si>
  <si>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</si>
  <si>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</si>
  <si>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</si>
  <si>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</si>
  <si>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</si>
  <si>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</si>
  <si>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</si>
  <si>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</si>
  <si>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</si>
  <si>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</si>
  <si>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</si>
  <si>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</si>
  <si>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</si>
  <si>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</si>
  <si>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</si>
  <si>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</si>
  <si>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</si>
  <si>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</si>
  <si>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</si>
  <si>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</si>
  <si>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</si>
  <si>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</si>
  <si>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</si>
  <si>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</si>
  <si>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</si>
  <si>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</si>
  <si>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</si>
  <si>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</si>
  <si>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</si>
  <si>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</si>
  <si>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</si>
  <si>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</si>
  <si>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</si>
  <si>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</si>
  <si>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</si>
  <si>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</si>
  <si>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</si>
  <si>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</si>
  <si>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</si>
  <si>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</si>
  <si>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</si>
  <si>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</si>
  <si>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</si>
  <si>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</si>
  <si>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</si>
  <si>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</si>
  <si>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</si>
  <si>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</si>
  <si>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</si>
  <si>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</si>
  <si>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</si>
  <si>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</si>
  <si>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</si>
  <si>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</si>
  <si>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</si>
  <si>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</si>
  <si>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</si>
  <si>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</si>
  <si>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</si>
  <si>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</si>
  <si>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</si>
  <si>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</si>
  <si>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</si>
  <si>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</si>
  <si>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</si>
  <si>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</si>
  <si>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</si>
  <si>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</si>
  <si>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</si>
  <si>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</si>
  <si>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</si>
  <si>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</si>
  <si>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</si>
  <si>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</si>
  <si>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</si>
  <si>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</si>
  <si>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</si>
  <si>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</si>
  <si>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</si>
  <si>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</si>
  <si>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</si>
  <si>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</si>
  <si>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</si>
  <si>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</si>
  <si>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</si>
  <si>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</si>
  <si>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</si>
  <si>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</si>
  <si>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</si>
  <si>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</si>
  <si>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</si>
  <si>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</si>
  <si>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</si>
  <si>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</si>
  <si>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</si>
  <si>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</si>
  <si>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</si>
  <si>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</si>
  <si>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</si>
  <si>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</si>
  <si>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</si>
  <si>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</si>
  <si>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</si>
  <si>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</si>
  <si>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</si>
  <si>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</si>
  <si>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</si>
  <si>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</si>
  <si>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</si>
  <si>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</si>
  <si>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</si>
  <si>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</si>
  <si>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</si>
  <si>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</si>
  <si>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</si>
  <si>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</si>
  <si>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</si>
  <si>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</si>
  <si>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</si>
  <si>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</si>
  <si>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</si>
  <si>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</si>
  <si>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</si>
  <si>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</si>
  <si>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</si>
  <si>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</si>
  <si>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</si>
  <si>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</si>
  <si>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</si>
  <si>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</si>
  <si>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</si>
  <si>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</si>
  <si>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</si>
  <si>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</si>
  <si>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</si>
  <si>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</si>
  <si>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</si>
  <si>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</si>
  <si>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</si>
  <si>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</si>
  <si>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</si>
  <si>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</si>
  <si>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</si>
  <si>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</si>
  <si>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</si>
  <si>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</si>
  <si>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</si>
  <si>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</si>
  <si>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</si>
  <si>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</si>
  <si>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</si>
  <si>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</si>
  <si>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</si>
  <si>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</si>
  <si>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</si>
  <si>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</si>
  <si>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</si>
  <si>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</si>
  <si>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</si>
  <si>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</si>
  <si>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</si>
  <si>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</si>
  <si>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</si>
  <si>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</si>
  <si>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</si>
  <si>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</si>
  <si>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</si>
  <si>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</si>
  <si>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</si>
  <si>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</si>
  <si>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</si>
  <si>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</si>
  <si>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</si>
  <si>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</si>
  <si>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</si>
  <si>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</si>
  <si>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</si>
  <si>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</si>
  <si>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</si>
  <si>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</si>
  <si>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</si>
  <si>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</si>
  <si>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</si>
  <si>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</si>
  <si>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</si>
  <si>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</si>
  <si>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</si>
  <si>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</si>
  <si>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</si>
  <si>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</si>
  <si>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</si>
  <si>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</si>
  <si>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</si>
  <si>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</si>
  <si>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</si>
  <si>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</si>
  <si>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</si>
  <si>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</si>
  <si>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</si>
  <si>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</si>
  <si>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</si>
  <si>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</si>
  <si>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</si>
  <si>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</si>
  <si>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</si>
  <si>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</si>
  <si>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</si>
  <si>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</si>
  <si>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</si>
  <si>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</si>
  <si>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</si>
  <si>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</si>
  <si>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</si>
  <si>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</si>
  <si>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</si>
  <si>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</si>
  <si>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</si>
  <si>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</si>
  <si>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</si>
  <si>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</si>
  <si>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</si>
  <si>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</si>
  <si>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</si>
  <si>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</si>
  <si>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</si>
  <si>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</si>
  <si>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</si>
  <si>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</si>
  <si>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</si>
  <si>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</si>
  <si>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</si>
  <si>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</si>
  <si>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</si>
  <si>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</si>
  <si>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</si>
  <si>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</si>
  <si>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</si>
  <si>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</si>
  <si>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</si>
  <si>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</si>
  <si>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</si>
  <si>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</si>
  <si>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</si>
  <si>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</si>
  <si>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</si>
  <si>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</si>
  <si>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</si>
  <si>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</si>
  <si>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</si>
  <si>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</si>
  <si>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</si>
  <si>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</si>
  <si>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</si>
  <si>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</si>
  <si>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</si>
  <si>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</si>
  <si>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</si>
  <si>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</si>
  <si>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</si>
  <si>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</si>
  <si>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</si>
  <si>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</si>
  <si>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</si>
  <si>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</si>
  <si>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</si>
  <si>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</si>
  <si>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</si>
  <si>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</si>
  <si>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</si>
  <si>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</si>
  <si>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</si>
  <si>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</si>
  <si>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</si>
  <si>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</si>
  <si>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</si>
  <si>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</si>
  <si>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</si>
  <si>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</si>
  <si>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</si>
  <si>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</si>
  <si>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</si>
  <si>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</si>
  <si>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</si>
  <si>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</si>
  <si>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</si>
  <si>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</si>
  <si>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</si>
  <si>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</si>
  <si>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</si>
  <si>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</si>
  <si>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</si>
  <si>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</si>
  <si>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</si>
  <si>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</si>
  <si>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</si>
  <si>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</si>
  <si>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</si>
  <si>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</si>
  <si>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</si>
  <si>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</si>
  <si>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</si>
  <si>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</si>
  <si>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</si>
  <si>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</si>
  <si>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</si>
  <si>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</si>
  <si>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</si>
  <si>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</si>
  <si>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</si>
  <si>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</si>
  <si>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</si>
  <si>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</si>
  <si>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</si>
  <si>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</si>
  <si>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</si>
  <si>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</si>
  <si>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</si>
  <si>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</si>
  <si>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</si>
  <si>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</si>
  <si>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</si>
  <si>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</si>
  <si>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</si>
  <si>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</si>
  <si>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</si>
  <si>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</si>
  <si>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</si>
  <si>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</si>
  <si>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</si>
  <si>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</si>
  <si>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</si>
  <si>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</si>
  <si>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</si>
  <si>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</si>
  <si>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</si>
  <si>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</si>
  <si>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</si>
  <si>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</si>
  <si>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</si>
  <si>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</si>
  <si>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</si>
  <si>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</si>
  <si>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</si>
  <si>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</si>
  <si>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</si>
  <si>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</si>
  <si>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</si>
  <si>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</si>
  <si>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</si>
  <si>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</si>
  <si>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</si>
  <si>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</si>
  <si>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</si>
  <si>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</si>
  <si>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</si>
  <si>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</si>
  <si>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</si>
  <si>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</si>
  <si>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</si>
  <si>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</si>
  <si>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</si>
  <si>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</si>
  <si>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</si>
  <si>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</si>
  <si>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</si>
  <si>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</si>
  <si>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</si>
  <si>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</si>
  <si>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</si>
  <si>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</si>
  <si>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</si>
  <si>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</si>
  <si>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</si>
  <si>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</si>
  <si>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</si>
  <si>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</si>
  <si>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</si>
  <si>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</si>
  <si>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</si>
  <si>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</si>
  <si>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</si>
  <si>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</si>
  <si>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</si>
  <si>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</si>
  <si>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</si>
  <si>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</si>
  <si>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</si>
  <si>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</si>
  <si>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</si>
  <si>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</si>
  <si>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</si>
  <si>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</si>
  <si>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</si>
  <si>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</si>
  <si>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</si>
  <si>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</si>
  <si>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</si>
  <si>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</si>
  <si>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</si>
  <si>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</si>
  <si>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</si>
  <si>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</si>
  <si>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</si>
  <si>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</si>
  <si>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</si>
  <si>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</si>
  <si>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</si>
  <si>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</si>
  <si>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</si>
  <si>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</si>
  <si>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</si>
  <si>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</si>
  <si>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</si>
  <si>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</si>
  <si>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</si>
  <si>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</si>
  <si>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</si>
  <si>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</si>
  <si>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</si>
  <si>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</si>
  <si>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</si>
  <si>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</si>
  <si>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</si>
  <si>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</si>
  <si>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</si>
  <si>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</si>
  <si>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</si>
  <si>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</si>
  <si>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</si>
  <si>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</si>
  <si>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</si>
  <si>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</si>
  <si>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</si>
  <si>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</si>
  <si>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</si>
  <si>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</si>
  <si>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</si>
  <si>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</si>
  <si>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</si>
  <si>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</si>
  <si>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</si>
  <si>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</si>
  <si>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</si>
  <si>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</si>
  <si>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</si>
  <si>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</si>
  <si>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</si>
  <si>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</si>
  <si>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</si>
  <si>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</si>
  <si>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</si>
  <si>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</si>
  <si>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</si>
  <si>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</si>
  <si>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</si>
  <si>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</si>
  <si>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</si>
  <si>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</si>
  <si>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</si>
  <si>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</si>
  <si>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</si>
  <si>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</si>
  <si>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</si>
  <si>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</si>
  <si>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</si>
  <si>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</si>
  <si>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</si>
  <si>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</si>
  <si>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</si>
  <si>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</si>
  <si>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</si>
  <si>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</si>
  <si>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</si>
  <si>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</si>
  <si>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</si>
  <si>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</si>
  <si>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</si>
  <si>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</si>
  <si>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</si>
  <si>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</si>
  <si>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</si>
  <si>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</si>
  <si>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</si>
  <si>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</si>
  <si>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</si>
  <si>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</si>
  <si>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</si>
  <si>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</si>
  <si>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</si>
  <si>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</si>
  <si>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</si>
  <si>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</si>
  <si>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</si>
  <si>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</si>
  <si>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</si>
  <si>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</si>
  <si>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</si>
  <si>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</si>
  <si>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</si>
  <si>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</si>
  <si>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</si>
  <si>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</si>
  <si>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</si>
  <si>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</si>
  <si>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</si>
  <si>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</si>
  <si>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</si>
  <si>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</si>
  <si>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</si>
  <si>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</si>
  <si>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</si>
  <si>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</si>
  <si>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</si>
  <si>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</si>
  <si>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</si>
  <si>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</si>
  <si>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</si>
  <si>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</si>
  <si>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</si>
  <si>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</si>
  <si>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</si>
  <si>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</si>
  <si>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</si>
  <si>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</si>
  <si>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</si>
  <si>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</si>
  <si>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</si>
  <si>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</si>
  <si>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</si>
  <si>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</si>
  <si>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</si>
  <si>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</si>
  <si>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</si>
  <si>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</si>
  <si>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</si>
  <si>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</si>
  <si>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</si>
  <si>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</si>
  <si>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</si>
  <si>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</si>
  <si>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</si>
  <si>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</si>
  <si>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</si>
  <si>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</si>
  <si>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</si>
  <si>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</si>
  <si>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</si>
  <si>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</si>
  <si>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</si>
  <si>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</si>
  <si>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</si>
  <si>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</si>
  <si>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</si>
  <si>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</si>
  <si>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</si>
  <si>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</si>
  <si>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</si>
  <si>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</si>
  <si>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</si>
  <si>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</si>
  <si>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</si>
  <si>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</si>
  <si>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</si>
  <si>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</si>
  <si>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</si>
  <si>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</si>
  <si>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</si>
  <si>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</si>
  <si>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</si>
  <si>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</si>
  <si>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</si>
  <si>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</si>
  <si>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</si>
  <si>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</si>
  <si>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</si>
  <si>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</si>
  <si>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</si>
  <si>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</si>
  <si>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</si>
  <si>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</si>
  <si>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</si>
  <si>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</si>
  <si>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</si>
  <si>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</si>
  <si>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</si>
  <si>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</si>
  <si>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</si>
  <si>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</si>
  <si>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</si>
  <si>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</si>
  <si>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</si>
  <si>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</si>
  <si>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</si>
  <si>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</si>
  <si>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</si>
  <si>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</si>
  <si>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</si>
  <si>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</si>
  <si>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</si>
  <si>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</si>
  <si>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</si>
  <si>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</si>
  <si>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</si>
  <si>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</si>
  <si>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</si>
  <si>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</si>
  <si>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</si>
  <si>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</si>
  <si>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</si>
  <si>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</si>
  <si>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</si>
  <si>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</si>
  <si>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</si>
  <si>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</si>
  <si>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</si>
  <si>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</si>
  <si>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</si>
  <si>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</si>
  <si>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</si>
  <si>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</si>
  <si>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</si>
  <si>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</si>
  <si>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</si>
  <si>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</si>
  <si>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</si>
  <si>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</si>
  <si>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</si>
  <si>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</si>
  <si>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</si>
  <si>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</si>
  <si>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</si>
  <si>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</si>
  <si>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</si>
  <si>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</si>
  <si>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</si>
  <si>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</si>
  <si>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</si>
  <si>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</si>
  <si>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</si>
  <si>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</si>
  <si>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</si>
  <si>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</si>
  <si>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</si>
  <si>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</si>
  <si>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</si>
  <si>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</si>
  <si>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</si>
  <si>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</si>
  <si>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</si>
  <si>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</si>
  <si>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</si>
  <si>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</si>
  <si>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</si>
  <si>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</si>
  <si>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</si>
  <si>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</si>
  <si>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</si>
  <si>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</si>
  <si>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</si>
  <si>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</si>
  <si>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</si>
  <si>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</si>
  <si>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</si>
  <si>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</si>
  <si>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</si>
  <si>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</si>
  <si>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</si>
  <si>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</si>
  <si>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</si>
  <si>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</si>
  <si>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</si>
  <si>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</si>
  <si>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</si>
  <si>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</si>
  <si>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</si>
  <si>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</si>
  <si>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</si>
  <si>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</si>
  <si>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</si>
  <si>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</si>
  <si>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</si>
  <si>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</si>
  <si>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</si>
  <si>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</si>
  <si>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</si>
  <si>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</si>
  <si>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</si>
  <si>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</si>
  <si>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</si>
  <si>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</si>
  <si>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</si>
  <si>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</si>
  <si>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</si>
  <si>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</si>
  <si>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</si>
  <si>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</si>
  <si>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</si>
  <si>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</si>
  <si>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</si>
  <si>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</si>
  <si>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</si>
  <si>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</si>
  <si>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</si>
  <si>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</si>
  <si>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</si>
  <si>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</si>
  <si>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</si>
  <si>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</si>
  <si>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</si>
  <si>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</si>
  <si>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</si>
  <si>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</si>
  <si>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</si>
  <si>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</si>
  <si>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</si>
  <si>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</si>
  <si>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</si>
  <si>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</si>
  <si>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</si>
  <si>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</si>
  <si>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</si>
  <si>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</si>
  <si>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</si>
  <si>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</si>
  <si>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</si>
  <si>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</si>
  <si>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</si>
  <si>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</si>
  <si>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</si>
  <si>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</si>
  <si>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</si>
  <si>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</si>
  <si>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</si>
  <si>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</si>
  <si>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</si>
  <si>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</si>
  <si>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</si>
  <si>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</si>
  <si>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</si>
  <si>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</si>
  <si>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</si>
  <si>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</si>
  <si>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</si>
  <si>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</si>
  <si>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</si>
  <si>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</si>
  <si>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</si>
  <si>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</si>
  <si>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</si>
  <si>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</si>
  <si>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</si>
  <si>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</si>
  <si>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</si>
  <si>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</si>
  <si>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</si>
  <si>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</si>
  <si>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</si>
  <si>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</si>
  <si>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</si>
  <si>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</si>
  <si>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</si>
  <si>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</si>
  <si>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</si>
  <si>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</si>
  <si>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</si>
  <si>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</si>
  <si>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</si>
  <si>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</si>
  <si>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</si>
  <si>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</si>
  <si>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</si>
  <si>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</si>
  <si>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</si>
  <si>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</si>
  <si>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</si>
  <si>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</si>
  <si>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</si>
  <si>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</si>
  <si>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</si>
  <si>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</si>
  <si>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</si>
  <si>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</si>
  <si>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</si>
  <si>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</si>
  <si>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</si>
  <si>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</si>
  <si>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</si>
  <si>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</si>
  <si>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</si>
  <si>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</si>
  <si>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</si>
  <si>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</si>
  <si>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</si>
  <si>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</si>
  <si>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</si>
  <si>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</si>
  <si>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</si>
  <si>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</si>
  <si>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</si>
  <si>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</si>
  <si>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</si>
  <si>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</si>
  <si>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</si>
  <si>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</si>
  <si>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</si>
  <si>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</si>
  <si>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</si>
  <si>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</si>
  <si>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</si>
  <si>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</si>
  <si>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</si>
  <si>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</si>
  <si>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</si>
  <si>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</si>
  <si>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</si>
  <si>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</si>
  <si>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</si>
  <si>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</si>
  <si>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</si>
  <si>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</si>
  <si>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</si>
  <si>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</si>
  <si>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</si>
  <si>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</si>
  <si>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</si>
  <si>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</si>
  <si>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</si>
  <si>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</si>
  <si>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</si>
  <si>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</si>
  <si>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</si>
  <si>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</si>
  <si>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</si>
  <si>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</si>
  <si>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</si>
  <si>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</si>
  <si>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</si>
  <si>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</si>
  <si>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</si>
  <si>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</si>
  <si>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</si>
  <si>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</si>
  <si>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</si>
  <si>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</si>
  <si>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</si>
  <si>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</si>
  <si>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</si>
  <si>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</si>
  <si>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</si>
  <si>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</si>
  <si>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</si>
  <si>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</si>
  <si>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</si>
  <si>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</si>
  <si>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</si>
  <si>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</si>
  <si>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</si>
  <si>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</si>
  <si>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</si>
  <si>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</si>
  <si>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</si>
  <si>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</si>
  <si>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</si>
  <si>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</si>
  <si>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</si>
  <si>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</si>
  <si>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</si>
  <si>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</si>
  <si>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</si>
  <si>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</si>
  <si>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</si>
  <si>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</si>
  <si>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</si>
  <si>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</si>
  <si>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</si>
  <si>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</si>
  <si>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</si>
  <si>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</si>
  <si>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</si>
  <si>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</si>
  <si>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</si>
  <si>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</si>
  <si>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</si>
  <si>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</si>
  <si>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</si>
  <si>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</si>
  <si>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</si>
  <si>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</si>
  <si>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</si>
  <si>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</si>
  <si>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</si>
  <si>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</si>
  <si>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</si>
  <si>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</si>
  <si>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</si>
  <si>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</si>
  <si>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</si>
  <si>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</si>
  <si>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</si>
  <si>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</si>
  <si>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</si>
  <si>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</si>
  <si>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</si>
  <si>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</si>
  <si>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</si>
  <si>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</si>
  <si>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</si>
  <si>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</si>
  <si>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</si>
  <si>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</si>
  <si>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</si>
  <si>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</si>
  <si>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</si>
  <si>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</si>
  <si>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</si>
  <si>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</si>
  <si>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</si>
  <si>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</si>
  <si>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</si>
  <si>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</si>
  <si>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</si>
  <si>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</si>
  <si>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</si>
  <si>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</si>
  <si>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</si>
  <si>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</si>
  <si>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</si>
  <si>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</si>
  <si>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</si>
  <si>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</si>
  <si>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</si>
  <si>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</si>
  <si>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</si>
  <si>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</si>
  <si>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</si>
  <si>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</si>
  <si>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</si>
  <si>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</si>
  <si>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</si>
  <si>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</si>
  <si>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</si>
  <si>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</si>
  <si>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</si>
  <si>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</si>
  <si>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</si>
  <si>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</si>
  <si>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</si>
  <si>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</si>
  <si>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</si>
  <si>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</si>
  <si>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</si>
  <si>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</si>
  <si>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</si>
  <si>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</si>
  <si>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</si>
  <si>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</si>
  <si>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</si>
  <si>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</si>
  <si>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</si>
  <si>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</si>
  <si>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</si>
  <si>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</si>
  <si>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</si>
  <si>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</si>
  <si>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</si>
  <si>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</si>
  <si>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</si>
  <si>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</si>
  <si>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</si>
  <si>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</si>
  <si>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</si>
  <si>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</si>
  <si>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</si>
  <si>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</si>
  <si>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</si>
  <si>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</si>
  <si>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</si>
  <si>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</si>
  <si>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</si>
  <si>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</si>
  <si>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</si>
  <si>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</si>
  <si>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</si>
  <si>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</si>
  <si>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</si>
  <si>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</si>
  <si>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</si>
  <si>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</si>
  <si>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</si>
  <si>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</si>
  <si>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</si>
  <si>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</si>
  <si>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</si>
  <si>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</si>
  <si>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</si>
  <si>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</si>
  <si>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</si>
  <si>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</si>
  <si>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</si>
  <si>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</si>
  <si>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</si>
  <si>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</si>
  <si>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</si>
  <si>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</si>
  <si>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</si>
  <si>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</si>
  <si>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</si>
  <si>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</si>
  <si>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</si>
  <si>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</si>
  <si>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</si>
  <si>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</si>
  <si>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</si>
  <si>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</si>
  <si>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</si>
  <si>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</si>
  <si>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</si>
  <si>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</si>
  <si>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</si>
  <si>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</si>
  <si>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</si>
  <si>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</si>
  <si>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</si>
  <si>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</si>
  <si>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</si>
  <si>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</si>
  <si>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</si>
  <si>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</si>
  <si>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</si>
  <si>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</si>
  <si>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</si>
  <si>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</si>
  <si>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</si>
  <si>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</si>
  <si>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</si>
  <si>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</si>
  <si>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</si>
  <si>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</si>
  <si>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</si>
  <si>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</si>
  <si>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</si>
  <si>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</si>
  <si>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</si>
  <si>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</si>
  <si>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</si>
  <si>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</si>
  <si>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</si>
  <si>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</si>
  <si>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</si>
  <si>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</si>
  <si>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</si>
  <si>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</si>
  <si>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</si>
  <si>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</si>
  <si>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</si>
  <si>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</si>
  <si>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</si>
  <si>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</si>
  <si>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</si>
  <si>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</si>
  <si>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</si>
  <si>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</si>
  <si>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</si>
  <si>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</si>
  <si>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</si>
  <si>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</si>
  <si>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</si>
  <si>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</si>
  <si>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</si>
  <si>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</si>
  <si>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</si>
  <si>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</si>
  <si>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</si>
  <si>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</si>
  <si>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</si>
  <si>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</si>
  <si>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</si>
  <si>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</si>
  <si>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</si>
  <si>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</si>
  <si>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</si>
  <si>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</si>
  <si>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</si>
  <si>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</si>
  <si>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</si>
  <si>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</si>
  <si>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</si>
  <si>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</si>
  <si>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</si>
  <si>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</si>
  <si>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</si>
  <si>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</si>
  <si>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</si>
  <si>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</si>
  <si>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</si>
  <si>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</si>
  <si>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</si>
  <si>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</si>
  <si>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</si>
  <si>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</si>
  <si>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</si>
  <si>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</si>
  <si>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</si>
  <si>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</si>
  <si>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</si>
  <si>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</si>
  <si>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</si>
  <si>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</si>
  <si>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</si>
  <si>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</si>
  <si>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</si>
  <si>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</si>
  <si>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</si>
  <si>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</si>
  <si>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</si>
  <si>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</si>
  <si>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</si>
  <si>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</si>
  <si>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</si>
  <si>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</si>
  <si>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</si>
  <si>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</si>
  <si>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</si>
  <si>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</si>
  <si>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</si>
  <si>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</si>
  <si>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</si>
  <si>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</si>
  <si>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</si>
  <si>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</si>
  <si>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</si>
  <si>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</si>
  <si>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</si>
  <si>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</si>
  <si>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</si>
  <si>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</si>
  <si>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</si>
  <si>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</si>
  <si>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</si>
  <si>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</si>
  <si>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</si>
  <si>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</si>
  <si>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</si>
  <si>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</si>
  <si>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</si>
  <si>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</si>
  <si>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</si>
  <si>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</si>
  <si>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</si>
  <si>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</si>
  <si>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</si>
  <si>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</si>
  <si>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</si>
  <si>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</si>
  <si>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</si>
  <si>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</si>
  <si>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</si>
  <si>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</si>
  <si>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</si>
  <si>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</si>
  <si>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</si>
  <si>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</si>
  <si>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</si>
  <si>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</si>
  <si>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</si>
  <si>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</si>
  <si>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</si>
  <si>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</si>
  <si>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</si>
  <si>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</si>
  <si>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</si>
  <si>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</si>
  <si>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</si>
  <si>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</si>
  <si>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</si>
  <si>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</si>
  <si>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</si>
  <si>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</si>
  <si>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</si>
  <si>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</si>
  <si>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</si>
  <si>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</si>
  <si>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</si>
  <si>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</si>
  <si>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</si>
  <si>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</si>
  <si>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</si>
  <si>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</si>
  <si>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</si>
  <si>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</si>
  <si>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</si>
  <si>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</si>
  <si>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</si>
  <si>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</si>
  <si>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</si>
  <si>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</si>
  <si>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</si>
  <si>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</si>
  <si>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</si>
  <si>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</si>
  <si>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</si>
  <si>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</si>
  <si>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</si>
  <si>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</si>
  <si>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</si>
  <si>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</si>
  <si>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</si>
  <si>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</si>
  <si>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</si>
  <si>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</si>
  <si>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</si>
  <si>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</si>
  <si>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</si>
  <si>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</si>
  <si>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</si>
  <si>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</si>
  <si>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</si>
  <si>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</si>
  <si>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</si>
  <si>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</si>
  <si>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</si>
  <si>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</si>
  <si>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</si>
  <si>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</si>
  <si>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</si>
  <si>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</si>
  <si>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</si>
  <si>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</si>
  <si>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</si>
  <si>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</si>
  <si>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</si>
  <si>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</si>
  <si>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</si>
  <si>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</si>
  <si>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</si>
  <si>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</si>
  <si>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</si>
  <si>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</si>
  <si>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</si>
  <si>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</si>
  <si>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</si>
  <si>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</si>
  <si>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</si>
  <si>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</si>
  <si>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</si>
  <si>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</si>
  <si>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</si>
  <si>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</si>
  <si>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</si>
  <si>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</si>
  <si>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</si>
  <si>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</si>
  <si>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</si>
  <si>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</si>
  <si>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</si>
  <si>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</si>
  <si>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</si>
  <si>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</si>
  <si>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</si>
  <si>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</si>
  <si>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</si>
  <si>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</si>
  <si>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</si>
  <si>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</si>
  <si>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</si>
  <si>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</si>
  <si>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</si>
  <si>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</si>
  <si>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</si>
  <si>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</si>
  <si>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</si>
  <si>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</si>
  <si>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</si>
  <si>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</si>
  <si>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</si>
  <si>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</si>
  <si>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</si>
  <si>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</si>
  <si>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</si>
  <si>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</si>
  <si>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</si>
  <si>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</si>
  <si>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</si>
  <si>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</si>
  <si>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</si>
  <si>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</si>
  <si>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</si>
  <si>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</si>
  <si>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</si>
  <si>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</si>
  <si>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</si>
  <si>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</si>
  <si>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</si>
  <si>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</si>
  <si>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</si>
  <si>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</si>
  <si>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</si>
  <si>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</si>
  <si>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</si>
  <si>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</si>
  <si>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</si>
  <si>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</si>
  <si>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</si>
  <si>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</si>
  <si>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</si>
  <si>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</si>
  <si>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</si>
  <si>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</si>
  <si>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</si>
  <si>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</si>
  <si>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</si>
  <si>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</si>
  <si>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</si>
  <si>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</si>
  <si>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</si>
  <si>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</si>
  <si>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</si>
  <si>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</si>
  <si>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</si>
  <si>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</si>
  <si>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</si>
  <si>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</si>
  <si>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</si>
  <si>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</si>
  <si>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</si>
  <si>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</si>
  <si>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</si>
  <si>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</si>
  <si>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</si>
  <si>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</si>
  <si>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</si>
  <si>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</si>
  <si>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</si>
  <si>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</si>
  <si>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</si>
  <si>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</si>
  <si>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</si>
  <si>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</si>
  <si>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</si>
  <si>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</si>
  <si>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</si>
  <si>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</si>
  <si>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</si>
  <si>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</si>
  <si>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</si>
  <si>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</si>
  <si>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</si>
  <si>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</si>
  <si>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</si>
  <si>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</si>
  <si>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</si>
  <si>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</si>
  <si>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</si>
  <si>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</si>
  <si>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</si>
  <si>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</si>
  <si>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</si>
  <si>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</si>
  <si>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</si>
  <si>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</si>
  <si>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</si>
  <si>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</si>
  <si>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</si>
  <si>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</si>
  <si>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</si>
  <si>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</si>
  <si>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</si>
  <si>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</si>
  <si>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</si>
  <si>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</si>
  <si>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</si>
  <si>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</si>
  <si>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</si>
  <si>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</si>
  <si>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</si>
  <si>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</si>
  <si>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</si>
  <si>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</si>
  <si>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</si>
  <si>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</si>
  <si>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</si>
  <si>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</si>
  <si>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</si>
  <si>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</si>
  <si>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</si>
  <si>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</si>
  <si>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</si>
  <si>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</si>
  <si>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</si>
  <si>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</si>
  <si>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</si>
  <si>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</si>
  <si>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</si>
  <si>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</si>
  <si>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</si>
  <si>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</si>
  <si>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</si>
  <si>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</si>
  <si>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</si>
  <si>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</si>
  <si>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</si>
  <si>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</si>
  <si>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</si>
  <si>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</si>
  <si>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</si>
  <si>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</si>
  <si>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</si>
  <si>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</si>
  <si>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</si>
  <si>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</si>
  <si>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</si>
  <si>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</si>
  <si>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</si>
  <si>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</si>
  <si>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</si>
  <si>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</si>
  <si>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</si>
  <si>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</si>
  <si>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</si>
  <si>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</si>
  <si>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</si>
  <si>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</si>
  <si>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</si>
  <si>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</si>
  <si>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</si>
  <si>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</si>
  <si>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</si>
  <si>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</si>
  <si>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</si>
  <si>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</si>
  <si>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</si>
  <si>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</si>
  <si>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</si>
  <si>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</si>
  <si>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</si>
  <si>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</si>
  <si>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</si>
  <si>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</si>
  <si>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</si>
  <si>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</si>
  <si>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</si>
  <si>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</si>
  <si>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</si>
  <si>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</si>
  <si>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</si>
  <si>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</si>
  <si>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</si>
  <si>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</si>
  <si>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</si>
  <si>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</si>
  <si>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</si>
  <si>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</si>
  <si>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</si>
  <si>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</si>
  <si>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</si>
  <si>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</si>
  <si>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</si>
  <si>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</si>
  <si>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</si>
  <si>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</si>
  <si>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</si>
  <si>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</si>
  <si>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</si>
  <si>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</si>
  <si>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</si>
  <si>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</si>
  <si>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</si>
  <si>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</si>
  <si>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</si>
  <si>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</si>
  <si>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</si>
  <si>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</si>
  <si>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</si>
  <si>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</si>
  <si>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</si>
  <si>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</si>
  <si>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</si>
  <si>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</si>
  <si>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</si>
  <si>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</si>
  <si>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</si>
  <si>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</si>
  <si>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</si>
  <si>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</si>
  <si>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</si>
  <si>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</si>
  <si>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</si>
  <si>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</si>
  <si>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</si>
  <si>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</si>
  <si>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</si>
  <si>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</si>
  <si>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</si>
  <si>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</si>
  <si>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</si>
  <si>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</si>
  <si>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</si>
  <si>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</si>
  <si>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</si>
  <si>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</si>
  <si>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</si>
  <si>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</si>
  <si>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</si>
  <si>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</si>
  <si>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</si>
  <si>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</si>
  <si>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</si>
  <si>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</si>
  <si>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</si>
  <si>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</si>
  <si>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</si>
  <si>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</si>
  <si>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</si>
  <si>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</si>
  <si>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</si>
  <si>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</si>
  <si>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</si>
  <si>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</si>
  <si>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</si>
  <si>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</si>
  <si>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</si>
  <si>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</si>
  <si>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</si>
  <si>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</si>
  <si>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</si>
  <si>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</si>
  <si>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</si>
  <si>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</si>
  <si>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</si>
  <si>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</si>
  <si>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</si>
  <si>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</si>
  <si>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</si>
  <si>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</si>
  <si>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</si>
  <si>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</si>
  <si>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</si>
  <si>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</si>
  <si>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</si>
  <si>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</si>
  <si>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</si>
  <si>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</si>
  <si>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</si>
  <si>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</si>
  <si>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</si>
  <si>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</si>
  <si>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</si>
  <si>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</si>
  <si>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</si>
  <si>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</si>
  <si>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</si>
  <si>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</si>
  <si>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</si>
  <si>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</si>
  <si>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</si>
  <si>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</si>
  <si>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</si>
  <si>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</si>
  <si>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</si>
  <si>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</si>
  <si>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</si>
  <si>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</si>
  <si>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</si>
  <si>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</si>
  <si>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</si>
  <si>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</si>
  <si>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</si>
  <si>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</si>
  <si>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</si>
  <si>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</si>
  <si>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</si>
  <si>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</si>
  <si>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</si>
  <si>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</si>
  <si>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</si>
  <si>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</si>
  <si>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</si>
  <si>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</si>
  <si>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</si>
  <si>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</si>
  <si>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</si>
  <si>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</si>
  <si>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</si>
  <si>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</si>
  <si>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</si>
  <si>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</si>
  <si>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</si>
  <si>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</si>
  <si>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</si>
  <si>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</si>
  <si>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</si>
  <si>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</si>
  <si>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</si>
  <si>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</si>
  <si>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</si>
  <si>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</si>
  <si>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</si>
  <si>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</si>
  <si>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</si>
  <si>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</si>
  <si>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</si>
  <si>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</si>
  <si>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</si>
  <si>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</si>
  <si>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</si>
  <si>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</si>
  <si>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</si>
  <si>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</si>
  <si>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</si>
  <si>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</si>
  <si>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</si>
  <si>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</si>
  <si>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</si>
  <si>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</si>
  <si>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</si>
  <si>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</si>
  <si>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</si>
  <si>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</si>
  <si>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</si>
  <si>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</si>
  <si>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</si>
  <si>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</si>
  <si>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</si>
  <si>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</si>
  <si>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</si>
  <si>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</si>
  <si>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</si>
  <si>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</si>
  <si>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</si>
  <si>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</si>
  <si>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</si>
  <si>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</si>
  <si>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</si>
  <si>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</si>
  <si>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</si>
  <si>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</si>
  <si>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</si>
  <si>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</si>
  <si>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</si>
  <si>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</si>
  <si>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</si>
  <si>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</si>
  <si>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</si>
  <si>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</si>
  <si>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</si>
  <si>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</si>
  <si>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</si>
  <si>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</si>
  <si>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</si>
  <si>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</si>
  <si>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</si>
  <si>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</si>
  <si>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</si>
  <si>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</si>
  <si>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</si>
  <si>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</si>
  <si>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</si>
  <si>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</si>
  <si>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</si>
  <si>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</si>
  <si>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</si>
  <si>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</si>
  <si>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</si>
  <si>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</si>
  <si>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</si>
  <si>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</si>
  <si>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</si>
  <si>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</si>
  <si>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</si>
  <si>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</si>
  <si>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</si>
  <si>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</si>
  <si>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</si>
  <si>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</si>
  <si>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</si>
  <si>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</si>
  <si>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</si>
  <si>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</si>
  <si>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</si>
  <si>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</si>
  <si>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</si>
  <si>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</si>
  <si>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</si>
  <si>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</si>
  <si>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</si>
  <si>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</si>
  <si>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</si>
  <si>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</si>
  <si>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</si>
  <si>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</si>
  <si>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</si>
  <si>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</si>
  <si>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</si>
  <si>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</si>
  <si>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</si>
  <si>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</si>
  <si>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</si>
  <si>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</si>
  <si>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</si>
  <si>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</si>
  <si>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</si>
  <si>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</si>
  <si>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</si>
  <si>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</si>
  <si>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</si>
  <si>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</si>
  <si>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</si>
  <si>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</si>
  <si>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</si>
  <si>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</si>
  <si>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</si>
  <si>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</si>
  <si>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</si>
  <si>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</si>
  <si>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</si>
  <si>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</si>
  <si>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</si>
  <si>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</si>
  <si>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</si>
  <si>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</si>
  <si>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</si>
  <si>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</si>
  <si>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</si>
  <si>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</si>
  <si>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</si>
  <si>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</si>
  <si>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</si>
  <si>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</si>
  <si>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</si>
  <si>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</si>
  <si>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</si>
  <si>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</si>
  <si>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</si>
  <si>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</si>
  <si>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</si>
  <si>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</si>
  <si>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</si>
  <si>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</si>
  <si>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</si>
  <si>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</si>
  <si>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</si>
  <si>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</si>
  <si>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</si>
  <si>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</si>
  <si>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</si>
  <si>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</si>
  <si>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</si>
  <si>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</si>
  <si>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</si>
  <si>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</si>
  <si>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</si>
  <si>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</si>
  <si>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</si>
  <si>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</si>
  <si>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</si>
  <si>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</si>
  <si>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</si>
  <si>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</si>
  <si>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</si>
  <si>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</si>
  <si>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</si>
  <si>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</si>
  <si>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</si>
  <si>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</si>
  <si>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</si>
  <si>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</si>
  <si>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</si>
  <si>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</si>
  <si>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</si>
  <si>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</si>
  <si>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</si>
  <si>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</si>
  <si>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</si>
  <si>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</si>
  <si>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</si>
  <si>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</si>
  <si>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</si>
  <si>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</si>
  <si>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</si>
  <si>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</si>
  <si>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</si>
  <si>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</si>
  <si>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</si>
  <si>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</si>
  <si>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</si>
  <si>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</si>
  <si>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</si>
  <si>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</si>
  <si>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</si>
  <si>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</si>
  <si>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</si>
  <si>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</si>
  <si>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</si>
  <si>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</si>
  <si>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</si>
  <si>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</si>
  <si>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</si>
  <si>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</si>
  <si>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</si>
  <si>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</si>
  <si>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</si>
  <si>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</si>
  <si>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</si>
  <si>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</si>
  <si>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</si>
  <si>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</si>
  <si>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</si>
  <si>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</si>
  <si>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</si>
  <si>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</si>
  <si>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</si>
  <si>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</si>
  <si>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</si>
  <si>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</si>
  <si>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</si>
  <si>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</si>
  <si>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</si>
  <si>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</si>
  <si>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</si>
  <si>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</si>
  <si>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</si>
  <si>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</si>
  <si>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</si>
  <si>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</si>
  <si>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</si>
  <si>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</si>
  <si>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</si>
  <si>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</si>
  <si>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</si>
  <si>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</si>
  <si>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</si>
  <si>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</si>
  <si>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</si>
  <si>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</si>
  <si>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</si>
  <si>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</si>
  <si>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</si>
  <si>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</si>
  <si>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</si>
  <si>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</si>
  <si>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</si>
  <si>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</si>
  <si>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</si>
  <si>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</si>
  <si>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</si>
  <si>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</si>
  <si>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</si>
  <si>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</si>
  <si>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</si>
  <si>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</si>
  <si>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</si>
  <si>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</si>
  <si>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</si>
  <si>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</si>
  <si>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</si>
  <si>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</si>
  <si>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</si>
  <si>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</si>
  <si>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</si>
  <si>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</si>
  <si>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</si>
  <si>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</si>
  <si>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</si>
  <si>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</si>
  <si>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</si>
  <si>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</si>
  <si>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</si>
  <si>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</si>
  <si>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</si>
  <si>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</si>
  <si>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</si>
  <si>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</si>
  <si>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</si>
  <si>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</si>
  <si>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</si>
  <si>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</si>
  <si>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</si>
  <si>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</si>
  <si>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</si>
  <si>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</si>
  <si>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</si>
  <si>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</si>
  <si>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</si>
  <si>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</si>
  <si>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</si>
  <si>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</si>
  <si>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</si>
  <si>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</si>
  <si>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</si>
  <si>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</si>
  <si>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</si>
  <si>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</si>
  <si>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</si>
  <si>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</si>
  <si>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</si>
  <si>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</si>
  <si>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</si>
  <si>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</si>
  <si>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</si>
  <si>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</si>
  <si>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</si>
  <si>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</si>
  <si>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</si>
  <si>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</si>
  <si>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</si>
  <si>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</si>
  <si>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</si>
  <si>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</si>
  <si>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</si>
  <si>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</si>
  <si>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</si>
  <si>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</si>
  <si>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</si>
  <si>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</si>
  <si>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</si>
  <si>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</si>
  <si>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</si>
  <si>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</si>
  <si>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</si>
  <si>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</si>
  <si>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</si>
  <si>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</si>
  <si>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</si>
  <si>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</si>
  <si>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</si>
  <si>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</si>
  <si>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</si>
  <si>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</si>
  <si>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</si>
  <si>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</si>
  <si>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</si>
  <si>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</si>
  <si>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</si>
  <si>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</si>
  <si>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</si>
  <si>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</si>
  <si>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</si>
  <si>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</si>
  <si>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</si>
  <si>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</si>
  <si>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</si>
  <si>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</si>
  <si>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</si>
  <si>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</si>
  <si>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</si>
  <si>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</si>
  <si>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</si>
  <si>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</si>
  <si>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</si>
  <si>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</si>
  <si>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</si>
  <si>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</si>
  <si>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</si>
  <si>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</si>
  <si>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</si>
  <si>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</si>
  <si>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</si>
  <si>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</si>
  <si>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</si>
  <si>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</si>
  <si>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</si>
  <si>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</si>
  <si>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</si>
  <si>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</si>
  <si>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</si>
  <si>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</si>
  <si>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</si>
  <si>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</si>
  <si>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</si>
  <si>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</si>
  <si>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</si>
  <si>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</si>
  <si>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</si>
  <si>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</si>
  <si>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</si>
  <si>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</si>
  <si>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</si>
  <si>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</si>
  <si>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</si>
  <si>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</si>
  <si>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</si>
  <si>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</si>
  <si>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</si>
  <si>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</si>
  <si>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</si>
  <si>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</si>
  <si>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</si>
  <si>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</si>
  <si>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</si>
  <si>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</si>
  <si>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</si>
  <si>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</si>
  <si>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</si>
  <si>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</si>
  <si>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</si>
  <si>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</si>
  <si>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</si>
  <si>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</si>
  <si>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</si>
  <si>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</si>
  <si>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</si>
  <si>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</si>
  <si>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</si>
  <si>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</si>
  <si>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</si>
  <si>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</si>
  <si>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</si>
  <si>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</si>
  <si>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</si>
  <si>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</si>
  <si>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</si>
  <si>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</si>
  <si>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</si>
  <si>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</si>
  <si>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</si>
  <si>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</si>
  <si>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</si>
  <si>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</si>
  <si>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</si>
  <si>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</si>
  <si>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</si>
  <si>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</si>
  <si>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</si>
  <si>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</si>
  <si>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</si>
  <si>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</si>
  <si>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</si>
  <si>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</si>
  <si>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</si>
  <si>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</si>
  <si>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</si>
  <si>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</si>
  <si>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</si>
  <si>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</si>
  <si>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</si>
  <si>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</si>
  <si>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</si>
  <si>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</si>
  <si>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</si>
  <si>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</si>
  <si>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</si>
  <si>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</si>
  <si>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</si>
  <si>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</si>
  <si>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</si>
  <si>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</si>
  <si>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</si>
  <si>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</si>
  <si>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</si>
  <si>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</si>
  <si>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</si>
  <si>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</si>
  <si>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</si>
  <si>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</si>
  <si>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</si>
  <si>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</si>
  <si>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</si>
  <si>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</si>
  <si>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</si>
  <si>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</si>
  <si>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</si>
  <si>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</si>
  <si>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</si>
  <si>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</si>
  <si>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</si>
  <si>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</si>
  <si>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</si>
  <si>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</si>
  <si>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</si>
  <si>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</si>
  <si>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</si>
  <si>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</si>
  <si>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</si>
  <si>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</si>
  <si>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</si>
  <si>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</si>
  <si>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</si>
  <si>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</si>
  <si>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</si>
  <si>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</si>
  <si>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</si>
  <si>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</si>
  <si>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</si>
  <si>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</si>
  <si>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</si>
  <si>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</si>
  <si>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</si>
  <si>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</si>
  <si>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</si>
  <si>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</si>
  <si>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</si>
  <si>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</si>
  <si>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</si>
  <si>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</si>
  <si>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</si>
  <si>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</si>
  <si>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</si>
  <si>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</si>
  <si>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</si>
  <si>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</si>
  <si>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</si>
  <si>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</si>
  <si>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</si>
  <si>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</si>
  <si>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</si>
  <si>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</si>
  <si>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</si>
  <si>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</si>
  <si>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</si>
  <si>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</si>
  <si>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</si>
  <si>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</si>
  <si>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</si>
  <si>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</si>
  <si>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</si>
  <si>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</si>
  <si>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</si>
  <si>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</si>
  <si>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</si>
  <si>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</si>
  <si>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</si>
  <si>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</si>
  <si>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</si>
  <si>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</si>
  <si>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</si>
  <si>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</si>
  <si>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</si>
  <si>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</si>
  <si>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</si>
  <si>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</si>
  <si>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</si>
  <si>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</si>
  <si>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</si>
  <si>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</si>
  <si>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</si>
  <si>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</si>
  <si>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</si>
  <si>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</si>
  <si>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</si>
  <si>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</si>
  <si>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</si>
  <si>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</si>
  <si>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</si>
  <si>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</si>
  <si>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</si>
  <si>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</si>
  <si>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</si>
  <si>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</si>
  <si>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</si>
  <si>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</si>
  <si>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</si>
  <si>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</si>
  <si>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</si>
  <si>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</si>
  <si>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</si>
  <si>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</si>
  <si>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</si>
  <si>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</si>
  <si>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</si>
  <si>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</si>
  <si>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</si>
  <si>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</si>
  <si>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</si>
  <si>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</si>
  <si>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</si>
  <si>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</si>
  <si>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</si>
  <si>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</si>
  <si>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</si>
  <si>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</si>
  <si>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</si>
  <si>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</si>
  <si>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</si>
  <si>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</si>
  <si>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</si>
  <si>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</si>
  <si>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</si>
  <si>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</si>
  <si>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</si>
  <si>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</si>
  <si>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</si>
  <si>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</si>
  <si>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</si>
  <si>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</si>
  <si>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</si>
  <si>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</si>
  <si>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</si>
  <si>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</si>
  <si>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</si>
  <si>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</si>
  <si>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</si>
  <si>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</si>
  <si>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</si>
  <si>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</si>
  <si>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</si>
  <si>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</si>
  <si>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</si>
  <si>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</si>
  <si>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</si>
  <si>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</si>
  <si>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</si>
  <si>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</si>
  <si>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</si>
  <si>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</si>
  <si>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</si>
  <si>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</si>
  <si>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</si>
  <si>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</si>
  <si>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</si>
  <si>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</si>
  <si>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</si>
  <si>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</si>
  <si>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</si>
  <si>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</si>
  <si>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</si>
  <si>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</si>
  <si>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</si>
  <si>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</si>
  <si>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</si>
  <si>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</si>
  <si>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</si>
  <si>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</si>
  <si>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</si>
  <si>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</si>
  <si>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</si>
  <si>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</si>
  <si>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</si>
  <si>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</si>
  <si>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</si>
  <si>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</si>
  <si>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</si>
  <si>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</si>
  <si>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</si>
  <si>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</si>
  <si>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</si>
  <si>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</si>
  <si>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</si>
  <si>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</si>
  <si>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</si>
  <si>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</si>
  <si>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</si>
  <si>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</si>
  <si>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</si>
  <si>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</si>
  <si>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</si>
  <si>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</si>
  <si>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</si>
  <si>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</si>
  <si>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</si>
  <si>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</si>
  <si>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</si>
  <si>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</si>
  <si>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</si>
  <si>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</si>
  <si>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</si>
  <si>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</si>
  <si>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</si>
  <si>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</si>
  <si>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</si>
  <si>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</si>
  <si>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</si>
  <si>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</si>
  <si>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</si>
  <si>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</si>
  <si>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</si>
  <si>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</si>
  <si>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</si>
  <si>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</si>
  <si>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</si>
  <si>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</si>
  <si>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</si>
  <si>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</si>
  <si>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</si>
  <si>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</si>
  <si>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</si>
  <si>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</si>
  <si>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</si>
  <si>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</si>
  <si>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</si>
  <si>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</si>
  <si>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</si>
  <si>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</si>
  <si>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</si>
  <si>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</si>
  <si>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</si>
  <si>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</si>
  <si>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</si>
  <si>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</si>
  <si>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</si>
  <si>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</si>
  <si>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</si>
  <si>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</si>
  <si>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</si>
  <si>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</si>
  <si>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</si>
  <si>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</si>
  <si>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</si>
  <si>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</si>
  <si>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</si>
  <si>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</si>
  <si>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</si>
  <si>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</si>
  <si>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</si>
  <si>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</si>
  <si>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</si>
  <si>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</si>
  <si>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</si>
  <si>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</si>
  <si>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</si>
  <si>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</si>
  <si>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</si>
  <si>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</si>
  <si>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</si>
  <si>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</si>
  <si>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</si>
  <si>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</si>
  <si>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</si>
  <si>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</si>
  <si>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</si>
  <si>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</si>
  <si>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</si>
  <si>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</si>
  <si>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</si>
  <si>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</si>
  <si>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</si>
  <si>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</si>
  <si>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</si>
  <si>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</si>
  <si>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</si>
  <si>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</si>
  <si>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</si>
  <si>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</si>
  <si>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</si>
  <si>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</si>
  <si>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</si>
  <si>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</si>
  <si>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</si>
  <si>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</si>
  <si>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</si>
  <si>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</si>
  <si>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</si>
  <si>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</si>
  <si>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</si>
  <si>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</si>
  <si>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</si>
  <si>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</si>
  <si>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</si>
  <si>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</si>
  <si>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</si>
  <si>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</si>
  <si>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</si>
  <si>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</si>
  <si>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</si>
  <si>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</si>
  <si>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</si>
  <si>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</si>
  <si>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</si>
  <si>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</si>
  <si>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</si>
  <si>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</si>
  <si>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</si>
  <si>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</si>
  <si>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</si>
  <si>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</si>
  <si>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</si>
  <si>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</si>
  <si>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</si>
  <si>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</si>
  <si>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</si>
  <si>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</si>
  <si>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</si>
  <si>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</si>
  <si>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</si>
  <si>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</si>
  <si>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</si>
  <si>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</si>
  <si>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</si>
  <si>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</si>
  <si>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</si>
  <si>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</si>
  <si>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</si>
  <si>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</si>
  <si>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</si>
  <si>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</si>
  <si>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</si>
  <si>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</si>
  <si>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</si>
  <si>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</si>
  <si>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</si>
  <si>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</si>
  <si>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</si>
  <si>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</si>
  <si>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</si>
  <si>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</si>
  <si>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</si>
  <si>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</si>
  <si>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</si>
  <si>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</si>
  <si>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</si>
  <si>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</si>
  <si>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</si>
  <si>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</si>
  <si>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</si>
  <si>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</si>
  <si>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</si>
  <si>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</si>
  <si>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</si>
  <si>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</si>
  <si>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</si>
  <si>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</si>
  <si>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</si>
  <si>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</si>
  <si>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</si>
  <si>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</si>
  <si>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</si>
  <si>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</si>
  <si>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</si>
  <si>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</si>
  <si>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</si>
  <si>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</si>
  <si>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</si>
  <si>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</si>
  <si>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</si>
  <si>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</si>
  <si>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</si>
  <si>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</si>
  <si>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</si>
  <si>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</si>
  <si>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</si>
  <si>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</si>
  <si>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</si>
  <si>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</si>
  <si>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</si>
  <si>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</si>
  <si>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</si>
  <si>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</si>
  <si>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</si>
  <si>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</si>
  <si>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</si>
  <si>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</si>
  <si>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</si>
  <si>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</si>
  <si>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</si>
  <si>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</si>
  <si>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</si>
  <si>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</si>
  <si>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</si>
  <si>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</si>
  <si>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</si>
  <si>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</si>
  <si>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</si>
  <si>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</si>
  <si>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</si>
  <si>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</si>
  <si>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</si>
  <si>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</si>
  <si>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</si>
  <si>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</si>
  <si>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</si>
  <si>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</si>
  <si>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</si>
  <si>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</si>
  <si>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</si>
  <si>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</si>
  <si>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</si>
  <si>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</si>
  <si>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</si>
  <si>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</si>
  <si>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</si>
  <si>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</si>
  <si>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</si>
  <si>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</si>
  <si>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</si>
  <si>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</si>
  <si>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</si>
  <si>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</si>
  <si>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</si>
  <si>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</si>
  <si>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</si>
  <si>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</si>
  <si>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</si>
  <si>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</si>
  <si>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</si>
  <si>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</si>
  <si>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</si>
  <si>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</si>
  <si>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</si>
  <si>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</si>
  <si>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</si>
  <si>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</si>
  <si>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</si>
  <si>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</si>
  <si>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</si>
  <si>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</si>
  <si>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</si>
  <si>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</si>
  <si>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</si>
  <si>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</si>
  <si>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</si>
  <si>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</si>
  <si>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</si>
  <si>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</si>
  <si>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</si>
  <si>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</si>
  <si>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</si>
  <si>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</si>
  <si>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</si>
  <si>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</si>
  <si>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</si>
  <si>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</si>
  <si>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</si>
  <si>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</si>
  <si>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</si>
  <si>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</si>
  <si>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</si>
  <si>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</si>
  <si>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</si>
  <si>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</si>
  <si>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</si>
  <si>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</si>
  <si>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</si>
  <si>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</si>
  <si>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</si>
  <si>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</si>
  <si>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</si>
  <si>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</si>
  <si>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</si>
  <si>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</si>
  <si>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</si>
  <si>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</si>
  <si>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</si>
  <si>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</si>
  <si>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</si>
  <si>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</si>
  <si>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</si>
  <si>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</si>
  <si>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</si>
  <si>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</si>
  <si>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</si>
  <si>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</si>
  <si>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</si>
  <si>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</si>
  <si>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</si>
  <si>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</si>
  <si>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</si>
  <si>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</si>
  <si>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</si>
  <si>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</si>
  <si>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</si>
  <si>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</si>
  <si>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</si>
  <si>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</si>
  <si>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</si>
  <si>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</si>
  <si>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</si>
  <si>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</si>
  <si>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</si>
  <si>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</si>
  <si>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</si>
  <si>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</si>
  <si>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</si>
  <si>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</si>
  <si>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</si>
  <si>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</si>
  <si>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</si>
  <si>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</si>
  <si>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</si>
  <si>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</si>
  <si>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</si>
  <si>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</si>
  <si>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</si>
  <si>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</si>
  <si>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</si>
  <si>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</si>
  <si>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</si>
  <si>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</si>
  <si>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</si>
  <si>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</si>
  <si>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</si>
  <si>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</si>
  <si>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</si>
  <si>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</si>
  <si>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</si>
  <si>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</si>
  <si>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</si>
  <si>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</si>
  <si>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</si>
  <si>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</si>
  <si>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</si>
  <si>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</si>
  <si>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</si>
  <si>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</si>
  <si>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</si>
  <si>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</si>
  <si>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</si>
  <si>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</si>
  <si>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</si>
  <si>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</si>
  <si>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</si>
  <si>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</si>
  <si>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</si>
  <si>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</si>
  <si>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</si>
  <si>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</si>
  <si>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</si>
  <si>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</si>
  <si>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</si>
  <si>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</si>
  <si>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</si>
  <si>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</si>
  <si>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</si>
  <si>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</si>
  <si>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</si>
  <si>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</si>
  <si>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</si>
  <si>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</si>
  <si>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</si>
  <si>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</si>
  <si>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</si>
  <si>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</si>
  <si>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</si>
  <si>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</si>
  <si>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</si>
  <si>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</si>
  <si>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</si>
  <si>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</si>
  <si>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</si>
  <si>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</si>
  <si>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</si>
  <si>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</si>
  <si>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</si>
  <si>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</si>
  <si>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</si>
  <si>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</si>
  <si>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</si>
  <si>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</si>
  <si>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</si>
  <si>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</si>
  <si>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</si>
  <si>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</si>
  <si>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</si>
  <si>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</si>
  <si>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</si>
  <si>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</si>
  <si>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</si>
  <si>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</si>
  <si>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</si>
  <si>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</si>
  <si>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</si>
  <si>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</si>
  <si>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</si>
  <si>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</si>
  <si>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</si>
  <si>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</si>
  <si>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</si>
  <si>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</si>
  <si>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</si>
  <si>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</si>
  <si>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</si>
  <si>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</si>
  <si>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</si>
  <si>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</si>
  <si>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</si>
  <si>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</si>
  <si>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</si>
  <si>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</si>
  <si>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</si>
  <si>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</si>
  <si>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</si>
  <si>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</si>
  <si>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</si>
  <si>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</si>
  <si>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</si>
  <si>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</si>
  <si>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</si>
  <si>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</si>
  <si>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</si>
  <si>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</si>
  <si>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</si>
  <si>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</si>
  <si>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</si>
  <si>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</si>
  <si>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</si>
  <si>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</si>
  <si>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</si>
  <si>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</si>
  <si>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</si>
  <si>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</si>
  <si>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</si>
  <si>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</si>
  <si>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</si>
  <si>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</si>
  <si>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</si>
  <si>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</si>
  <si>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</si>
  <si>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</si>
  <si>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</si>
  <si>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</si>
  <si>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</si>
  <si>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</si>
  <si>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</si>
  <si>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</si>
  <si>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</si>
  <si>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</si>
  <si>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</si>
  <si>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</si>
  <si>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</si>
  <si>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</si>
  <si>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</si>
  <si>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</si>
  <si>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</si>
  <si>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</si>
  <si>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</si>
  <si>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</si>
  <si>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</si>
  <si>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</si>
  <si>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</si>
  <si>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</si>
  <si>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</si>
  <si>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</si>
  <si>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</si>
  <si>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</si>
  <si>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</si>
  <si>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</si>
  <si>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</si>
  <si>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</si>
  <si>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</si>
  <si>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</si>
  <si>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</si>
  <si>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</si>
  <si>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</si>
  <si>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</si>
  <si>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</si>
  <si>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</si>
  <si>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</si>
  <si>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</si>
  <si>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</si>
  <si>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</si>
  <si>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</si>
  <si>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</si>
  <si>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</si>
  <si>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</si>
  <si>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</si>
  <si>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</si>
  <si>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</si>
  <si>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</si>
  <si>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</si>
  <si>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</si>
  <si>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</si>
  <si>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</si>
  <si>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</si>
  <si>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</si>
  <si>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</si>
  <si>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</si>
  <si>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</si>
  <si>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</si>
  <si>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</si>
  <si>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</si>
  <si>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</si>
  <si>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</si>
  <si>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</si>
  <si>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</si>
  <si>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</si>
  <si>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</si>
  <si>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</si>
  <si>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</si>
  <si>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</si>
  <si>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</si>
  <si>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</si>
  <si>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</si>
  <si>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</si>
  <si>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</si>
  <si>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</si>
  <si>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</si>
  <si>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</si>
  <si>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</si>
  <si>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</si>
  <si>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</si>
  <si>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</si>
  <si>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</si>
  <si>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</si>
  <si>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</si>
  <si>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</si>
  <si>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</si>
  <si>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</si>
  <si>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</si>
  <si>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</si>
  <si>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</si>
  <si>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</si>
  <si>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</si>
  <si>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</si>
  <si>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</si>
  <si>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</si>
  <si>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</si>
  <si>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</si>
  <si>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</si>
  <si>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</si>
  <si>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</si>
  <si>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</si>
  <si>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</si>
  <si>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</si>
  <si>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</si>
  <si>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</si>
  <si>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</si>
  <si>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</si>
  <si>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</si>
  <si>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</si>
  <si>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</si>
  <si>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</si>
  <si>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</si>
  <si>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</si>
  <si>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</si>
  <si>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</si>
  <si>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</si>
  <si>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</si>
  <si>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</si>
  <si>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</si>
  <si>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</si>
  <si>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</si>
  <si>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</si>
  <si>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</si>
  <si>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</si>
  <si>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</si>
  <si>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</si>
  <si>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</si>
  <si>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</si>
  <si>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</si>
  <si>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</si>
  <si>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</si>
  <si>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</si>
  <si>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</si>
  <si>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</si>
  <si>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</si>
  <si>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</si>
  <si>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</si>
  <si>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</si>
  <si>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</si>
  <si>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</si>
  <si>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</si>
  <si>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</si>
  <si>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</si>
  <si>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</si>
  <si>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</si>
  <si>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</si>
  <si>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</si>
  <si>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</si>
  <si>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</si>
  <si>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</si>
  <si>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</si>
  <si>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</si>
  <si>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</si>
  <si>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</si>
  <si>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</si>
  <si>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</si>
  <si>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</si>
  <si>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</si>
  <si>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</si>
  <si>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</si>
  <si>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</si>
  <si>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</si>
  <si>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</si>
  <si>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</si>
  <si>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</si>
  <si>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</si>
  <si>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</si>
  <si>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</si>
  <si>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</si>
  <si>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</si>
  <si>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</si>
  <si>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</si>
  <si>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</si>
  <si>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</si>
  <si>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</si>
  <si>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</si>
  <si>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</si>
  <si>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</si>
  <si>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</si>
  <si>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</si>
  <si>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</si>
  <si>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</si>
  <si>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</si>
  <si>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</si>
  <si>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</si>
  <si>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</si>
  <si>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</si>
  <si>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</si>
  <si>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</si>
  <si>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</si>
  <si>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</si>
  <si>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</si>
  <si>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</si>
  <si>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</si>
  <si>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</si>
  <si>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</si>
  <si>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</si>
  <si>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</si>
  <si>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</si>
  <si>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</si>
  <si>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</si>
  <si>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</si>
  <si>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</si>
  <si>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</si>
  <si>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</si>
  <si>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</si>
  <si>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</si>
  <si>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</si>
  <si>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</si>
  <si>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</si>
  <si>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</si>
  <si>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</si>
  <si>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</si>
  <si>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</si>
  <si>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</si>
  <si>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</si>
  <si>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</si>
  <si>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</si>
  <si>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</si>
  <si>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</si>
  <si>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</si>
  <si>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</si>
  <si>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</si>
  <si>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</si>
  <si>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</si>
  <si>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</si>
  <si>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</si>
  <si>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</si>
  <si>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</si>
  <si>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</si>
  <si>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</si>
  <si>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</si>
  <si>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</si>
  <si>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</si>
  <si>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</si>
  <si>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</si>
  <si>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</si>
  <si>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</si>
  <si>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</si>
  <si>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</si>
  <si>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</si>
  <si>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</si>
  <si>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</si>
  <si>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</si>
  <si>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</si>
  <si>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</si>
  <si>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</si>
  <si>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</si>
  <si>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</si>
  <si>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</si>
  <si>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</si>
  <si>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</si>
  <si>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</si>
  <si>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</si>
  <si>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</si>
  <si>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</si>
  <si>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</si>
  <si>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</si>
  <si>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</si>
  <si>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</si>
  <si>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</si>
  <si>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</si>
  <si>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</si>
  <si>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</si>
  <si>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</si>
  <si>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</si>
  <si>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</si>
  <si>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</si>
  <si>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</si>
  <si>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</si>
  <si>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</si>
  <si>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</si>
  <si>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</si>
  <si>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</si>
  <si>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</si>
  <si>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</si>
  <si>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</si>
  <si>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</si>
  <si>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</si>
  <si>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</si>
  <si>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</si>
  <si>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</si>
  <si>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</si>
  <si>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</si>
  <si>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</si>
  <si>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</si>
  <si>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</si>
  <si>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</si>
  <si>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</si>
  <si>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</si>
  <si>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</si>
  <si>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</si>
  <si>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</si>
  <si>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</si>
  <si>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</si>
  <si>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</si>
  <si>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</si>
  <si>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</si>
  <si>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</si>
  <si>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</si>
  <si>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</si>
  <si>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</si>
  <si>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</si>
  <si>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</si>
  <si>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</si>
  <si>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</si>
  <si>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</si>
  <si>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</si>
  <si>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</si>
  <si>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</si>
  <si>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</si>
  <si>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</si>
  <si>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</si>
  <si>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</si>
  <si>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</si>
  <si>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</si>
  <si>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</si>
  <si>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</si>
  <si>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</si>
  <si>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</si>
  <si>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</si>
  <si>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</si>
  <si>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</si>
  <si>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</si>
  <si>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</si>
  <si>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</si>
  <si>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</si>
  <si>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</si>
  <si>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</si>
  <si>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</si>
  <si>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</si>
  <si>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</si>
  <si>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</si>
  <si>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</si>
  <si>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</si>
  <si>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</si>
  <si>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</si>
  <si>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</si>
  <si>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</si>
  <si>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</si>
  <si>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</si>
  <si>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</si>
  <si>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</si>
  <si>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</si>
  <si>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</si>
  <si>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</si>
  <si>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</si>
  <si>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</si>
  <si>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</si>
  <si>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</si>
  <si>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</si>
  <si>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</si>
  <si>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</si>
  <si>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</si>
  <si>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</si>
  <si>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</si>
  <si>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</si>
  <si>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</si>
  <si>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</si>
  <si>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</si>
  <si>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</si>
  <si>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</si>
  <si>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</si>
  <si>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</si>
  <si>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</si>
  <si>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</si>
  <si>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</si>
  <si>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</si>
  <si>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</si>
  <si>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</si>
  <si>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</si>
  <si>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</si>
  <si>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</si>
  <si>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</si>
  <si>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</si>
  <si>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</si>
  <si>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</si>
  <si>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</si>
  <si>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</si>
  <si>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</si>
  <si>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</si>
  <si>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</si>
  <si>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</si>
  <si>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</si>
  <si>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</si>
  <si>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</si>
  <si>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</si>
  <si>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</si>
  <si>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</si>
  <si>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</si>
  <si>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</si>
  <si>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</si>
  <si>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</si>
  <si>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</si>
  <si>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</si>
  <si>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</si>
  <si>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</si>
  <si>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</si>
  <si>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</si>
  <si>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</si>
  <si>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</si>
  <si>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</si>
  <si>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</si>
  <si>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</si>
  <si>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</si>
  <si>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</si>
  <si>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</si>
  <si>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</si>
  <si>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</si>
  <si>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</si>
  <si>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</si>
  <si>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</si>
  <si>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</si>
  <si>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</si>
  <si>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</si>
  <si>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</si>
  <si>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</si>
  <si>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</si>
  <si>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</si>
  <si>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</si>
  <si>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</si>
  <si>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</si>
  <si>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</si>
  <si>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</si>
  <si>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</si>
  <si>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</si>
  <si>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</si>
  <si>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</si>
  <si>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</si>
  <si>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</si>
  <si>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</si>
  <si>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</si>
  <si>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</si>
  <si>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</si>
  <si>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</si>
  <si>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</si>
  <si>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</si>
  <si>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</si>
  <si>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</si>
  <si>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</si>
  <si>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</si>
  <si>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</si>
  <si>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</si>
  <si>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</si>
  <si>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</si>
  <si>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</si>
  <si>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</si>
  <si>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</si>
  <si>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</si>
  <si>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</si>
  <si>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</si>
  <si>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</si>
  <si>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</si>
  <si>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</si>
  <si>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</si>
  <si>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</si>
  <si>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</si>
  <si>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</si>
  <si>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</si>
  <si>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</si>
  <si>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</si>
  <si>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</si>
  <si>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</si>
  <si>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</si>
  <si>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</si>
  <si>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</si>
  <si>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</si>
  <si>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</si>
  <si>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</si>
  <si>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</si>
  <si>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</si>
  <si>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</si>
  <si>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</si>
  <si>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</si>
  <si>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</si>
  <si>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</si>
  <si>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</si>
  <si>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</si>
  <si>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</si>
  <si>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</si>
  <si>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</si>
  <si>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</si>
  <si>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</si>
  <si>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</si>
  <si>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</si>
  <si>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</si>
  <si>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</si>
  <si>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</si>
  <si>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</si>
  <si>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</si>
  <si>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</si>
  <si>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</si>
  <si>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</si>
  <si>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</si>
  <si>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</si>
  <si>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</si>
  <si>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</si>
  <si>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</si>
  <si>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</si>
  <si>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</si>
  <si>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</si>
  <si>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</si>
  <si>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</si>
  <si>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</si>
  <si>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</si>
  <si>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</si>
  <si>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</si>
  <si>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</si>
  <si>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</si>
  <si>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</si>
  <si>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</si>
  <si>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</si>
  <si>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</si>
  <si>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</si>
  <si>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</si>
  <si>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</si>
  <si>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</si>
  <si>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</si>
  <si>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</si>
  <si>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</si>
  <si>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</si>
  <si>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</si>
  <si>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</si>
  <si>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</si>
  <si>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</si>
  <si>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</si>
  <si>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</si>
  <si>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</si>
  <si>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</si>
  <si>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</si>
  <si>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</si>
  <si>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</si>
  <si>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</si>
  <si>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</si>
  <si>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</si>
  <si>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</si>
  <si>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</si>
  <si>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</si>
  <si>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</si>
  <si>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</si>
  <si>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</si>
  <si>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</si>
  <si>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</si>
  <si>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</si>
  <si>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</si>
  <si>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</si>
  <si>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</si>
  <si>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</si>
  <si>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</si>
  <si>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</si>
  <si>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</si>
  <si>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</si>
  <si>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</si>
  <si>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</si>
  <si>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</si>
  <si>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</si>
  <si>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</si>
  <si>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</si>
  <si>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</si>
  <si>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</si>
  <si>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</si>
  <si>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</si>
  <si>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</si>
  <si>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</si>
  <si>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</si>
  <si>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</si>
  <si>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</si>
  <si>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</si>
  <si>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</si>
  <si>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</si>
  <si>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</si>
  <si>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</si>
  <si>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</si>
  <si>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</si>
  <si>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</si>
  <si>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</si>
  <si>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</si>
  <si>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</si>
  <si>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</si>
  <si>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</si>
  <si>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</si>
  <si>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</si>
  <si>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</si>
  <si>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</si>
  <si>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</si>
  <si>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</si>
  <si>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</si>
  <si>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</si>
  <si>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</si>
  <si>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</si>
  <si>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</si>
  <si>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</si>
  <si>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</si>
  <si>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</si>
  <si>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</si>
  <si>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</si>
  <si>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</si>
  <si>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</si>
  <si>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</si>
  <si>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</si>
  <si>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</si>
  <si>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</si>
  <si>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</si>
  <si>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</si>
  <si>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</si>
  <si>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</si>
  <si>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</si>
  <si>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</si>
  <si>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</si>
  <si>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</si>
  <si>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</si>
  <si>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</si>
  <si>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</si>
  <si>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</si>
  <si>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</si>
  <si>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</si>
  <si>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</si>
  <si>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</si>
  <si>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</si>
  <si>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</si>
  <si>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</si>
  <si>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</si>
  <si>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</si>
  <si>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</si>
  <si>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</si>
  <si>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</si>
  <si>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</si>
  <si>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</si>
  <si>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</si>
  <si>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</si>
  <si>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</si>
  <si>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</si>
  <si>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</si>
  <si>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</si>
  <si>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</si>
  <si>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</si>
  <si>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</si>
  <si>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</si>
  <si>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</si>
  <si>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</si>
  <si>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</si>
  <si>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</si>
  <si>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</si>
  <si>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</si>
  <si>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</si>
  <si>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</si>
  <si>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</si>
  <si>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</si>
  <si>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</si>
  <si>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</si>
  <si>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</si>
  <si>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</si>
  <si>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</si>
  <si>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</si>
  <si>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</si>
  <si>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</si>
  <si>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</si>
  <si>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</si>
  <si>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</si>
  <si>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</si>
  <si>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</si>
  <si>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</si>
  <si>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</si>
  <si>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</si>
  <si>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</si>
  <si>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</si>
  <si>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</si>
  <si>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</si>
  <si>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</si>
  <si>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</si>
  <si>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</si>
  <si>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</si>
  <si>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</si>
  <si>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</si>
  <si>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</si>
  <si>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</si>
  <si>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</si>
  <si>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</si>
  <si>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</si>
  <si>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</si>
  <si>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</si>
  <si>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</si>
  <si>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</si>
  <si>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</si>
  <si>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</si>
  <si>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</si>
  <si>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</si>
  <si>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</si>
  <si>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</si>
  <si>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</si>
  <si>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</si>
  <si>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</si>
  <si>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</si>
  <si>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</si>
  <si>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</si>
  <si>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</si>
  <si>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</si>
  <si>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</si>
  <si>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</si>
  <si>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</si>
  <si>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</si>
  <si>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</si>
  <si>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</si>
  <si>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</si>
  <si>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</si>
  <si>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</si>
  <si>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</si>
  <si>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</si>
  <si>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</si>
  <si>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</si>
  <si>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</si>
  <si>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</si>
  <si>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</si>
  <si>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</si>
  <si>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</si>
  <si>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</si>
  <si>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</si>
  <si>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</si>
  <si>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</si>
  <si>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</si>
  <si>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</si>
  <si>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</si>
  <si>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</si>
  <si>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</si>
  <si>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</si>
  <si>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</si>
  <si>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</si>
  <si>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</si>
  <si>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</si>
  <si>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</si>
  <si>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</si>
  <si>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</si>
  <si>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</si>
  <si>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</si>
  <si>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</si>
  <si>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</si>
  <si>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</si>
  <si>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</si>
  <si>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</si>
  <si>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</si>
  <si>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</si>
  <si>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</si>
  <si>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</si>
  <si>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</si>
  <si>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</si>
  <si>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</si>
  <si>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</si>
  <si>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</si>
  <si>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</si>
  <si>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</si>
  <si>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</si>
  <si>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</si>
  <si>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</si>
  <si>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</si>
  <si>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</si>
  <si>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</si>
  <si>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</si>
  <si>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</si>
  <si>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</si>
  <si>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</si>
  <si>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</si>
  <si>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</si>
  <si>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</si>
  <si>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</si>
  <si>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</si>
  <si>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</si>
  <si>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</si>
  <si>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</si>
  <si>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</si>
  <si>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</si>
  <si>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</si>
  <si>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</si>
  <si>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</si>
  <si>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</si>
  <si>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</si>
  <si>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</si>
  <si>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</si>
  <si>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</si>
  <si>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</si>
  <si>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</si>
  <si>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</si>
  <si>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</si>
  <si>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</si>
  <si>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</si>
  <si>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</si>
  <si>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</si>
  <si>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</si>
  <si>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</si>
  <si>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</si>
  <si>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</si>
  <si>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</si>
  <si>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</si>
  <si>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</si>
  <si>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</si>
  <si>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</si>
  <si>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</si>
  <si>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</si>
  <si>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</si>
  <si>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</si>
  <si>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</si>
  <si>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</si>
  <si>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</si>
  <si>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</si>
  <si>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</si>
  <si>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</si>
  <si>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</si>
  <si>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</si>
  <si>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</si>
  <si>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</si>
  <si>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</si>
  <si>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</si>
  <si>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</si>
  <si>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</si>
  <si>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</si>
  <si>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</si>
  <si>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</si>
  <si>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</si>
  <si>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</si>
  <si>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</si>
  <si>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</si>
  <si>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</si>
  <si>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</si>
  <si>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</si>
  <si>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</si>
  <si>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</si>
  <si>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</si>
  <si>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</si>
  <si>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</si>
  <si>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</si>
  <si>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</si>
  <si>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</si>
  <si>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</si>
  <si>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</si>
  <si>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</si>
  <si>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</si>
  <si>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</si>
  <si>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</si>
  <si>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</si>
  <si>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</si>
  <si>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</si>
  <si>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</si>
  <si>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</si>
  <si>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</si>
  <si>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</si>
  <si>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</si>
  <si>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</si>
  <si>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</si>
  <si>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</si>
  <si>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</si>
  <si>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</si>
  <si>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</si>
  <si>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</si>
  <si>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</si>
  <si>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</si>
  <si>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</si>
  <si>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</si>
  <si>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</si>
  <si>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</si>
  <si>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</si>
  <si>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</si>
  <si>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</si>
  <si>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</si>
  <si>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</si>
  <si>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</si>
  <si>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</si>
  <si>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</si>
  <si>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</si>
  <si>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</si>
  <si>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</si>
  <si>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</si>
  <si>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</si>
  <si>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</si>
  <si>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</si>
  <si>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</si>
  <si>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</si>
  <si>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</si>
  <si>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</si>
  <si>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</si>
  <si>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</si>
  <si>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</si>
  <si>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</si>
  <si>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</si>
  <si>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</si>
  <si>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</si>
  <si>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</si>
  <si>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</si>
  <si>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</si>
  <si>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</si>
  <si>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</si>
  <si>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</si>
  <si>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</si>
  <si>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</si>
  <si>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</si>
  <si>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</si>
  <si>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</si>
  <si>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</si>
  <si>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</si>
  <si>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</si>
  <si>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</si>
  <si>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</si>
  <si>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</si>
  <si>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</si>
  <si>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</si>
  <si>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</si>
  <si>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</si>
  <si>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</si>
  <si>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</si>
  <si>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</si>
  <si>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</si>
  <si>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</si>
  <si>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</si>
  <si>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</si>
  <si>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</si>
  <si>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</si>
  <si>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</si>
  <si>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</si>
  <si>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</si>
  <si>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</si>
  <si>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</si>
  <si>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</si>
  <si>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</si>
  <si>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</si>
  <si>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</si>
  <si>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</si>
  <si>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</si>
  <si>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</si>
  <si>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</si>
  <si>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</si>
  <si>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</si>
  <si>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</si>
  <si>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</si>
  <si>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</si>
  <si>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</si>
  <si>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</si>
  <si>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</si>
  <si>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</si>
  <si>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</si>
  <si>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</si>
  <si>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</si>
  <si>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</si>
  <si>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</si>
  <si>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</si>
  <si>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</si>
  <si>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</si>
  <si>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</si>
  <si>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</si>
  <si>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</si>
  <si>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</si>
  <si>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</si>
  <si>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</si>
  <si>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</si>
  <si>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</si>
  <si>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</si>
  <si>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</si>
  <si>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</si>
  <si>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</si>
  <si>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</si>
  <si>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</si>
  <si>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</si>
  <si>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</si>
  <si>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</si>
  <si>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</si>
  <si>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</si>
  <si>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</si>
  <si>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</si>
  <si>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</si>
  <si>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</si>
  <si>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</si>
  <si>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</si>
  <si>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</si>
  <si>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</si>
  <si>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</si>
  <si>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</si>
  <si>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</si>
  <si>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</si>
  <si>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</si>
  <si>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</si>
  <si>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</si>
  <si>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</si>
  <si>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</si>
  <si>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</si>
  <si>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</si>
  <si>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</si>
  <si>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</si>
  <si>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</si>
  <si>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</si>
  <si>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</si>
  <si>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</si>
  <si>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</si>
  <si>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</si>
  <si>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</si>
  <si>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</si>
  <si>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</si>
  <si>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</si>
  <si>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</si>
  <si>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</si>
  <si>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</si>
  <si>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</si>
  <si>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</si>
  <si>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</si>
  <si>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</si>
  <si>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</si>
  <si>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</si>
  <si>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</si>
  <si>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</si>
  <si>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</si>
  <si>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</si>
  <si>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</si>
  <si>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</si>
  <si>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</si>
  <si>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</si>
  <si>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</si>
  <si>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</si>
  <si>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</si>
  <si>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</si>
  <si>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</si>
  <si>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</si>
  <si>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</si>
  <si>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</si>
  <si>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</si>
  <si>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</si>
  <si>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</si>
  <si>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</si>
  <si>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</si>
  <si>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</si>
  <si>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</si>
  <si>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</si>
  <si>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</si>
  <si>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</si>
  <si>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</si>
  <si>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</si>
  <si>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</si>
  <si>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</si>
  <si>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</si>
  <si>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</si>
  <si>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</si>
  <si>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</si>
  <si>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</si>
  <si>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</si>
  <si>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</si>
  <si>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</si>
  <si>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</si>
  <si>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</si>
  <si>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</si>
  <si>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</si>
  <si>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</si>
  <si>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</si>
  <si>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</si>
  <si>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</si>
  <si>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</si>
  <si>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</si>
  <si>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</si>
  <si>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</si>
  <si>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</si>
  <si>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</si>
  <si>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</si>
  <si>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</si>
  <si>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</si>
  <si>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</si>
  <si>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</si>
  <si>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</si>
  <si>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</si>
  <si>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</si>
  <si>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</si>
  <si>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</si>
  <si>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</si>
  <si>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</si>
  <si>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</si>
  <si>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</si>
  <si>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</si>
  <si>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</si>
  <si>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</si>
  <si>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</si>
  <si>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</si>
  <si>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</si>
  <si>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</si>
  <si>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</si>
  <si>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</si>
  <si>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</si>
  <si>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</si>
  <si>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</si>
  <si>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</si>
  <si>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</si>
  <si>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</si>
  <si>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</si>
  <si>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</si>
  <si>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</si>
  <si>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</si>
  <si>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</si>
  <si>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</si>
  <si>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</si>
  <si>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</si>
  <si>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</si>
  <si>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</si>
  <si>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</si>
  <si>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</si>
  <si>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</si>
  <si>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</si>
  <si>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</si>
  <si>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</si>
  <si>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</si>
  <si>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</si>
  <si>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</si>
  <si>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</si>
  <si>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</si>
  <si>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</si>
  <si>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</si>
  <si>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</si>
  <si>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</si>
  <si>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</si>
  <si>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</si>
  <si>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</si>
  <si>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</si>
  <si>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</si>
  <si>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</si>
  <si>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</si>
  <si>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</si>
  <si>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</si>
  <si>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</si>
  <si>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</si>
  <si>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</si>
  <si>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</si>
  <si>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</si>
  <si>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</si>
  <si>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</si>
  <si>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</si>
  <si>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</si>
  <si>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</si>
  <si>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</si>
  <si>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</si>
  <si>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</si>
  <si>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</si>
  <si>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</si>
  <si>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</si>
  <si>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</si>
  <si>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</si>
  <si>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</si>
  <si>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</si>
  <si>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</si>
  <si>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</si>
  <si>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</si>
  <si>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</si>
  <si>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</si>
  <si>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</si>
  <si>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</si>
  <si>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</si>
  <si>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</si>
  <si>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</si>
  <si>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</si>
  <si>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</si>
  <si>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</si>
  <si>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</si>
  <si>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</si>
  <si>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</si>
  <si>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</si>
  <si>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</si>
  <si>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</si>
  <si>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</si>
  <si>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</si>
  <si>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</si>
  <si>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</si>
  <si>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</si>
  <si>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</si>
  <si>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</si>
  <si>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</si>
  <si>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</si>
  <si>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</si>
  <si>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</si>
  <si>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</si>
  <si>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</si>
  <si>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</si>
  <si>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</si>
  <si>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</si>
  <si>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</si>
  <si>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</si>
  <si>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</si>
  <si>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</si>
  <si>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</si>
  <si>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</si>
  <si>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</si>
  <si>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</si>
  <si>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</si>
  <si>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</si>
  <si>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</si>
  <si>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</si>
  <si>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</si>
  <si>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</si>
  <si>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</si>
  <si>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</si>
  <si>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</si>
  <si>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</si>
  <si>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</si>
  <si>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</si>
  <si>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</si>
  <si>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</si>
  <si>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</si>
  <si>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</si>
  <si>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</si>
  <si>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</si>
  <si>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</si>
  <si>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</si>
  <si>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</si>
  <si>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</si>
  <si>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</si>
  <si>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</si>
  <si>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</si>
  <si>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</si>
  <si>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</si>
  <si>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</si>
  <si>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</si>
  <si>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</si>
  <si>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</si>
  <si>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</si>
  <si>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</si>
  <si>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</si>
  <si>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</si>
  <si>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</si>
  <si>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</si>
  <si>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</si>
  <si>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</si>
  <si>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</si>
  <si>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</si>
  <si>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</si>
  <si>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</si>
  <si>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</si>
  <si>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</si>
  <si>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</si>
  <si>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</si>
  <si>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</si>
  <si>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</si>
  <si>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</si>
  <si>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</si>
  <si>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</si>
  <si>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</si>
  <si>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</si>
  <si>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</si>
  <si>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</si>
  <si>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</si>
  <si>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</si>
  <si>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</si>
  <si>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</si>
  <si>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</si>
  <si>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</si>
  <si>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</si>
  <si>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</si>
  <si>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</si>
  <si>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</si>
  <si>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</si>
  <si>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</si>
  <si>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</si>
  <si>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</si>
  <si>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</si>
  <si>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</si>
  <si>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</si>
  <si>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</si>
  <si>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</si>
  <si>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</si>
  <si>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</si>
  <si>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</si>
  <si>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</si>
  <si>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</si>
  <si>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</si>
  <si>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</si>
  <si>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</si>
  <si>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</si>
  <si>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</si>
  <si>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</si>
  <si>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</si>
  <si>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</si>
  <si>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</si>
  <si>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</si>
  <si>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</si>
  <si>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</si>
  <si>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</si>
  <si>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</si>
  <si>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</si>
  <si>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</si>
  <si>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</si>
  <si>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</si>
  <si>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</si>
  <si>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</si>
  <si>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</si>
  <si>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</si>
  <si>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</si>
  <si>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</si>
  <si>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</si>
  <si>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</si>
  <si>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</si>
  <si>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</si>
  <si>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</si>
  <si>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</si>
  <si>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</si>
  <si>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</si>
  <si>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</si>
  <si>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</si>
  <si>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</si>
  <si>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</si>
  <si>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</si>
  <si>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</si>
  <si>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</si>
  <si>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</si>
  <si>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</si>
  <si>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</si>
  <si>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</si>
  <si>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</si>
  <si>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</si>
  <si>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</si>
  <si>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</si>
  <si>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</si>
  <si>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</si>
  <si>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</si>
  <si>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</si>
  <si>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</si>
  <si>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</si>
  <si>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</si>
  <si>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</si>
  <si>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</si>
  <si>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</si>
  <si>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</si>
  <si>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</si>
  <si>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</si>
  <si>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</si>
  <si>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</si>
  <si>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</si>
  <si>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</si>
  <si>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</si>
  <si>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</si>
  <si>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</si>
  <si>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</si>
  <si>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</si>
  <si>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</si>
  <si>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</si>
  <si>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</si>
  <si>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</si>
  <si>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</si>
  <si>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</si>
  <si>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</si>
  <si>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</si>
  <si>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</si>
  <si>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</si>
  <si>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</si>
  <si>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</si>
  <si>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</si>
  <si>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</si>
  <si>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</si>
  <si>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</si>
  <si>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</si>
  <si>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</si>
  <si>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</si>
  <si>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</si>
  <si>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</si>
  <si>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</si>
  <si>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</si>
  <si>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</si>
  <si>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</si>
  <si>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</si>
  <si>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</si>
  <si>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</si>
  <si>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</si>
  <si>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</si>
  <si>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</si>
  <si>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</si>
  <si>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</si>
  <si>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</si>
  <si>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</si>
  <si>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</si>
  <si>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</si>
  <si>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</si>
  <si>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</si>
  <si>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</si>
  <si>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</si>
  <si>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</si>
  <si>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</si>
  <si>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</si>
  <si>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</si>
  <si>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</si>
  <si>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</si>
  <si>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</si>
  <si>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</si>
  <si>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</si>
  <si>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</si>
  <si>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</si>
  <si>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</si>
  <si>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</si>
  <si>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</si>
  <si>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</si>
  <si>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</si>
  <si>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</si>
  <si>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</si>
  <si>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</si>
  <si>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</si>
  <si>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</si>
  <si>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</si>
  <si>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</si>
  <si>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</si>
  <si>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</si>
  <si>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</si>
  <si>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</si>
  <si>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</si>
  <si>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</si>
  <si>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</si>
  <si>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</si>
  <si>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</si>
  <si>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</si>
  <si>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</si>
  <si>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</si>
  <si>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</si>
  <si>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</si>
  <si>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</si>
  <si>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</si>
  <si>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</si>
  <si>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</si>
  <si>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</si>
  <si>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</si>
  <si>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</si>
  <si>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</si>
  <si>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</si>
  <si>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</si>
  <si>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</si>
  <si>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</si>
  <si>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</si>
  <si>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</si>
  <si>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</si>
  <si>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</si>
  <si>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</si>
  <si>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</si>
  <si>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</si>
  <si>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</si>
  <si>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</si>
  <si>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</si>
  <si>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</si>
  <si>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</si>
  <si>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</si>
  <si>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</si>
  <si>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</si>
  <si>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</si>
  <si>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</si>
  <si>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</si>
  <si>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</si>
  <si>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</si>
  <si>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</si>
  <si>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</si>
  <si>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</si>
  <si>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</si>
  <si>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</si>
  <si>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</si>
  <si>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</si>
  <si>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</si>
  <si>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</si>
  <si>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</si>
  <si>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</si>
  <si>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</si>
  <si>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</si>
  <si>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</si>
  <si>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</si>
  <si>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</si>
  <si>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</si>
  <si>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</si>
  <si>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</si>
  <si>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</si>
  <si>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</si>
  <si>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</si>
  <si>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</si>
  <si>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</si>
  <si>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</si>
  <si>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</si>
  <si>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</si>
  <si>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</si>
  <si>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</si>
  <si>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</si>
  <si>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</si>
  <si>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</si>
  <si>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</si>
  <si>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</si>
  <si>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</si>
  <si>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</si>
  <si>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</si>
  <si>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</si>
  <si>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</si>
  <si>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</si>
  <si>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</si>
  <si>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</si>
  <si>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</si>
  <si>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</si>
  <si>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</si>
  <si>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</si>
  <si>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</si>
  <si>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</si>
  <si>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</si>
  <si>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</si>
  <si>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</si>
  <si>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</si>
  <si>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</si>
  <si>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</si>
  <si>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</si>
  <si>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</si>
  <si>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</si>
  <si>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</si>
  <si>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</si>
  <si>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</si>
  <si>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</si>
  <si>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</si>
  <si>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</si>
  <si>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</si>
  <si>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</si>
  <si>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</si>
  <si>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</si>
  <si>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</si>
  <si>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</si>
  <si>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</si>
  <si>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</si>
  <si>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</si>
  <si>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</si>
  <si>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</si>
  <si>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</si>
  <si>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</si>
  <si>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</si>
  <si>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</si>
  <si>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</si>
  <si>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</si>
  <si>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</si>
  <si>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</si>
  <si>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</si>
  <si>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</si>
  <si>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</si>
  <si>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</si>
  <si>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</si>
  <si>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</si>
  <si>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</si>
  <si>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</si>
  <si>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</si>
  <si>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</si>
  <si>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</si>
  <si>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</si>
  <si>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</si>
  <si>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</si>
  <si>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</si>
  <si>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</si>
  <si>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</si>
  <si>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</si>
  <si>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</si>
  <si>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</si>
  <si>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</si>
  <si>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</si>
  <si>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</si>
  <si>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</si>
  <si>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</si>
  <si>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</si>
  <si>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</si>
  <si>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</si>
  <si>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</si>
  <si>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</si>
  <si>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</si>
  <si>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</si>
  <si>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</si>
  <si>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</si>
  <si>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</si>
  <si>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</si>
  <si>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</si>
  <si>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</si>
  <si>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</si>
  <si>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</si>
  <si>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</si>
  <si>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</si>
  <si>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</si>
  <si>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</si>
  <si>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</si>
  <si>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</si>
  <si>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</si>
  <si>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</si>
  <si>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</si>
  <si>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</si>
  <si>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</si>
  <si>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</si>
  <si>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</si>
  <si>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</si>
  <si>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</si>
  <si>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</si>
  <si>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</si>
  <si>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</si>
  <si>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</si>
  <si>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</si>
  <si>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</si>
  <si>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</si>
  <si>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</si>
  <si>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</si>
  <si>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</si>
  <si>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</si>
  <si>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</si>
  <si>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</si>
  <si>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</si>
  <si>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</si>
  <si>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</si>
  <si>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</si>
  <si>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</si>
  <si>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</si>
  <si>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</si>
  <si>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</si>
  <si>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</si>
  <si>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</si>
  <si>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</si>
  <si>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</si>
  <si>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</si>
  <si>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</si>
  <si>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</si>
  <si>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</si>
  <si>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</si>
  <si>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</si>
  <si>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</si>
  <si>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</si>
  <si>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</si>
  <si>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</si>
  <si>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</si>
  <si>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</si>
  <si>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</si>
  <si>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</si>
  <si>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</si>
  <si>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</si>
  <si>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</si>
  <si>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</si>
  <si>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</si>
  <si>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</si>
  <si>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</si>
  <si>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</si>
  <si>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</si>
  <si>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</si>
  <si>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</si>
  <si>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</si>
  <si>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</si>
  <si>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</si>
  <si>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</si>
  <si>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</si>
  <si>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</si>
  <si>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</si>
  <si>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</si>
  <si>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</si>
  <si>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</si>
  <si>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</si>
  <si>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</si>
  <si>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</si>
  <si>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</si>
  <si>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</si>
  <si>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</si>
  <si>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</si>
  <si>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</si>
  <si>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</si>
  <si>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</si>
  <si>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</si>
  <si>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</si>
  <si>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</si>
  <si>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</si>
  <si>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</si>
  <si>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</si>
  <si>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</si>
  <si>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</si>
  <si>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</si>
  <si>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</si>
  <si>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</si>
  <si>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</si>
  <si>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</si>
  <si>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</si>
  <si>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</si>
  <si>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</si>
  <si>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</si>
  <si>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</si>
  <si>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</si>
  <si>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</si>
  <si>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</si>
  <si>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</si>
  <si>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</si>
  <si>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</si>
  <si>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</si>
  <si>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</si>
  <si>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</si>
  <si>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</si>
  <si>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</si>
  <si>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</si>
  <si>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</si>
  <si>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</si>
  <si>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</si>
  <si>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</si>
  <si>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</si>
  <si>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</si>
  <si>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</si>
  <si>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</si>
  <si>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</si>
  <si>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</si>
  <si>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</si>
  <si>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</si>
  <si>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</si>
  <si>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</si>
  <si>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</si>
  <si>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</si>
  <si>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</si>
  <si>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</si>
  <si>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</si>
  <si>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</si>
  <si>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</si>
  <si>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</si>
  <si>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</si>
  <si>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</si>
  <si>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</si>
  <si>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</si>
  <si>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</si>
  <si>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</si>
  <si>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</si>
  <si>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</si>
  <si>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</si>
  <si>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</si>
  <si>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</si>
  <si>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</si>
  <si>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</si>
  <si>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</si>
  <si>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</si>
  <si>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</si>
  <si>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</si>
  <si>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</si>
  <si>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</si>
  <si>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</si>
  <si>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</si>
  <si>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</si>
  <si>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</si>
  <si>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</si>
  <si>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</si>
  <si>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</si>
  <si>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</si>
  <si>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</si>
  <si>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</si>
  <si>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</si>
  <si>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</si>
  <si>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</si>
  <si>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</si>
  <si>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</si>
  <si>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</si>
  <si>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</si>
  <si>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</si>
  <si>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</si>
  <si>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</si>
  <si>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</si>
  <si>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</si>
  <si>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</si>
  <si>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</si>
  <si>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</si>
  <si>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</si>
  <si>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</si>
  <si>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</si>
  <si>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</si>
  <si>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</si>
  <si>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</si>
  <si>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</si>
  <si>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</si>
  <si>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</si>
  <si>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</si>
  <si>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</si>
  <si>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</si>
  <si>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</si>
  <si>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</si>
  <si>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</si>
  <si>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</si>
  <si>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</si>
  <si>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</si>
  <si>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</si>
  <si>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</si>
  <si>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</si>
  <si>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</si>
  <si>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</si>
  <si>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</si>
  <si>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</si>
  <si>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</si>
  <si>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</si>
  <si>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</si>
  <si>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</si>
  <si>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</si>
  <si>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</si>
  <si>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</si>
  <si>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</si>
  <si>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</si>
  <si>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</si>
  <si>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</si>
  <si>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</si>
  <si>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</si>
  <si>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</si>
  <si>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</si>
  <si>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</si>
  <si>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</si>
  <si>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</si>
  <si>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</si>
  <si>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</si>
  <si>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</si>
  <si>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</si>
  <si>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</si>
  <si>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</si>
  <si>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</si>
  <si>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</si>
  <si>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</si>
  <si>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</si>
  <si>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</si>
  <si>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</si>
  <si>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</si>
  <si>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</si>
  <si>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</si>
  <si>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</si>
  <si>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</si>
  <si>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</si>
  <si>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</si>
  <si>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</si>
  <si>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</si>
  <si>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</si>
  <si>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</si>
  <si>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</si>
  <si>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</si>
  <si>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</si>
  <si>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</si>
  <si>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</si>
  <si>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</si>
  <si>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</si>
  <si>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</si>
  <si>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</si>
  <si>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</si>
  <si>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</si>
  <si>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</si>
  <si>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</si>
  <si>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</si>
  <si>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</si>
  <si>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</si>
  <si>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</si>
  <si>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</si>
  <si>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</si>
  <si>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</si>
  <si>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</si>
  <si>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</si>
  <si>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</si>
  <si>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</si>
  <si>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</si>
  <si>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</si>
  <si>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</si>
  <si>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</si>
  <si>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</si>
  <si>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</si>
  <si>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</si>
  <si>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</si>
  <si>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</si>
  <si>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</si>
  <si>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</si>
  <si>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</si>
  <si>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</si>
  <si>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</si>
  <si>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</si>
  <si>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</si>
  <si>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</si>
  <si>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</si>
  <si>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</si>
  <si>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</si>
  <si>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</si>
  <si>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</si>
  <si>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</si>
  <si>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</si>
  <si>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</si>
  <si>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</si>
  <si>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</si>
  <si>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</si>
  <si>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</si>
  <si>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</si>
  <si>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</si>
  <si>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</si>
  <si>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</si>
  <si>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</si>
  <si>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</si>
  <si>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</si>
  <si>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</si>
  <si>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</si>
  <si>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</si>
  <si>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</si>
  <si>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</si>
  <si>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</si>
  <si>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</si>
  <si>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</si>
  <si>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</si>
  <si>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</si>
  <si>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</si>
  <si>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</si>
  <si>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</si>
  <si>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</si>
  <si>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</si>
  <si>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</si>
  <si>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</si>
  <si>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</si>
  <si>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</si>
  <si>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</si>
  <si>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</si>
  <si>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</si>
  <si>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</si>
  <si>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</si>
  <si>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</si>
  <si>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</si>
  <si>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</si>
  <si>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</si>
  <si>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</si>
  <si>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</si>
  <si>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</si>
  <si>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</si>
  <si>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</si>
  <si>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</si>
  <si>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</si>
  <si>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</si>
  <si>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</si>
  <si>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</si>
  <si>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</si>
  <si>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</si>
  <si>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</si>
  <si>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</si>
  <si>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</si>
  <si>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</si>
  <si>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</si>
  <si>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</si>
  <si>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</si>
  <si>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</si>
  <si>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</si>
  <si>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</si>
  <si>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</si>
  <si>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</si>
  <si>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</si>
  <si>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</si>
  <si>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</si>
  <si>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</si>
  <si>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</si>
  <si>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</si>
  <si>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</si>
  <si>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</si>
  <si>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</si>
  <si>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</si>
  <si>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</si>
  <si>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</si>
  <si>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</si>
  <si>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</si>
  <si>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</si>
  <si>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</si>
  <si>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</si>
  <si>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</si>
  <si>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</si>
  <si>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</si>
  <si>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</si>
  <si>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</si>
  <si>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</si>
  <si>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</si>
  <si>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</si>
  <si>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</si>
  <si>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</si>
  <si>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</si>
  <si>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</si>
  <si>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</si>
  <si>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</si>
  <si>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</si>
  <si>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</si>
  <si>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</si>
  <si>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</si>
  <si>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</si>
  <si>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</si>
  <si>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</si>
  <si>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</si>
  <si>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</si>
  <si>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</si>
  <si>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</si>
  <si>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</si>
  <si>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</si>
  <si>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</si>
  <si>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</si>
  <si>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</si>
  <si>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</si>
  <si>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</si>
  <si>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</si>
  <si>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</si>
  <si>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</si>
  <si>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</si>
  <si>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</si>
  <si>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</si>
  <si>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</si>
  <si>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</si>
  <si>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</si>
  <si>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</si>
  <si>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</si>
  <si>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</si>
  <si>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</si>
  <si>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</si>
  <si>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</si>
  <si>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</si>
  <si>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</si>
  <si>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</si>
  <si>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</si>
  <si>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</si>
  <si>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</si>
  <si>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</si>
  <si>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</si>
  <si>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</si>
  <si>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</si>
  <si>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</si>
  <si>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</si>
  <si>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</si>
  <si>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</si>
  <si>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</si>
  <si>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</si>
  <si>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</si>
  <si>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</si>
  <si>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</si>
  <si>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</si>
  <si>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</si>
  <si>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</si>
  <si>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</si>
  <si>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</si>
  <si>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</si>
  <si>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</si>
  <si>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</si>
  <si>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</si>
  <si>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</si>
  <si>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</si>
  <si>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</si>
  <si>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</si>
  <si>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</si>
  <si>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</si>
  <si>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</si>
  <si>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</si>
  <si>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</si>
  <si>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</si>
  <si>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</si>
  <si>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</si>
  <si>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</si>
  <si>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</si>
  <si>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</si>
  <si>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</si>
  <si>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</si>
  <si>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</si>
  <si>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</si>
  <si>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</si>
  <si>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</si>
  <si>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</si>
  <si>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</si>
  <si>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</si>
  <si>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</si>
  <si>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</si>
  <si>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</si>
  <si>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</si>
  <si>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</si>
  <si>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</si>
  <si>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</si>
  <si>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</si>
  <si>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</si>
  <si>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</si>
  <si>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</si>
  <si>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</si>
  <si>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</si>
  <si>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</si>
  <si>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</si>
  <si>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</si>
  <si>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</si>
  <si>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</si>
  <si>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</si>
  <si>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</si>
  <si>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</si>
  <si>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</si>
  <si>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</si>
  <si>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</si>
  <si>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</si>
  <si>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</si>
  <si>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</si>
  <si>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</si>
  <si>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</si>
  <si>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</si>
  <si>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</si>
  <si>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</si>
  <si>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</si>
  <si>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</si>
  <si>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</si>
  <si>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</si>
  <si>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</si>
  <si>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</si>
  <si>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</si>
  <si>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</si>
  <si>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</si>
  <si>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</si>
  <si>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</si>
  <si>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</si>
  <si>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</si>
  <si>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</si>
  <si>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</si>
  <si>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</si>
  <si>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</si>
  <si>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</si>
  <si>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</si>
  <si>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</si>
  <si>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</si>
  <si>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</si>
  <si>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</si>
  <si>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</si>
  <si>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</si>
  <si>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</si>
  <si>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</si>
  <si>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</si>
  <si>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</si>
  <si>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</si>
  <si>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</si>
  <si>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</si>
  <si>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</si>
  <si>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</si>
  <si>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</si>
  <si>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</si>
  <si>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</si>
  <si>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</si>
  <si>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</si>
  <si>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</si>
  <si>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</si>
  <si>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</si>
  <si>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</si>
  <si>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</si>
  <si>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</si>
  <si>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</si>
  <si>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</si>
  <si>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</si>
  <si>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</si>
  <si>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</si>
  <si>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</si>
  <si>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</si>
  <si>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</si>
  <si>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</si>
  <si>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</si>
  <si>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</si>
  <si>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</si>
  <si>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</si>
  <si>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</si>
  <si>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</si>
  <si>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</si>
  <si>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</si>
  <si>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</si>
  <si>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</si>
  <si>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</si>
  <si>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</si>
  <si>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</si>
  <si>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</si>
  <si>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</si>
  <si>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</si>
  <si>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</si>
  <si>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</si>
  <si>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</si>
  <si>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</si>
  <si>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</si>
  <si>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</si>
  <si>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</si>
  <si>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</si>
  <si>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</si>
  <si>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</si>
  <si>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</si>
  <si>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</si>
  <si>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</si>
  <si>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</si>
  <si>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</si>
  <si>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</si>
  <si>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</si>
  <si>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</si>
  <si>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</si>
  <si>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</si>
  <si>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</si>
  <si>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</si>
  <si>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</si>
  <si>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</si>
  <si>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</si>
  <si>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</si>
  <si>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</si>
  <si>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</si>
  <si>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</si>
  <si>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</si>
  <si>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</si>
  <si>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</si>
  <si>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</si>
  <si>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</si>
  <si>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</si>
  <si>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</si>
  <si>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</si>
  <si>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</si>
  <si>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</si>
  <si>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</si>
  <si>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</si>
  <si>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</si>
  <si>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</si>
  <si>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</si>
  <si>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</si>
  <si>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</si>
  <si>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</si>
  <si>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</si>
  <si>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</si>
  <si>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</si>
  <si>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</si>
  <si>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</si>
  <si>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</si>
  <si>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</si>
  <si>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</si>
  <si>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</si>
  <si>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</si>
  <si>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</si>
  <si>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</si>
  <si>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</si>
  <si>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</si>
  <si>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</si>
  <si>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</si>
  <si>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</si>
  <si>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</si>
  <si>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</si>
  <si>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</si>
  <si>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</si>
  <si>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</si>
  <si>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</si>
  <si>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</si>
  <si>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</si>
  <si>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</si>
  <si>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</si>
  <si>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</si>
  <si>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</si>
  <si>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</si>
  <si>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</si>
  <si>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</si>
  <si>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</si>
  <si>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</si>
  <si>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</si>
  <si>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</si>
  <si>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</si>
  <si>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</si>
  <si>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</si>
  <si>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</si>
  <si>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</si>
  <si>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</si>
  <si>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</si>
  <si>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</si>
  <si>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</si>
  <si>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</si>
  <si>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</si>
  <si>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</si>
  <si>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</si>
  <si>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</si>
  <si>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</si>
  <si>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</si>
  <si>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</si>
  <si>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</si>
  <si>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</si>
  <si>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</si>
  <si>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</si>
  <si>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</si>
  <si>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</si>
  <si>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</si>
  <si>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</si>
  <si>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</si>
  <si>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</si>
  <si>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</si>
  <si>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</si>
  <si>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</si>
  <si>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</si>
  <si>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</si>
  <si>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</si>
  <si>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</si>
  <si>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</si>
  <si>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</si>
  <si>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</si>
  <si>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</si>
  <si>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</si>
  <si>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</si>
  <si>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</si>
  <si>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</si>
  <si>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</si>
  <si>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</si>
  <si>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</si>
  <si>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</si>
  <si>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</si>
  <si>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</si>
  <si>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</si>
  <si>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</si>
  <si>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</si>
  <si>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</si>
  <si>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</si>
  <si>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</si>
  <si>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</si>
  <si>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</si>
  <si>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</si>
  <si>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</si>
  <si>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</si>
  <si>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</si>
  <si>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</si>
  <si>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</si>
  <si>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</si>
  <si>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</si>
  <si>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</si>
  <si>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</si>
  <si>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</si>
  <si>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</si>
  <si>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</si>
  <si>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</si>
  <si>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</si>
  <si>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</si>
  <si>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</si>
  <si>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</si>
  <si>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</si>
  <si>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</si>
  <si>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</si>
  <si>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</si>
  <si>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</si>
  <si>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</si>
  <si>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</si>
  <si>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</si>
  <si>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</si>
  <si>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</si>
  <si>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</si>
  <si>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</si>
  <si>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</si>
  <si>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</si>
  <si>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</si>
  <si>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</si>
  <si>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</si>
  <si>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</si>
  <si>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</si>
  <si>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</si>
  <si>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</si>
  <si>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</si>
  <si>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</si>
  <si>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</si>
  <si>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</si>
  <si>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</si>
  <si>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</si>
  <si>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</si>
  <si>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</si>
  <si>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</si>
  <si>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</si>
  <si>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</si>
  <si>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</si>
  <si>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</si>
  <si>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</si>
  <si>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</si>
  <si>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</si>
  <si>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</si>
  <si>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</si>
  <si>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</si>
  <si>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</si>
  <si>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</si>
  <si>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</si>
  <si>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</si>
  <si>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</si>
  <si>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</si>
  <si>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</si>
  <si>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</si>
  <si>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</si>
  <si>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</si>
  <si>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</si>
  <si>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</si>
  <si>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</si>
  <si>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</si>
  <si>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</si>
  <si>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</si>
  <si>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</si>
  <si>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</si>
  <si>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</si>
  <si>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</si>
  <si>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</si>
  <si>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</si>
  <si>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</si>
  <si>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</si>
  <si>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</si>
  <si>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</si>
  <si>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</si>
  <si>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</si>
  <si>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</si>
  <si>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</si>
  <si>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</si>
  <si>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</si>
  <si>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</si>
  <si>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</si>
  <si>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</si>
  <si>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</si>
  <si>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</si>
  <si>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</si>
  <si>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</si>
  <si>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</si>
  <si>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</si>
  <si>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</si>
  <si>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</si>
  <si>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</si>
  <si>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</si>
  <si>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</si>
  <si>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</si>
  <si>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</si>
  <si>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</si>
  <si>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</si>
  <si>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</si>
  <si>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</si>
  <si>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</si>
  <si>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</si>
  <si>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</si>
  <si>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</si>
  <si>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</si>
  <si>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</si>
  <si>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</si>
  <si>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</si>
  <si>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</si>
  <si>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</si>
  <si>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</si>
  <si>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</si>
  <si>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</si>
  <si>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</si>
  <si>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</si>
  <si>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</si>
  <si>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</si>
  <si>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</si>
  <si>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</si>
  <si>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</si>
  <si>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</si>
  <si>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</si>
  <si>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</si>
  <si>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</si>
  <si>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</si>
  <si>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</si>
  <si>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</si>
  <si>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</si>
  <si>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</si>
  <si>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</si>
  <si>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</si>
  <si>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</si>
  <si>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</si>
  <si>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</si>
  <si>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</si>
  <si>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</si>
  <si>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</si>
  <si>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</si>
  <si>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</si>
  <si>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</si>
  <si>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</si>
  <si>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</si>
  <si>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</si>
  <si>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</si>
  <si>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</si>
  <si>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</si>
  <si>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</si>
  <si>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</si>
  <si>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</si>
  <si>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</si>
  <si>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</si>
  <si>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</si>
  <si>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</si>
  <si>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</si>
  <si>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</si>
  <si>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</si>
  <si>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</si>
  <si>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</si>
  <si>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</si>
  <si>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</si>
  <si>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</si>
  <si>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</si>
  <si>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</si>
  <si>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</si>
  <si>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</si>
  <si>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</si>
  <si>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</si>
  <si>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</si>
  <si>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</si>
  <si>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</si>
  <si>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</si>
  <si>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</si>
  <si>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</si>
  <si>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</si>
  <si>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</si>
  <si>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</si>
  <si>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</si>
  <si>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</si>
  <si>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</si>
  <si>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</si>
  <si>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</si>
  <si>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</si>
  <si>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</si>
  <si>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</si>
  <si>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</si>
  <si>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</si>
  <si>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</si>
  <si>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</si>
  <si>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</si>
  <si>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</si>
  <si>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</si>
  <si>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</si>
  <si>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</si>
  <si>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</si>
  <si>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</si>
  <si>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</si>
  <si>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</si>
  <si>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</si>
  <si>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</si>
  <si>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</si>
  <si>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</si>
  <si>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</si>
  <si>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</si>
  <si>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</si>
  <si>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</si>
  <si>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</si>
  <si>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</si>
  <si>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</si>
  <si>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</si>
  <si>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</si>
  <si>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</si>
  <si>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</si>
  <si>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</si>
  <si>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</si>
  <si>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</si>
  <si>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</si>
  <si>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</si>
  <si>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</si>
  <si>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</si>
  <si>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</si>
  <si>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</si>
  <si>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</si>
  <si>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</si>
  <si>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</si>
  <si>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</si>
  <si>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</si>
  <si>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</si>
  <si>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</si>
  <si>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</si>
  <si>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</si>
  <si>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</si>
  <si>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</si>
  <si>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</si>
  <si>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</si>
  <si>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</si>
  <si>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</si>
  <si>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</si>
  <si>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</si>
  <si>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</si>
  <si>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</si>
  <si>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</si>
  <si>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</si>
  <si>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</si>
  <si>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</si>
  <si>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</si>
  <si>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</si>
  <si>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</si>
  <si>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</si>
  <si>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</si>
  <si>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</si>
  <si>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</si>
  <si>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</si>
  <si>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</si>
  <si>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</si>
  <si>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</si>
  <si>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</si>
  <si>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</si>
  <si>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</si>
  <si>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</si>
  <si>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</si>
  <si>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</si>
  <si>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</si>
  <si>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</si>
  <si>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</si>
  <si>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</si>
  <si>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</si>
  <si>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</si>
  <si>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</si>
  <si>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</si>
  <si>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</si>
  <si>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</si>
  <si>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</si>
  <si>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</si>
  <si>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</si>
  <si>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</si>
  <si>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</si>
  <si>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</si>
  <si>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</si>
  <si>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</si>
  <si>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</si>
  <si>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</si>
  <si>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</si>
  <si>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</si>
  <si>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</si>
  <si>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</si>
  <si>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</si>
  <si>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</si>
  <si>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</si>
  <si>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</si>
  <si>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</si>
  <si>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</si>
  <si>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</si>
  <si>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</si>
  <si>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</si>
  <si>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</si>
  <si>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</si>
  <si>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</si>
  <si>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</si>
  <si>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</si>
  <si>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</si>
  <si>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</si>
  <si>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</si>
  <si>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</si>
  <si>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</si>
  <si>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</si>
  <si>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</si>
  <si>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</si>
  <si>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</si>
  <si>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</si>
  <si>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</si>
  <si>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</si>
  <si>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</si>
  <si>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</si>
  <si>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</si>
  <si>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</si>
  <si>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</si>
  <si>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</si>
  <si>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</si>
  <si>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</si>
  <si>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</si>
  <si>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</si>
  <si>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</si>
  <si>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</si>
  <si>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</si>
  <si>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</si>
  <si>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</si>
  <si>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</si>
  <si>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</si>
  <si>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</si>
  <si>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</si>
  <si>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</si>
  <si>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</si>
  <si>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</si>
  <si>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</si>
  <si>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</si>
  <si>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</si>
  <si>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</si>
  <si>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</si>
  <si>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</si>
  <si>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</si>
  <si>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</si>
  <si>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</si>
  <si>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</si>
  <si>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</si>
  <si>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</si>
  <si>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</si>
  <si>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</si>
  <si>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</si>
  <si>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</si>
  <si>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</si>
  <si>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</si>
  <si>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</si>
  <si>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</si>
  <si>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</si>
  <si>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</si>
  <si>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</si>
  <si>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</si>
  <si>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</si>
  <si>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</si>
  <si>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</si>
  <si>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</si>
  <si>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</si>
  <si>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</si>
  <si>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</si>
  <si>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</si>
  <si>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</si>
  <si>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</si>
  <si>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</si>
  <si>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</si>
  <si>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</si>
  <si>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</si>
  <si>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</si>
  <si>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</si>
  <si>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</si>
  <si>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</si>
  <si>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</si>
  <si>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</si>
  <si>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</si>
  <si>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</si>
  <si>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</si>
  <si>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</si>
  <si>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</si>
  <si>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</si>
  <si>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</si>
  <si>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</si>
  <si>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</si>
  <si>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</si>
  <si>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</si>
  <si>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</si>
  <si>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</si>
  <si>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</si>
  <si>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</si>
  <si>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</si>
  <si>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</si>
  <si>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</si>
  <si>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</si>
  <si>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</si>
  <si>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</si>
  <si>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</si>
  <si>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</si>
  <si>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</si>
  <si>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</si>
  <si>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</si>
  <si>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</si>
  <si>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</si>
  <si>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</si>
  <si>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</si>
  <si>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</si>
  <si>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</si>
  <si>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</si>
  <si>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</si>
  <si>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</si>
  <si>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</si>
  <si>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</si>
  <si>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</si>
  <si>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</si>
  <si>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</si>
  <si>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</si>
  <si>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</si>
  <si>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</si>
  <si>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</si>
  <si>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</si>
  <si>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</si>
  <si>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</si>
  <si>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</si>
  <si>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</si>
  <si>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</si>
  <si>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</si>
  <si>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</si>
  <si>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</si>
  <si>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</si>
  <si>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</si>
  <si>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</si>
  <si>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</si>
  <si>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</si>
  <si>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</si>
  <si>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</si>
  <si>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</si>
  <si>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</si>
  <si>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</si>
  <si>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</si>
  <si>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</si>
  <si>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</si>
  <si>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</si>
  <si>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</si>
  <si>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</si>
  <si>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</si>
  <si>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</si>
  <si>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</si>
  <si>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</si>
  <si>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</si>
  <si>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</si>
  <si>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</si>
  <si>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</si>
  <si>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</si>
  <si>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</si>
  <si>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</si>
  <si>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</si>
  <si>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</si>
  <si>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</si>
  <si>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</si>
  <si>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</si>
  <si>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</si>
  <si>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</si>
  <si>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</si>
  <si>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</si>
  <si>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</si>
  <si>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</si>
  <si>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</si>
  <si>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</si>
  <si>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</si>
  <si>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</si>
  <si>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</si>
  <si>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</si>
  <si>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</si>
  <si>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</si>
  <si>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</si>
  <si>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</si>
  <si>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</si>
  <si>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</si>
  <si>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</si>
  <si>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</si>
  <si>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</si>
  <si>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</si>
  <si>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</si>
  <si>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</si>
  <si>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</si>
  <si>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</si>
  <si>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</si>
  <si>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</si>
  <si>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</si>
  <si>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</si>
  <si>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</si>
  <si>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</si>
  <si>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</si>
  <si>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</si>
  <si>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</si>
  <si>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</si>
  <si>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</si>
  <si>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</si>
  <si>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</si>
  <si>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</si>
  <si>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</si>
  <si>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</si>
  <si>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</si>
  <si>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</si>
  <si>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</si>
  <si>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</si>
  <si>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</si>
  <si>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</si>
  <si>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</si>
  <si>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</si>
  <si>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</si>
  <si>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</si>
  <si>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</si>
  <si>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</si>
  <si>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</si>
  <si>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</si>
  <si>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</si>
  <si>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</si>
  <si>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</si>
  <si>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</si>
  <si>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</si>
  <si>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</si>
  <si>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</si>
  <si>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</si>
  <si>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</si>
  <si>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</si>
  <si>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</si>
  <si>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</si>
  <si>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</si>
  <si>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</si>
  <si>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</si>
  <si>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</si>
  <si>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</si>
  <si>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</si>
  <si>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</si>
  <si>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</si>
  <si>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</si>
  <si>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</si>
  <si>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</si>
  <si>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</si>
  <si>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</si>
  <si>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</si>
  <si>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</si>
  <si>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</si>
  <si>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</si>
  <si>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</si>
  <si>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</si>
  <si>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</si>
  <si>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</si>
  <si>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</si>
  <si>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</si>
  <si>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</si>
  <si>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</si>
  <si>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</si>
  <si>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</si>
  <si>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</si>
  <si>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</si>
  <si>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</si>
  <si>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</si>
  <si>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</si>
  <si>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</si>
  <si>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</si>
  <si>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</si>
  <si>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</si>
  <si>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</si>
  <si>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</si>
  <si>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</si>
  <si>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</si>
  <si>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</si>
  <si>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</si>
  <si>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</si>
  <si>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</si>
  <si>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</si>
  <si>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</si>
  <si>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</si>
  <si>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</si>
  <si>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</si>
  <si>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</si>
  <si>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</si>
  <si>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</si>
  <si>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</si>
  <si>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</si>
  <si>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</si>
  <si>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</si>
  <si>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</si>
  <si>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</si>
  <si>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</si>
  <si>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</si>
  <si>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</si>
  <si>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</si>
  <si>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</si>
  <si>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</si>
  <si>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</si>
  <si>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</si>
  <si>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</si>
  <si>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</si>
  <si>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</si>
  <si>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</si>
  <si>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</si>
  <si>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</si>
  <si>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</si>
  <si>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</si>
  <si>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</si>
  <si>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</si>
  <si>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</si>
  <si>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</si>
  <si>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</si>
  <si>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</si>
  <si>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</si>
  <si>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</si>
  <si>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</si>
  <si>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</si>
  <si>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</si>
  <si>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</si>
  <si>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</si>
  <si>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</si>
  <si>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</si>
  <si>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</si>
  <si>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</si>
  <si>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</si>
  <si>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</si>
  <si>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</si>
  <si>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</si>
  <si>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</si>
  <si>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</si>
  <si>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</si>
  <si>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</si>
  <si>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</si>
  <si>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</si>
  <si>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</si>
  <si>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</si>
  <si>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</si>
  <si>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</si>
  <si>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</si>
  <si>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</si>
  <si>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</si>
  <si>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</si>
  <si>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</si>
  <si>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</si>
  <si>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</si>
  <si>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</si>
  <si>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</si>
  <si>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</si>
  <si>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</si>
  <si>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</si>
  <si>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</si>
  <si>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</si>
  <si>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</si>
  <si>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</si>
  <si>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</si>
  <si>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</si>
  <si>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</si>
  <si>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</si>
  <si>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</si>
  <si>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</si>
  <si>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</si>
  <si>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</si>
  <si>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</si>
  <si>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</si>
  <si>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</si>
  <si>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</si>
  <si>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</si>
  <si>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</si>
  <si>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</si>
  <si>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</si>
  <si>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</si>
  <si>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</si>
  <si>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</si>
  <si>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</si>
  <si>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</si>
  <si>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</si>
  <si>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</si>
  <si>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</si>
  <si>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</si>
  <si>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</si>
  <si>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</si>
  <si>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</si>
  <si>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</si>
  <si>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</si>
  <si>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</si>
  <si>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</si>
  <si>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</si>
  <si>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</si>
  <si>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</si>
  <si>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</si>
  <si>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</si>
  <si>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</si>
  <si>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</si>
  <si>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</si>
  <si>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</si>
  <si>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</si>
  <si>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</si>
  <si>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</si>
  <si>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</si>
  <si>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</si>
  <si>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</si>
  <si>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</si>
  <si>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</si>
  <si>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</si>
  <si>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</si>
  <si>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</si>
  <si>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</si>
  <si>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</si>
  <si>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</si>
  <si>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</si>
  <si>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</si>
  <si>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</si>
  <si>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</si>
  <si>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</si>
  <si>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</si>
  <si>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</si>
  <si>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</si>
  <si>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</si>
  <si>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</si>
  <si>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</si>
  <si>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</si>
  <si>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</si>
  <si>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</si>
  <si>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</si>
  <si>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</si>
  <si>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</si>
  <si>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</si>
  <si>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</si>
  <si>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</si>
  <si>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</si>
  <si>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</si>
  <si>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</si>
  <si>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</si>
  <si>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</si>
  <si>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</si>
  <si>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</si>
  <si>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</si>
  <si>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</si>
  <si>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</si>
  <si>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</si>
  <si>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</si>
  <si>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</si>
  <si>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</si>
  <si>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</si>
  <si>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</si>
  <si>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</si>
  <si>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</si>
  <si>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</si>
  <si>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</si>
  <si>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</si>
  <si>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</si>
  <si>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</si>
  <si>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</si>
  <si>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</si>
  <si>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</si>
  <si>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</si>
  <si>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</si>
  <si>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</si>
  <si>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</si>
  <si>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</si>
  <si>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</si>
  <si>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</si>
  <si>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</si>
  <si>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</si>
  <si>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</si>
  <si>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</si>
  <si>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</si>
  <si>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</si>
  <si>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</si>
  <si>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</si>
  <si>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</si>
  <si>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</si>
  <si>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</si>
  <si>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</si>
  <si>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</si>
  <si>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</si>
  <si>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</si>
  <si>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</si>
  <si>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</si>
  <si>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</si>
  <si>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</si>
  <si>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</si>
  <si>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</si>
  <si>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</si>
  <si>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</si>
  <si>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</si>
  <si>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</si>
  <si>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</si>
  <si>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</si>
  <si>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</si>
  <si>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</si>
  <si>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</si>
  <si>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</si>
  <si>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</si>
  <si>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</si>
  <si>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</si>
  <si>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</si>
  <si>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</si>
  <si>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</si>
  <si>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</si>
  <si>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</si>
  <si>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</si>
  <si>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</si>
  <si>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</si>
  <si>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</si>
  <si>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</si>
  <si>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</si>
  <si>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</si>
  <si>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</si>
  <si>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</si>
  <si>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</si>
  <si>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</si>
  <si>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</si>
  <si>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</si>
  <si>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</si>
  <si>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</si>
  <si>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</si>
  <si>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</si>
  <si>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</si>
  <si>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</si>
  <si>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</si>
  <si>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</si>
  <si>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</si>
  <si>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</si>
  <si>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</si>
  <si>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</si>
  <si>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</si>
  <si>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</si>
  <si>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</si>
  <si>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</si>
  <si>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</si>
  <si>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</si>
  <si>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</si>
  <si>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</si>
  <si>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</si>
  <si>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</si>
  <si>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</si>
  <si>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</si>
  <si>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</si>
  <si>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</si>
  <si>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</si>
  <si>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</si>
  <si>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</si>
  <si>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</si>
  <si>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</si>
  <si>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</si>
  <si>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</si>
  <si>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</si>
  <si>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</si>
  <si>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</si>
  <si>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</si>
  <si>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</si>
  <si>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</si>
  <si>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</si>
  <si>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</si>
  <si>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</si>
  <si>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</si>
  <si>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</si>
  <si>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</si>
  <si>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</si>
  <si>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</si>
  <si>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</si>
  <si>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</si>
  <si>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</si>
  <si>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</si>
  <si>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</si>
  <si>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</si>
  <si>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</si>
  <si>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</si>
  <si>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</si>
  <si>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</si>
  <si>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</si>
  <si>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</si>
  <si>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</si>
  <si>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</si>
  <si>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</si>
  <si>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</si>
  <si>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</si>
  <si>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</si>
  <si>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</si>
  <si>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</si>
  <si>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</si>
  <si>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</si>
  <si>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</si>
  <si>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</si>
  <si>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</si>
  <si>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</si>
  <si>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</si>
  <si>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</si>
  <si>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</si>
  <si>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</si>
  <si>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</si>
  <si>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</si>
  <si>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</si>
  <si>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</si>
  <si>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</si>
  <si>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</si>
  <si>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</si>
  <si>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</si>
  <si>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</si>
  <si>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</si>
  <si>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</si>
  <si>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</si>
  <si>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</si>
  <si>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</si>
  <si>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</si>
  <si>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</si>
  <si>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</si>
  <si>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</si>
  <si>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</si>
  <si>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</si>
  <si>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</si>
  <si>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</si>
  <si>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</si>
  <si>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</si>
  <si>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</si>
  <si>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</si>
  <si>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</si>
  <si>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</si>
  <si>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</si>
  <si>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</si>
  <si>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</si>
  <si>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</si>
  <si>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</si>
  <si>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</si>
  <si>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</si>
  <si>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</si>
  <si>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</si>
  <si>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</si>
  <si>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</si>
  <si>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</si>
  <si>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</si>
  <si>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</si>
  <si>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</si>
  <si>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</si>
  <si>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</si>
  <si>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</si>
  <si>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</si>
  <si>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</si>
  <si>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</si>
  <si>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</si>
  <si>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</si>
  <si>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</si>
  <si>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</si>
  <si>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</si>
  <si>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</si>
  <si>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</si>
  <si>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</si>
  <si>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</si>
  <si>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</si>
  <si>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</si>
  <si>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</si>
  <si>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</si>
  <si>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</si>
  <si>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</si>
  <si>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</si>
  <si>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</si>
  <si>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</si>
  <si>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</si>
  <si>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</si>
  <si>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</si>
  <si>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</si>
  <si>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</si>
  <si>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</si>
  <si>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</si>
  <si>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</si>
  <si>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</si>
  <si>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</si>
  <si>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</si>
  <si>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</si>
  <si>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</si>
  <si>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</si>
  <si>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</si>
  <si>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</si>
  <si>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</si>
  <si>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</si>
  <si>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</si>
  <si>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</si>
  <si>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</si>
  <si>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</si>
  <si>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</si>
  <si>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</si>
  <si>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</si>
  <si>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</si>
  <si>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</si>
  <si>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</si>
  <si>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</si>
  <si>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</si>
  <si>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</si>
  <si>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</si>
  <si>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</si>
  <si>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</si>
  <si>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</si>
  <si>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</si>
  <si>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</si>
  <si>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</si>
  <si>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</si>
  <si>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</si>
  <si>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</si>
  <si>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</si>
  <si>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</si>
  <si>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</si>
  <si>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</si>
  <si>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</si>
  <si>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</si>
  <si>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</si>
  <si>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</si>
  <si>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</si>
  <si>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</si>
  <si>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</si>
  <si>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</si>
  <si>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</si>
  <si>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</si>
  <si>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</si>
  <si>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</si>
  <si>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</si>
  <si>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</si>
  <si>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</si>
  <si>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</si>
  <si>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</si>
  <si>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</si>
  <si>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</si>
  <si>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</si>
  <si>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</si>
  <si>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</si>
  <si>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</si>
  <si>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</si>
  <si>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</si>
  <si>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</si>
  <si>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</si>
  <si>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</si>
  <si>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</si>
  <si>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</si>
  <si>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</si>
  <si>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</si>
  <si>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</si>
  <si>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</si>
  <si>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</si>
  <si>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</si>
  <si>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</si>
  <si>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</si>
  <si>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</si>
  <si>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</si>
  <si>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</si>
  <si>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</si>
  <si>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</si>
  <si>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</si>
  <si>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</si>
  <si>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</si>
  <si>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</si>
  <si>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</si>
  <si>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</si>
  <si>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</si>
  <si>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</si>
  <si>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</si>
  <si>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</si>
  <si>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</si>
  <si>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</si>
  <si>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</si>
  <si>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</si>
  <si>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</si>
  <si>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</si>
  <si>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</si>
  <si>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</si>
  <si>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</si>
  <si>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</si>
  <si>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</si>
  <si>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</si>
  <si>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</si>
  <si>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</si>
  <si>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</si>
  <si>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</si>
  <si>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</si>
  <si>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</si>
  <si>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</si>
  <si>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</si>
  <si>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</si>
  <si>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</si>
  <si>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</si>
  <si>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</si>
  <si>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</si>
  <si>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</si>
  <si>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</si>
  <si>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</si>
  <si>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</si>
  <si>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</si>
  <si>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</si>
  <si>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</si>
  <si>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</si>
  <si>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</si>
  <si>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</si>
  <si>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</si>
  <si>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</si>
  <si>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</si>
  <si>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</si>
  <si>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</si>
  <si>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</si>
  <si>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</si>
  <si>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</si>
  <si>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</si>
  <si>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</si>
  <si>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</si>
  <si>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</si>
  <si>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</si>
  <si>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</si>
  <si>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</si>
  <si>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</si>
  <si>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</si>
  <si>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</si>
  <si>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</si>
  <si>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</si>
  <si>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</si>
  <si>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</si>
  <si>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</si>
  <si>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</si>
  <si>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</si>
  <si>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</si>
  <si>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</si>
  <si>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</si>
  <si>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</si>
  <si>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</si>
  <si>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</si>
  <si>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</si>
  <si>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</si>
  <si>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</si>
  <si>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</si>
  <si>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</si>
  <si>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</si>
  <si>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</si>
  <si>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</si>
  <si>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</si>
  <si>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</si>
  <si>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</si>
  <si>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</si>
  <si>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</si>
  <si>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</si>
  <si>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</si>
  <si>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</si>
  <si>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</si>
  <si>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</si>
  <si>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</si>
  <si>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</si>
  <si>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</si>
  <si>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</si>
  <si>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</si>
  <si>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</si>
  <si>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</si>
  <si>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</si>
  <si>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</si>
  <si>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</si>
  <si>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</si>
  <si>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</si>
  <si>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</si>
  <si>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</si>
  <si>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</si>
  <si>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</si>
  <si>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</si>
  <si>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</si>
  <si>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</si>
  <si>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</si>
  <si>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</si>
  <si>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</si>
  <si>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</si>
  <si>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</si>
  <si>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</si>
  <si>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</si>
  <si>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</si>
  <si>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</si>
  <si>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</si>
  <si>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</si>
  <si>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</si>
  <si>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</si>
  <si>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</si>
  <si>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</si>
  <si>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</si>
  <si>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</si>
  <si>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</si>
  <si>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</si>
  <si>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</si>
  <si>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</si>
  <si>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</si>
  <si>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</si>
  <si>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</si>
  <si>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</si>
  <si>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</si>
  <si>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</si>
  <si>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</si>
  <si>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</si>
  <si>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</si>
  <si>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</si>
  <si>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</si>
  <si>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</si>
  <si>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</si>
  <si>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</si>
  <si>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</si>
  <si>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</si>
  <si>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</si>
  <si>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</si>
  <si>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</si>
  <si>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</si>
  <si>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</si>
  <si>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</si>
  <si>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</si>
  <si>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</si>
  <si>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</si>
  <si>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</si>
  <si>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</si>
  <si>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</si>
  <si>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</si>
  <si>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</si>
  <si>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</si>
  <si>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</si>
  <si>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</si>
  <si>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</si>
  <si>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</si>
  <si>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</si>
  <si>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</si>
  <si>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</si>
  <si>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</si>
  <si>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</si>
  <si>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</si>
  <si>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</si>
  <si>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</si>
  <si>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</si>
  <si>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</si>
  <si>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</si>
  <si>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</si>
  <si>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</si>
  <si>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</si>
  <si>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</si>
  <si>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</si>
  <si>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</si>
  <si>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</si>
  <si>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</si>
  <si>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</si>
  <si>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</si>
  <si>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</si>
  <si>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</si>
  <si>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</si>
  <si>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</si>
  <si>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</si>
  <si>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</si>
  <si>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</si>
  <si>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</si>
  <si>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</si>
  <si>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</si>
  <si>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</si>
  <si>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</si>
  <si>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</si>
  <si>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</si>
  <si>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</si>
  <si>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</si>
  <si>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</si>
  <si>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</si>
  <si>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</si>
  <si>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</si>
  <si>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</si>
  <si>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</si>
  <si>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</si>
  <si>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</si>
  <si>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</si>
  <si>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</si>
  <si>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</si>
  <si>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</si>
  <si>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</si>
  <si>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</si>
  <si>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</si>
  <si>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</si>
  <si>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</si>
  <si>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</si>
  <si>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</si>
  <si>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</si>
  <si>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</si>
  <si>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</si>
  <si>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</si>
  <si>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</si>
  <si>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</si>
  <si>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</si>
  <si>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</si>
  <si>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</si>
  <si>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</si>
  <si>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</si>
  <si>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</si>
  <si>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</si>
  <si>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</si>
  <si>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</si>
  <si>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</si>
  <si>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</si>
  <si>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</si>
  <si>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</si>
  <si>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</si>
  <si>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</si>
  <si>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</si>
  <si>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</si>
  <si>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</si>
  <si>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</si>
  <si>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</si>
  <si>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</si>
  <si>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</si>
  <si>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</si>
  <si>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</si>
  <si>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</si>
  <si>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</si>
  <si>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</si>
  <si>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</si>
  <si>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</si>
  <si>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</si>
  <si>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</si>
  <si>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</si>
  <si>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</si>
  <si>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</si>
  <si>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</si>
  <si>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</si>
  <si>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</si>
  <si>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</si>
  <si>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</si>
  <si>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</si>
  <si>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</si>
  <si>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</si>
  <si>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</si>
  <si>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</si>
  <si>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</si>
  <si>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</si>
  <si>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</si>
  <si>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</si>
  <si>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</si>
  <si>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</si>
  <si>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</si>
  <si>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</si>
  <si>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</si>
  <si>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</si>
  <si>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</si>
  <si>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</si>
  <si>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</si>
  <si>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</si>
  <si>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</si>
  <si>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</si>
  <si>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</si>
  <si>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</si>
  <si>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</si>
  <si>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</si>
  <si>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</si>
  <si>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</si>
  <si>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</si>
  <si>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</si>
  <si>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</si>
  <si>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</si>
  <si>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</si>
  <si>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</si>
  <si>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</si>
  <si>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</si>
  <si>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</si>
  <si>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</si>
  <si>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</si>
  <si>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</si>
  <si>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</si>
  <si>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</si>
  <si>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</si>
  <si>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</si>
  <si>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</si>
  <si>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</si>
  <si>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</si>
  <si>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</si>
  <si>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</si>
  <si>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</si>
  <si>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</si>
  <si>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</si>
  <si>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</si>
  <si>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</si>
  <si>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</si>
  <si>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</si>
  <si>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</si>
  <si>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</si>
  <si>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</si>
  <si>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</si>
  <si>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</si>
  <si>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</si>
  <si>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</si>
  <si>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</si>
  <si>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</si>
  <si>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</si>
  <si>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</si>
  <si>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</si>
  <si>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</si>
  <si>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</si>
  <si>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</si>
  <si>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</si>
  <si>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</si>
  <si>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</si>
  <si>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</si>
  <si>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</si>
  <si>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</si>
  <si>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</si>
  <si>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</si>
  <si>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</si>
  <si>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</si>
  <si>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</si>
  <si>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</si>
  <si>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</si>
  <si>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</si>
  <si>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</si>
  <si>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</si>
  <si>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</si>
  <si>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</si>
  <si>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</si>
  <si>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</si>
  <si>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</si>
  <si>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</si>
  <si>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</si>
  <si>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</si>
  <si>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</si>
  <si>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</si>
  <si>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</si>
  <si>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</si>
  <si>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</si>
  <si>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</si>
  <si>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</si>
  <si>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</si>
  <si>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</si>
  <si>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</si>
  <si>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</si>
  <si>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</si>
  <si>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</si>
  <si>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</si>
  <si>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</si>
  <si>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</si>
  <si>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</si>
  <si>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</si>
  <si>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</si>
  <si>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</si>
  <si>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</si>
  <si>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</si>
  <si>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</si>
  <si>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</si>
  <si>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</si>
  <si>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</si>
  <si>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</si>
  <si>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</si>
  <si>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</si>
  <si>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</si>
  <si>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</si>
  <si>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</si>
  <si>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</si>
  <si>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</si>
  <si>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</si>
  <si>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</si>
  <si>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</si>
  <si>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</si>
  <si>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</si>
  <si>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</si>
  <si>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</si>
  <si>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</si>
  <si>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</si>
  <si>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</si>
  <si>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</si>
  <si>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</si>
  <si>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</si>
  <si>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</si>
  <si>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</si>
  <si>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</si>
  <si>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</si>
  <si>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</si>
  <si>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</si>
  <si>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</si>
  <si>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</si>
  <si>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</si>
  <si>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</si>
  <si>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</si>
  <si>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</si>
  <si>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</si>
  <si>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</si>
  <si>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</si>
  <si>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</si>
  <si>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</si>
  <si>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</si>
  <si>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</si>
  <si>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</si>
  <si>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</si>
  <si>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</si>
  <si>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</si>
  <si>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</si>
  <si>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</si>
  <si>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</si>
  <si>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</si>
  <si>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</si>
  <si>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</si>
  <si>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</si>
  <si>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</si>
  <si>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</si>
  <si>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</si>
  <si>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</si>
  <si>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</si>
  <si>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</si>
  <si>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</si>
  <si>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</si>
  <si>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</si>
  <si>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</si>
  <si>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</si>
  <si>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</si>
  <si>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</si>
  <si>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</si>
  <si>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</si>
  <si>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</si>
  <si>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</si>
  <si>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</si>
  <si>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</si>
  <si>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</si>
  <si>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</si>
  <si>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</si>
  <si>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</si>
  <si>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</si>
  <si>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</si>
  <si>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</si>
  <si>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</si>
  <si>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</si>
  <si>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</si>
  <si>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</si>
  <si>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</si>
  <si>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</si>
  <si>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</si>
  <si>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</si>
  <si>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</si>
  <si>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</si>
  <si>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</si>
  <si>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</si>
  <si>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</si>
  <si>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</si>
  <si>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</si>
  <si>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</si>
  <si>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</si>
  <si>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</si>
  <si>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</si>
  <si>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</si>
  <si>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</si>
  <si>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</si>
  <si>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</si>
  <si>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</si>
  <si>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</si>
  <si>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</si>
  <si>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</si>
  <si>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</si>
  <si>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</si>
  <si>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</si>
  <si>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</si>
  <si>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</si>
  <si>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</si>
  <si>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</si>
  <si>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</si>
  <si>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</si>
  <si>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</si>
  <si>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</si>
  <si>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</si>
  <si>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</si>
  <si>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</si>
  <si>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</si>
  <si>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</si>
  <si>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</si>
  <si>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</si>
  <si>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</si>
  <si>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</si>
  <si>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</si>
  <si>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</si>
  <si>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</si>
  <si>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</si>
  <si>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</si>
  <si>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</si>
  <si>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</si>
  <si>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</si>
  <si>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</si>
  <si>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</si>
  <si>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</si>
  <si>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</si>
  <si>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</si>
  <si>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</si>
  <si>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</si>
  <si>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</si>
  <si>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</si>
  <si>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</si>
  <si>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</si>
  <si>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</si>
  <si>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</si>
  <si>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</si>
  <si>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</si>
  <si>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</si>
  <si>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</si>
  <si>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</si>
  <si>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</si>
  <si>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</si>
  <si>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</si>
  <si>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</si>
  <si>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</si>
  <si>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</si>
  <si>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</si>
  <si>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</si>
  <si>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</si>
  <si>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</si>
  <si>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</si>
  <si>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</si>
  <si>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</si>
  <si>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</si>
  <si>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</si>
  <si>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</si>
  <si>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</si>
  <si>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</si>
  <si>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</si>
  <si>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</si>
  <si>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</si>
  <si>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</si>
  <si>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</si>
  <si>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</si>
  <si>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</si>
  <si>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</si>
  <si>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</si>
  <si>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</si>
  <si>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</si>
  <si>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</si>
  <si>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</si>
  <si>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</si>
  <si>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</si>
  <si>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</si>
  <si>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</si>
  <si>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</si>
  <si>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</si>
  <si>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</si>
  <si>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</si>
  <si>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</si>
  <si>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</si>
  <si>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</si>
  <si>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</si>
  <si>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</si>
  <si>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</si>
  <si>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</si>
  <si>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</si>
  <si>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</si>
  <si>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</si>
  <si>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</si>
  <si>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</si>
  <si>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</si>
  <si>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</si>
  <si>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</si>
  <si>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</si>
  <si>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</si>
  <si>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</si>
  <si>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</si>
  <si>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</si>
  <si>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</si>
  <si>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</si>
  <si>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</si>
  <si>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</si>
  <si>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</si>
  <si>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</si>
  <si>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</si>
  <si>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</si>
  <si>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</si>
  <si>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</si>
  <si>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</si>
  <si>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</si>
  <si>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</si>
  <si>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</si>
  <si>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</si>
  <si>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</si>
  <si>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</si>
  <si>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</si>
  <si>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</si>
  <si>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</si>
  <si>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</si>
  <si>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</si>
  <si>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</si>
  <si>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</si>
  <si>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</si>
  <si>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</si>
  <si>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</si>
  <si>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</si>
  <si>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</si>
  <si>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</si>
  <si>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</si>
  <si>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</si>
  <si>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</si>
  <si>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</si>
  <si>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</si>
  <si>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</si>
  <si>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</si>
  <si>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</si>
  <si>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</si>
  <si>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</si>
  <si>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</si>
  <si>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</si>
  <si>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</si>
  <si>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</si>
  <si>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</si>
  <si>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</si>
  <si>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</si>
  <si>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</si>
  <si>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</si>
  <si>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</si>
  <si>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</si>
  <si>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</si>
  <si>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</si>
  <si>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</si>
  <si>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</si>
  <si>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</si>
  <si>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</si>
  <si>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</si>
  <si>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</si>
  <si>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</si>
  <si>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</si>
  <si>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</si>
  <si>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</si>
  <si>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</si>
  <si>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</si>
  <si>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</si>
  <si>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</si>
  <si>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</si>
  <si>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</si>
  <si>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</si>
  <si>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</si>
  <si>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</si>
  <si>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</si>
  <si>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</si>
  <si>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</si>
  <si>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</si>
  <si>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</si>
  <si>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</si>
  <si>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</si>
  <si>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</si>
  <si>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</si>
  <si>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</si>
  <si>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</si>
  <si>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</si>
  <si>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</si>
  <si>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</si>
  <si>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</si>
  <si>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</si>
  <si>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</si>
  <si>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</si>
  <si>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</si>
  <si>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</si>
  <si>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</si>
  <si>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</si>
  <si>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</si>
  <si>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</si>
  <si>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</si>
  <si>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</si>
  <si>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</si>
  <si>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</si>
  <si>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</si>
  <si>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</si>
  <si>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</si>
  <si>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</si>
  <si>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</si>
  <si>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</si>
  <si>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</si>
  <si>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</si>
  <si>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</si>
  <si>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</si>
  <si>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</si>
  <si>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</si>
  <si>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</si>
  <si>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</si>
  <si>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</si>
  <si>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</si>
  <si>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</si>
  <si>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</si>
  <si>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</si>
  <si>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</si>
  <si>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</si>
  <si>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</si>
  <si>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</si>
  <si>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</si>
  <si>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</si>
  <si>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</si>
  <si>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</si>
  <si>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</si>
  <si>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</si>
  <si>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</si>
  <si>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</si>
  <si>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</si>
  <si>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</si>
  <si>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</si>
  <si>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</si>
  <si>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</si>
  <si>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</si>
  <si>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</si>
  <si>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</si>
  <si>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</si>
  <si>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</si>
  <si>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</si>
  <si>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</si>
  <si>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</si>
  <si>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</si>
  <si>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</si>
  <si>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</si>
  <si>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</si>
  <si>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</si>
  <si>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</si>
  <si>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</si>
  <si>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</si>
  <si>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</si>
  <si>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</si>
  <si>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</si>
  <si>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</si>
  <si>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</si>
  <si>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</si>
  <si>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</si>
  <si>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</si>
  <si>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</si>
  <si>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</si>
  <si>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</si>
  <si>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</si>
  <si>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</si>
  <si>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</si>
  <si>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</si>
  <si>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</si>
  <si>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</si>
  <si>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</si>
  <si>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</si>
  <si>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</si>
  <si>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</si>
  <si>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</si>
  <si>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</si>
  <si>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</si>
  <si>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</si>
  <si>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</si>
  <si>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</si>
  <si>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</si>
  <si>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</si>
  <si>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</si>
  <si>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</si>
  <si>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</si>
  <si>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</si>
  <si>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</si>
  <si>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</si>
  <si>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</si>
  <si>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</si>
  <si>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</si>
  <si>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</si>
  <si>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</si>
  <si>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</si>
  <si>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</si>
  <si>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</si>
  <si>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</si>
  <si>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</si>
  <si>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</si>
  <si>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</si>
  <si>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</si>
  <si>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</si>
  <si>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</si>
  <si>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</si>
  <si>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</si>
  <si>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</si>
  <si>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</si>
  <si>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</si>
  <si>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</si>
  <si>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</si>
  <si>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</si>
  <si>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</si>
  <si>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</si>
  <si>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</si>
  <si>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</si>
  <si>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</si>
  <si>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</si>
  <si>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</si>
  <si>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</si>
  <si>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</si>
  <si>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</si>
  <si>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</si>
  <si>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</si>
  <si>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</si>
  <si>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</si>
  <si>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</si>
  <si>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</si>
  <si>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</si>
  <si>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</si>
  <si>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</si>
  <si>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</si>
  <si>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</si>
  <si>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</si>
  <si>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</si>
  <si>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</si>
  <si>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</si>
  <si>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</si>
  <si>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</si>
  <si>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</si>
  <si>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</si>
  <si>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</si>
  <si>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</si>
  <si>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</si>
  <si>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</si>
  <si>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</si>
  <si>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</si>
  <si>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</si>
  <si>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</si>
  <si>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</si>
  <si>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</si>
  <si>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</si>
  <si>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</si>
  <si>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</si>
  <si>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</si>
  <si>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</si>
  <si>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</si>
  <si>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</si>
  <si>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</si>
  <si>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</si>
  <si>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</si>
  <si>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</si>
  <si>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</si>
  <si>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</si>
  <si>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</si>
  <si>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</si>
  <si>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</si>
  <si>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</si>
  <si>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</si>
  <si>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</si>
  <si>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</si>
  <si>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</si>
  <si>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</si>
  <si>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</si>
  <si>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</si>
  <si>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</si>
  <si>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</si>
  <si>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</si>
  <si>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</si>
  <si>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</si>
  <si>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</si>
  <si>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</si>
  <si>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</si>
  <si>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</si>
  <si>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</si>
  <si>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</si>
  <si>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</si>
  <si>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</si>
  <si>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</si>
  <si>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</si>
  <si>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</si>
  <si>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</si>
  <si>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</si>
  <si>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</si>
  <si>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</si>
  <si>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</si>
  <si>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</si>
  <si>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</si>
  <si>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</si>
  <si>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</si>
  <si>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</si>
  <si>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</si>
  <si>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</si>
  <si>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</si>
  <si>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</si>
  <si>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</si>
  <si>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</si>
  <si>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</si>
  <si>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</si>
  <si>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</si>
  <si>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</si>
  <si>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</si>
  <si>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</si>
  <si>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</si>
  <si>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</si>
  <si>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</si>
  <si>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</si>
  <si>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</si>
  <si>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</si>
  <si>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</si>
  <si>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</si>
  <si>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</si>
  <si>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</si>
  <si>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</si>
  <si>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</si>
  <si>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</si>
  <si>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</si>
  <si>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</si>
  <si>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</si>
  <si>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</si>
  <si>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</si>
  <si>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</si>
  <si>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</si>
  <si>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</si>
  <si>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</si>
  <si>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</si>
  <si>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</si>
  <si>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</si>
  <si>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</si>
  <si>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</si>
  <si>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</si>
  <si>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</si>
  <si>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</si>
  <si>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</si>
  <si>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</si>
  <si>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</si>
  <si>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</si>
  <si>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</si>
  <si>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</si>
  <si>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</si>
  <si>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</si>
  <si>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</si>
  <si>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</si>
  <si>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</si>
  <si>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</si>
  <si>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</si>
  <si>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</si>
  <si>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</si>
  <si>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</si>
  <si>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</si>
  <si>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</si>
  <si>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</si>
  <si>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</si>
  <si>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</si>
  <si>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</si>
  <si>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</si>
  <si>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</si>
  <si>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</si>
  <si>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</si>
  <si>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</si>
  <si>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</si>
  <si>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</si>
  <si>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</si>
  <si>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</si>
  <si>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</si>
  <si>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</si>
  <si>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</si>
  <si>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</si>
  <si>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</si>
  <si>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</si>
  <si>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</si>
  <si>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</si>
  <si>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</si>
  <si>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</si>
  <si>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</si>
  <si>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</si>
  <si>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</si>
  <si>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</si>
  <si>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</si>
  <si>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</si>
  <si>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</si>
  <si>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</si>
  <si>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</si>
  <si>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</si>
  <si>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</si>
  <si>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</si>
  <si>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</si>
  <si>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</si>
  <si>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</si>
  <si>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</si>
  <si>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</si>
  <si>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</si>
  <si>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</si>
  <si>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</si>
  <si>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</si>
  <si>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</si>
  <si>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</si>
  <si>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</si>
  <si>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</si>
  <si>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</si>
  <si>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</si>
  <si>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</si>
  <si>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</si>
  <si>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</si>
  <si>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</si>
  <si>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</si>
  <si>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</si>
  <si>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</si>
  <si>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</si>
  <si>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</si>
  <si>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</si>
  <si>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</si>
  <si>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</si>
  <si>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</si>
  <si>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</si>
  <si>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</si>
  <si>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</si>
  <si>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</si>
  <si>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</si>
  <si>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</si>
  <si>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</si>
  <si>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</si>
  <si>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</si>
  <si>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</si>
  <si>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</si>
  <si>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</si>
  <si>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</si>
  <si>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</si>
  <si>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</si>
  <si>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</si>
  <si>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</si>
  <si>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</si>
  <si>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</si>
  <si>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</si>
  <si>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</si>
  <si>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</si>
  <si>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</si>
  <si>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</si>
  <si>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</si>
  <si>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</si>
  <si>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</si>
  <si>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</si>
  <si>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</si>
  <si>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</si>
  <si>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</si>
  <si>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</si>
  <si>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</si>
  <si>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</si>
  <si>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</si>
  <si>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</si>
  <si>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</si>
  <si>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</si>
  <si>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</si>
  <si>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</si>
  <si>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</si>
  <si>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</si>
  <si>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</si>
  <si>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</si>
  <si>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</si>
  <si>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</si>
  <si>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</si>
  <si>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</si>
  <si>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</si>
  <si>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</si>
  <si>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</si>
  <si>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</si>
  <si>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</si>
  <si>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</si>
  <si>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</si>
  <si>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</si>
  <si>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</si>
  <si>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</si>
  <si>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</si>
  <si>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</si>
  <si>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</si>
  <si>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</si>
  <si>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</si>
  <si>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</si>
  <si>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</si>
  <si>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</si>
  <si>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</si>
  <si>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</si>
  <si>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</si>
  <si>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</si>
  <si>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</si>
  <si>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</si>
  <si>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</si>
  <si>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</si>
  <si>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</si>
  <si>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</si>
  <si>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</si>
  <si>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</si>
  <si>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</si>
  <si>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</si>
  <si>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</si>
  <si>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</si>
  <si>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</si>
  <si>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</si>
  <si>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</si>
  <si>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</si>
  <si>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</si>
  <si>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</si>
  <si>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</si>
  <si>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</si>
  <si>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</si>
  <si>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</si>
  <si>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</si>
  <si>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</si>
  <si>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</si>
  <si>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</si>
  <si>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</si>
  <si>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</si>
  <si>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</si>
  <si>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</si>
  <si>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</si>
  <si>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</si>
  <si>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</si>
  <si>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</si>
  <si>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</si>
  <si>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</si>
  <si>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</si>
  <si>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</si>
  <si>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</si>
  <si>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</si>
  <si>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</si>
  <si>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</si>
  <si>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</si>
  <si>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</si>
  <si>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</si>
  <si>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</si>
  <si>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</si>
  <si>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</si>
  <si>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</si>
  <si>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</si>
  <si>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</si>
  <si>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</si>
  <si>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</si>
  <si>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</si>
  <si>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</si>
  <si>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</si>
  <si>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</si>
  <si>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</si>
  <si>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</si>
  <si>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</si>
  <si>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</si>
  <si>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</si>
  <si>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</si>
  <si>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</si>
  <si>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</si>
  <si>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</si>
  <si>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</si>
  <si>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</si>
  <si>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</si>
  <si>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</si>
  <si>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</si>
  <si>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</si>
  <si>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</si>
  <si>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</si>
  <si>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</si>
  <si>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</si>
  <si>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</si>
  <si>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</si>
  <si>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</si>
  <si>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</si>
  <si>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</si>
  <si>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</si>
  <si>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</si>
  <si>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</si>
  <si>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</si>
  <si>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</si>
  <si>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</si>
  <si>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</si>
  <si>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</si>
  <si>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</si>
  <si>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</si>
  <si>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</si>
  <si>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</si>
  <si>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</si>
  <si>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</si>
  <si>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</si>
  <si>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</si>
  <si>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</si>
  <si>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</si>
  <si>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</si>
  <si>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</si>
  <si>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</si>
  <si>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</si>
  <si>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</si>
  <si>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</si>
  <si>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</si>
  <si>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</si>
  <si>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</si>
  <si>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</si>
  <si>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</si>
  <si>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</si>
  <si>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</si>
  <si>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</si>
  <si>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</si>
  <si>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</si>
  <si>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</si>
  <si>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</si>
  <si>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</si>
  <si>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</si>
  <si>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</si>
  <si>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</si>
  <si>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</si>
  <si>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</si>
  <si>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</si>
  <si>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</si>
  <si>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</si>
  <si>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</si>
  <si>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</si>
  <si>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</si>
  <si>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</si>
  <si>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</si>
  <si>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</si>
  <si>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</si>
  <si>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</si>
  <si>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</si>
  <si>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</si>
  <si>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</si>
  <si>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</si>
  <si>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</si>
  <si>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</si>
  <si>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</si>
  <si>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</si>
  <si>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</si>
  <si>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</si>
  <si>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</si>
  <si>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</si>
  <si>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</si>
  <si>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</si>
  <si>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</si>
  <si>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</si>
  <si>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</si>
  <si>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</si>
  <si>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</si>
  <si>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</si>
  <si>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</si>
  <si>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</si>
  <si>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</si>
  <si>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</si>
  <si>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</si>
  <si>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</si>
  <si>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</si>
  <si>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</si>
  <si>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</si>
  <si>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</si>
  <si>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</si>
  <si>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</si>
  <si>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</si>
  <si>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</si>
  <si>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</si>
  <si>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</si>
  <si>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</si>
  <si>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</si>
  <si>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</si>
  <si>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</si>
  <si>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</si>
  <si>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</si>
  <si>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</si>
  <si>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</si>
  <si>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</si>
  <si>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</si>
  <si>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</si>
  <si>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</si>
  <si>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</si>
  <si>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</si>
  <si>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</si>
  <si>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</si>
  <si>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</si>
  <si>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</si>
  <si>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</si>
  <si>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</si>
  <si>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</si>
  <si>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</si>
  <si>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</si>
  <si>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</si>
  <si>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</si>
  <si>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</si>
  <si>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</si>
  <si>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</si>
  <si>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</si>
  <si>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</si>
  <si>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</si>
  <si>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</si>
  <si>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</si>
  <si>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</si>
  <si>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</si>
  <si>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</si>
  <si>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</si>
  <si>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</si>
  <si>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</si>
  <si>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</si>
  <si>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</si>
  <si>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</si>
  <si>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</si>
  <si>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</si>
  <si>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</si>
  <si>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</si>
  <si>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</si>
  <si>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</si>
  <si>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</si>
  <si>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</si>
  <si>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</si>
  <si>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</si>
  <si>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</si>
  <si>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</si>
  <si>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</si>
  <si>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</si>
  <si>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</si>
  <si>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</si>
  <si>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</si>
  <si>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</si>
  <si>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</si>
  <si>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</si>
  <si>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</si>
  <si>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</si>
  <si>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</si>
  <si>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</si>
  <si>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</si>
  <si>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</si>
  <si>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</si>
  <si>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</si>
  <si>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</si>
  <si>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</si>
  <si>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</si>
  <si>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</si>
  <si>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</si>
  <si>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</si>
  <si>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</si>
  <si>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</si>
  <si>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</si>
  <si>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</si>
  <si>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</si>
  <si>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</si>
  <si>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</si>
  <si>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</si>
  <si>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</si>
  <si>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</si>
  <si>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</si>
  <si>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</si>
  <si>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</si>
  <si>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</si>
  <si>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</si>
  <si>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</si>
  <si>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</si>
  <si>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</si>
  <si>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</si>
  <si>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</si>
  <si>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</si>
  <si>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</si>
  <si>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</si>
  <si>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</si>
  <si>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</si>
  <si>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</si>
  <si>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</si>
  <si>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</si>
  <si>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</si>
  <si>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</si>
  <si>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</si>
  <si>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</si>
  <si>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</si>
  <si>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</si>
  <si>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</si>
  <si>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</si>
  <si>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</si>
  <si>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</si>
  <si>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</si>
  <si>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</si>
  <si>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</si>
  <si>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</si>
  <si>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</si>
  <si>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</si>
  <si>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</si>
  <si>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</si>
  <si>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</si>
  <si>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</si>
  <si>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</si>
  <si>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</si>
  <si>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</si>
  <si>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</si>
  <si>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</si>
  <si>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</si>
  <si>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</si>
  <si>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</si>
  <si>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</si>
  <si>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</si>
  <si>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</si>
  <si>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</si>
  <si>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</si>
  <si>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</si>
  <si>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</si>
  <si>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</si>
  <si>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</si>
  <si>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</si>
  <si>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</si>
  <si>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</si>
  <si>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</si>
  <si>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</si>
  <si>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</si>
  <si>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</si>
  <si>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</si>
  <si>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</si>
  <si>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</si>
  <si>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</si>
  <si>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</si>
  <si>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</si>
  <si>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</si>
  <si>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</si>
  <si>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</si>
  <si>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</si>
  <si>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</si>
  <si>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</si>
  <si>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</si>
  <si>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</si>
  <si>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</si>
  <si>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</si>
  <si>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</si>
  <si>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</si>
  <si>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</si>
  <si>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</si>
  <si>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</si>
  <si>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</si>
  <si>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</si>
  <si>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</si>
  <si>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</si>
  <si>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</si>
  <si>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</si>
  <si>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</si>
  <si>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</si>
  <si>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</si>
  <si>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</si>
  <si>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</si>
  <si>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</si>
  <si>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</si>
  <si>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</si>
  <si>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</si>
  <si>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</si>
  <si>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</si>
  <si>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</si>
  <si>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</si>
  <si>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</si>
  <si>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</si>
  <si>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</si>
  <si>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</si>
  <si>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</si>
  <si>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</si>
  <si>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</si>
  <si>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</si>
  <si>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</si>
  <si>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</si>
  <si>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</si>
  <si>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</si>
  <si>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</si>
  <si>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</si>
  <si>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</si>
  <si>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</si>
  <si>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</si>
  <si>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</si>
  <si>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</si>
  <si>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</si>
  <si>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</si>
  <si>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</si>
  <si>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</si>
  <si>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</si>
  <si>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</si>
  <si>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</si>
  <si>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</si>
  <si>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</si>
  <si>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</si>
  <si>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</si>
  <si>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</si>
  <si>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</si>
  <si>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</si>
  <si>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</si>
  <si>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</si>
  <si>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</si>
  <si>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</si>
  <si>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</si>
  <si>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</si>
  <si>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</si>
  <si>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</si>
  <si>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</si>
  <si>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</si>
  <si>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</si>
  <si>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</si>
  <si>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</si>
  <si>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</si>
  <si>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</si>
  <si>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</si>
  <si>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</si>
  <si>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</si>
  <si>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</si>
  <si>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</si>
  <si>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</si>
  <si>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</si>
  <si>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</si>
  <si>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</si>
  <si>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</si>
  <si>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</si>
  <si>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</si>
  <si>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</si>
  <si>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</si>
  <si>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</si>
  <si>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</si>
  <si>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</si>
  <si>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</si>
  <si>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</si>
  <si>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</si>
  <si>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</si>
  <si>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</si>
  <si>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</si>
  <si>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</si>
  <si>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</si>
  <si>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</si>
  <si>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</si>
  <si>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</si>
  <si>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</si>
  <si>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</si>
  <si>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</si>
  <si>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</si>
  <si>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</si>
  <si>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</si>
  <si>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</si>
  <si>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</si>
  <si>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</si>
  <si>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</si>
  <si>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</si>
  <si>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</si>
  <si>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</si>
  <si>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</si>
  <si>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</si>
  <si>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</si>
  <si>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</si>
  <si>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</si>
  <si>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</si>
  <si>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</si>
  <si>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</si>
  <si>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</si>
  <si>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</si>
  <si>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</si>
  <si>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</si>
  <si>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</si>
  <si>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</si>
  <si>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</si>
  <si>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</si>
  <si>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</si>
  <si>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</si>
  <si>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</si>
  <si>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</si>
  <si>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</si>
  <si>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</si>
  <si>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</si>
  <si>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</si>
  <si>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</si>
  <si>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</si>
  <si>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</si>
  <si>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</si>
  <si>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</si>
  <si>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</si>
  <si>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</si>
  <si>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</si>
  <si>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</si>
  <si>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</si>
  <si>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</si>
  <si>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</si>
  <si>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</si>
  <si>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</si>
  <si>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</si>
  <si>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</si>
  <si>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</si>
  <si>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</si>
  <si>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</si>
  <si>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</si>
  <si>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</si>
  <si>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</si>
  <si>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</si>
  <si>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</si>
  <si>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</si>
  <si>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</si>
  <si>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</si>
  <si>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</si>
  <si>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</si>
  <si>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</si>
  <si>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</si>
  <si>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</si>
  <si>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</si>
  <si>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</si>
  <si>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</si>
  <si>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</si>
  <si>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</si>
  <si>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</si>
  <si>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</si>
  <si>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</si>
  <si>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</si>
  <si>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</si>
  <si>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</si>
  <si>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</si>
  <si>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</si>
  <si>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</si>
  <si>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</si>
  <si>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</si>
  <si>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</si>
  <si>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</si>
  <si>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</si>
  <si>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</si>
  <si>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</si>
  <si>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</si>
  <si>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</si>
  <si>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</si>
  <si>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</si>
  <si>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</si>
  <si>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</si>
  <si>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</si>
  <si>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</si>
  <si>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</si>
  <si>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</si>
  <si>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</si>
  <si>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</si>
  <si>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</si>
  <si>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</si>
  <si>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</si>
  <si>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</si>
  <si>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</si>
  <si>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</si>
  <si>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</si>
  <si>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</si>
  <si>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</si>
  <si>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</si>
  <si>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</si>
  <si>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</si>
  <si>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</si>
  <si>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</si>
  <si>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</si>
  <si>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</si>
  <si>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</si>
  <si>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</si>
  <si>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</si>
  <si>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</si>
  <si>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</si>
  <si>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</si>
  <si>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</si>
  <si>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</si>
  <si>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</si>
  <si>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</si>
  <si>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</si>
  <si>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</si>
  <si>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</si>
  <si>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</si>
  <si>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</si>
  <si>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</si>
  <si>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</si>
  <si>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</si>
  <si>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</si>
  <si>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</si>
  <si>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</si>
  <si>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</si>
  <si>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</si>
  <si>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</si>
  <si>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</si>
  <si>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</si>
  <si>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</si>
  <si>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</si>
  <si>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</si>
  <si>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</si>
  <si>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</si>
  <si>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</si>
  <si>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</si>
  <si>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</si>
  <si>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</si>
  <si>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</si>
  <si>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</si>
  <si>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</si>
  <si>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</si>
  <si>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</si>
  <si>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</si>
  <si>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</si>
  <si>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</si>
  <si>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</si>
  <si>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</si>
  <si>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</si>
  <si>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</si>
  <si>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</si>
  <si>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</si>
  <si>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</si>
  <si>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</si>
  <si>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</si>
  <si>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</si>
  <si>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</si>
  <si>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</si>
  <si>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</si>
  <si>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</si>
  <si>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</si>
  <si>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</si>
  <si>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</si>
  <si>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</si>
  <si>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</si>
  <si>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</si>
  <si>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market for wastewater from anaerobic digestion of whey | wastewater from anaerobic digestion of whey | Consequential, S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</si>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</sst>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dec.ny.gov/permits/6285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9940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9743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76" activePane="bottomLeft" state="frozen"/>
      <selection pane="bottomLeft" activeCell="B264" sqref="B26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9905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9905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9905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9905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9905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9905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9905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9905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9905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9905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9905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9905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9905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9905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9905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9905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9905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9905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9905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9905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9905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9931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9931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9931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9931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9931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9931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9931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604</v>
      </c>
      <c r="C152">
        <f t="shared" ref="C152:C159" si="41">0.8*D152</f>
        <v>0.75616666666666665</v>
      </c>
      <c r="D152">
        <f>'Poultry AD Calculations'!C57/'Poultry AD Calculations'!A57</f>
        <v>0.94520833333333332</v>
      </c>
      <c r="E152">
        <f t="shared" ref="E152:E159" si="42">1.2*D152</f>
        <v>1.13425</v>
      </c>
      <c r="G152" t="s">
        <v>626</v>
      </c>
      <c r="H152">
        <v>1</v>
      </c>
      <c r="I152" s="24">
        <f t="shared" ref="I152:I160" si="43">C152*H152</f>
        <v>0.75616666666666665</v>
      </c>
      <c r="J152" s="24">
        <f t="shared" ref="J152:J160" si="44">D152*H152</f>
        <v>0.94520833333333332</v>
      </c>
      <c r="K152" s="24">
        <f t="shared" ref="K152:K160" si="45">E152*H152</f>
        <v>1.13425</v>
      </c>
      <c r="L152" s="2" t="s">
        <v>630</v>
      </c>
    </row>
    <row r="153" spans="1:12" x14ac:dyDescent="0.45">
      <c r="A153" t="s">
        <v>617</v>
      </c>
      <c r="B153" t="s">
        <v>604</v>
      </c>
      <c r="C153">
        <f t="shared" si="41"/>
        <v>0.38356000000000001</v>
      </c>
      <c r="D153">
        <f>'Poultry AD Calculations'!F57/'Poultry AD Calculations'!A57</f>
        <v>0.47944999999999999</v>
      </c>
      <c r="E153">
        <f t="shared" si="42"/>
        <v>0.57533999999999996</v>
      </c>
      <c r="G153" t="s">
        <v>626</v>
      </c>
      <c r="H153">
        <v>1</v>
      </c>
      <c r="I153" s="24">
        <f t="shared" si="43"/>
        <v>0.38356000000000001</v>
      </c>
      <c r="J153" s="24">
        <f t="shared" si="44"/>
        <v>0.47944999999999999</v>
      </c>
      <c r="K153" s="24">
        <f t="shared" si="45"/>
        <v>0.57533999999999996</v>
      </c>
      <c r="L153" s="2" t="s">
        <v>630</v>
      </c>
    </row>
    <row r="154" spans="1:12" x14ac:dyDescent="0.45">
      <c r="A154" t="s">
        <v>618</v>
      </c>
      <c r="B154" t="s">
        <v>604</v>
      </c>
      <c r="C154">
        <f>0.8*D154</f>
        <v>0.252</v>
      </c>
      <c r="D154">
        <f>'Poultry AD Calculations'!I4/'Poultry AD Calculations'!A4</f>
        <v>0.315</v>
      </c>
      <c r="E154">
        <f>1.2*D154</f>
        <v>0.378</v>
      </c>
      <c r="G154" t="s">
        <v>626</v>
      </c>
      <c r="H154">
        <v>1</v>
      </c>
      <c r="I154" s="24">
        <f t="shared" si="43"/>
        <v>0.252</v>
      </c>
      <c r="J154" s="24">
        <f t="shared" si="44"/>
        <v>0.315</v>
      </c>
      <c r="K154" s="24">
        <f t="shared" si="45"/>
        <v>0.378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9910</v>
      </c>
      <c r="B174" t="s">
        <v>9912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9913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9914</v>
      </c>
      <c r="M174" t="s">
        <v>9915</v>
      </c>
    </row>
    <row r="175" spans="1:13" x14ac:dyDescent="0.45">
      <c r="A175" t="s">
        <v>9911</v>
      </c>
      <c r="B175" t="s">
        <v>9912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9913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9914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9816</v>
      </c>
      <c r="B188" t="s">
        <v>9817</v>
      </c>
      <c r="C188">
        <f>0.9*D188</f>
        <v>467.82</v>
      </c>
      <c r="D188">
        <v>519.79999999999995</v>
      </c>
      <c r="E188">
        <f>1.1*D188</f>
        <v>571.78</v>
      </c>
      <c r="G188" t="s">
        <v>9818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9818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10274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10273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10271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10272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9906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9906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9906</v>
      </c>
    </row>
    <row r="269" spans="1:12" x14ac:dyDescent="0.45">
      <c r="A269" t="s">
        <v>9901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9906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9906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9906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9906</v>
      </c>
    </row>
    <row r="273" spans="1:12" x14ac:dyDescent="0.45">
      <c r="A273" t="s">
        <v>9902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9906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9906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9906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9906</v>
      </c>
    </row>
    <row r="277" spans="1:12" x14ac:dyDescent="0.45">
      <c r="A277" t="s">
        <v>9903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9906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9906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9906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9906</v>
      </c>
    </row>
    <row r="281" spans="1:12" x14ac:dyDescent="0.45">
      <c r="A281" t="s">
        <v>9904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9906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876"/>
  <sheetViews>
    <sheetView tabSelected="1" zoomScaleNormal="100" workbookViewId="0">
      <pane ySplit="2" topLeftCell="A3" activePane="bottomLeft" state="frozen"/>
      <selection pane="bottomLeft" activeCell="H24" sqref="H2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9747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9748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9960</v>
      </c>
      <c r="B75" s="42" t="s">
        <v>9898</v>
      </c>
      <c r="C75" s="43" t="s">
        <v>9944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9945</v>
      </c>
    </row>
    <row r="76" spans="1:14" x14ac:dyDescent="0.45">
      <c r="A76" s="41" t="s">
        <v>9961</v>
      </c>
      <c r="B76" s="41" t="s">
        <v>9898</v>
      </c>
      <c r="C76" s="39" t="s">
        <v>9944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9945</v>
      </c>
    </row>
    <row r="77" spans="1:14" x14ac:dyDescent="0.45">
      <c r="A77" s="41" t="s">
        <v>9962</v>
      </c>
      <c r="B77" s="41" t="s">
        <v>9898</v>
      </c>
      <c r="C77" s="39" t="s">
        <v>9944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9945</v>
      </c>
    </row>
    <row r="78" spans="1:14" x14ac:dyDescent="0.45">
      <c r="A78" s="41" t="s">
        <v>9963</v>
      </c>
      <c r="B78" s="41" t="s">
        <v>9898</v>
      </c>
      <c r="C78" s="39" t="s">
        <v>9944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9945</v>
      </c>
    </row>
    <row r="79" spans="1:14" x14ac:dyDescent="0.45">
      <c r="A79" s="41" t="s">
        <v>9964</v>
      </c>
      <c r="B79" s="41" t="s">
        <v>9898</v>
      </c>
      <c r="C79" s="39" t="s">
        <v>9944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9945</v>
      </c>
    </row>
    <row r="80" spans="1:14" x14ac:dyDescent="0.45">
      <c r="A80" s="41" t="s">
        <v>9965</v>
      </c>
      <c r="B80" s="41" t="s">
        <v>9898</v>
      </c>
      <c r="C80" s="39" t="s">
        <v>9944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9945</v>
      </c>
    </row>
    <row r="81" spans="1:14" x14ac:dyDescent="0.45">
      <c r="A81" s="41" t="s">
        <v>9966</v>
      </c>
      <c r="B81" s="41" t="s">
        <v>9898</v>
      </c>
      <c r="C81" s="39" t="s">
        <v>9944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9945</v>
      </c>
    </row>
    <row r="82" spans="1:14" x14ac:dyDescent="0.45">
      <c r="A82" s="41" t="s">
        <v>9967</v>
      </c>
      <c r="B82" s="41" t="s">
        <v>9898</v>
      </c>
      <c r="C82" s="39" t="s">
        <v>9944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9945</v>
      </c>
    </row>
    <row r="83" spans="1:14" x14ac:dyDescent="0.45">
      <c r="A83" s="41" t="s">
        <v>9968</v>
      </c>
      <c r="B83" s="41" t="s">
        <v>9898</v>
      </c>
      <c r="C83" s="39" t="s">
        <v>9944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9945</v>
      </c>
    </row>
    <row r="84" spans="1:14" x14ac:dyDescent="0.45">
      <c r="A84" s="41" t="s">
        <v>9969</v>
      </c>
      <c r="B84" s="41" t="s">
        <v>9898</v>
      </c>
      <c r="C84" s="39" t="s">
        <v>9944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9945</v>
      </c>
    </row>
    <row r="85" spans="1:14" x14ac:dyDescent="0.45">
      <c r="A85" s="41" t="s">
        <v>9970</v>
      </c>
      <c r="B85" s="41" t="s">
        <v>9898</v>
      </c>
      <c r="C85" s="39" t="s">
        <v>9944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9945</v>
      </c>
    </row>
    <row r="86" spans="1:14" x14ac:dyDescent="0.45">
      <c r="A86" s="41" t="s">
        <v>9971</v>
      </c>
      <c r="B86" s="41" t="s">
        <v>9898</v>
      </c>
      <c r="C86" s="39" t="s">
        <v>9944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9945</v>
      </c>
    </row>
    <row r="87" spans="1:14" x14ac:dyDescent="0.45">
      <c r="A87" s="41" t="s">
        <v>9972</v>
      </c>
      <c r="B87" s="41" t="s">
        <v>9898</v>
      </c>
      <c r="C87" s="39" t="s">
        <v>9944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9945</v>
      </c>
    </row>
    <row r="88" spans="1:14" x14ac:dyDescent="0.45">
      <c r="A88" s="41" t="s">
        <v>9973</v>
      </c>
      <c r="B88" s="41" t="s">
        <v>9898</v>
      </c>
      <c r="C88" s="39" t="s">
        <v>9944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9945</v>
      </c>
    </row>
    <row r="89" spans="1:14" x14ac:dyDescent="0.45">
      <c r="A89" s="41" t="s">
        <v>9974</v>
      </c>
      <c r="B89" s="41" t="s">
        <v>9898</v>
      </c>
      <c r="C89" s="39" t="s">
        <v>9944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9945</v>
      </c>
    </row>
    <row r="90" spans="1:14" x14ac:dyDescent="0.45">
      <c r="A90" s="41" t="s">
        <v>9975</v>
      </c>
      <c r="B90" s="41" t="s">
        <v>9898</v>
      </c>
      <c r="C90" s="39" t="s">
        <v>9944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9945</v>
      </c>
    </row>
    <row r="91" spans="1:14" x14ac:dyDescent="0.45">
      <c r="A91" s="41" t="s">
        <v>9976</v>
      </c>
      <c r="B91" s="41" t="s">
        <v>9898</v>
      </c>
      <c r="C91" s="39" t="s">
        <v>9944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9945</v>
      </c>
    </row>
    <row r="92" spans="1:14" x14ac:dyDescent="0.45">
      <c r="A92" s="41" t="s">
        <v>9977</v>
      </c>
      <c r="B92" s="41" t="s">
        <v>9898</v>
      </c>
      <c r="C92" s="39" t="s">
        <v>9944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9945</v>
      </c>
    </row>
    <row r="93" spans="1:14" x14ac:dyDescent="0.45">
      <c r="A93" s="42" t="s">
        <v>9996</v>
      </c>
      <c r="B93" s="42" t="s">
        <v>9898</v>
      </c>
      <c r="C93" s="43" t="s">
        <v>9944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9945</v>
      </c>
    </row>
    <row r="94" spans="1:14" x14ac:dyDescent="0.45">
      <c r="A94" s="41" t="s">
        <v>9997</v>
      </c>
      <c r="B94" s="41" t="s">
        <v>9898</v>
      </c>
      <c r="C94" s="39" t="s">
        <v>9944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9945</v>
      </c>
    </row>
    <row r="95" spans="1:14" x14ac:dyDescent="0.45">
      <c r="A95" s="41" t="s">
        <v>9998</v>
      </c>
      <c r="B95" s="41" t="s">
        <v>9898</v>
      </c>
      <c r="C95" s="39" t="s">
        <v>9944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9945</v>
      </c>
    </row>
    <row r="96" spans="1:14" x14ac:dyDescent="0.45">
      <c r="A96" s="41" t="s">
        <v>9999</v>
      </c>
      <c r="B96" s="41" t="s">
        <v>9898</v>
      </c>
      <c r="C96" s="39" t="s">
        <v>9944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9945</v>
      </c>
    </row>
    <row r="97" spans="1:14" x14ac:dyDescent="0.45">
      <c r="A97" s="41" t="s">
        <v>10000</v>
      </c>
      <c r="B97" s="41" t="s">
        <v>9898</v>
      </c>
      <c r="C97" s="39" t="s">
        <v>9944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9945</v>
      </c>
    </row>
    <row r="98" spans="1:14" x14ac:dyDescent="0.45">
      <c r="A98" s="41" t="s">
        <v>10001</v>
      </c>
      <c r="B98" s="41" t="s">
        <v>9898</v>
      </c>
      <c r="C98" s="39" t="s">
        <v>9944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9945</v>
      </c>
    </row>
    <row r="99" spans="1:14" x14ac:dyDescent="0.45">
      <c r="A99" s="41" t="s">
        <v>10002</v>
      </c>
      <c r="B99" s="41" t="s">
        <v>9898</v>
      </c>
      <c r="C99" s="39" t="s">
        <v>9944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9945</v>
      </c>
    </row>
    <row r="100" spans="1:14" x14ac:dyDescent="0.45">
      <c r="A100" s="41" t="s">
        <v>10003</v>
      </c>
      <c r="B100" s="41" t="s">
        <v>9898</v>
      </c>
      <c r="C100" s="39" t="s">
        <v>9944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9945</v>
      </c>
    </row>
    <row r="101" spans="1:14" x14ac:dyDescent="0.45">
      <c r="A101" s="41" t="s">
        <v>10004</v>
      </c>
      <c r="B101" s="41" t="s">
        <v>9898</v>
      </c>
      <c r="C101" s="39" t="s">
        <v>9944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9945</v>
      </c>
    </row>
    <row r="102" spans="1:14" x14ac:dyDescent="0.45">
      <c r="A102" s="41" t="s">
        <v>10005</v>
      </c>
      <c r="B102" s="41" t="s">
        <v>9898</v>
      </c>
      <c r="C102" s="39" t="s">
        <v>9944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9945</v>
      </c>
    </row>
    <row r="103" spans="1:14" x14ac:dyDescent="0.45">
      <c r="A103" s="41" t="s">
        <v>10006</v>
      </c>
      <c r="B103" s="41" t="s">
        <v>9898</v>
      </c>
      <c r="C103" s="39" t="s">
        <v>9944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9945</v>
      </c>
    </row>
    <row r="104" spans="1:14" x14ac:dyDescent="0.45">
      <c r="A104" s="41" t="s">
        <v>10007</v>
      </c>
      <c r="B104" s="41" t="s">
        <v>9898</v>
      </c>
      <c r="C104" s="39" t="s">
        <v>9944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9945</v>
      </c>
    </row>
    <row r="105" spans="1:14" x14ac:dyDescent="0.45">
      <c r="A105" s="41" t="s">
        <v>10008</v>
      </c>
      <c r="B105" s="41" t="s">
        <v>9898</v>
      </c>
      <c r="C105" s="39" t="s">
        <v>9944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9945</v>
      </c>
    </row>
    <row r="106" spans="1:14" x14ac:dyDescent="0.45">
      <c r="A106" s="41" t="s">
        <v>10009</v>
      </c>
      <c r="B106" s="41" t="s">
        <v>9898</v>
      </c>
      <c r="C106" s="39" t="s">
        <v>9944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9945</v>
      </c>
    </row>
    <row r="107" spans="1:14" x14ac:dyDescent="0.45">
      <c r="A107" s="41" t="s">
        <v>10010</v>
      </c>
      <c r="B107" s="41" t="s">
        <v>9898</v>
      </c>
      <c r="C107" s="39" t="s">
        <v>9944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9945</v>
      </c>
    </row>
    <row r="108" spans="1:14" x14ac:dyDescent="0.45">
      <c r="A108" s="41" t="s">
        <v>10011</v>
      </c>
      <c r="B108" s="41" t="s">
        <v>9898</v>
      </c>
      <c r="C108" s="39" t="s">
        <v>9944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9945</v>
      </c>
    </row>
    <row r="109" spans="1:14" x14ac:dyDescent="0.45">
      <c r="A109" s="41" t="s">
        <v>10012</v>
      </c>
      <c r="B109" s="41" t="s">
        <v>9898</v>
      </c>
      <c r="C109" s="39" t="s">
        <v>9944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9945</v>
      </c>
    </row>
    <row r="110" spans="1:14" x14ac:dyDescent="0.45">
      <c r="A110" s="41" t="s">
        <v>10013</v>
      </c>
      <c r="B110" s="41" t="s">
        <v>9898</v>
      </c>
      <c r="C110" s="39" t="s">
        <v>9944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9945</v>
      </c>
    </row>
    <row r="111" spans="1:14" x14ac:dyDescent="0.45">
      <c r="A111" s="42" t="s">
        <v>9978</v>
      </c>
      <c r="B111" s="42" t="s">
        <v>9898</v>
      </c>
      <c r="C111" s="43" t="s">
        <v>9944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9945</v>
      </c>
    </row>
    <row r="112" spans="1:14" x14ac:dyDescent="0.45">
      <c r="A112" s="41" t="s">
        <v>9979</v>
      </c>
      <c r="B112" s="41" t="s">
        <v>9898</v>
      </c>
      <c r="C112" s="39" t="s">
        <v>9944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9945</v>
      </c>
    </row>
    <row r="113" spans="1:14" x14ac:dyDescent="0.45">
      <c r="A113" s="41" t="s">
        <v>9980</v>
      </c>
      <c r="B113" s="41" t="s">
        <v>9898</v>
      </c>
      <c r="C113" s="39" t="s">
        <v>9944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9945</v>
      </c>
    </row>
    <row r="114" spans="1:14" x14ac:dyDescent="0.45">
      <c r="A114" s="41" t="s">
        <v>9981</v>
      </c>
      <c r="B114" s="41" t="s">
        <v>9898</v>
      </c>
      <c r="C114" s="39" t="s">
        <v>9944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9945</v>
      </c>
    </row>
    <row r="115" spans="1:14" x14ac:dyDescent="0.45">
      <c r="A115" s="41" t="s">
        <v>9982</v>
      </c>
      <c r="B115" s="41" t="s">
        <v>9898</v>
      </c>
      <c r="C115" s="39" t="s">
        <v>9944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9945</v>
      </c>
    </row>
    <row r="116" spans="1:14" x14ac:dyDescent="0.45">
      <c r="A116" s="41" t="s">
        <v>9983</v>
      </c>
      <c r="B116" s="41" t="s">
        <v>9898</v>
      </c>
      <c r="C116" s="39" t="s">
        <v>9944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9945</v>
      </c>
    </row>
    <row r="117" spans="1:14" x14ac:dyDescent="0.45">
      <c r="A117" s="41" t="s">
        <v>9984</v>
      </c>
      <c r="B117" s="41" t="s">
        <v>9898</v>
      </c>
      <c r="C117" s="39" t="s">
        <v>9944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9945</v>
      </c>
    </row>
    <row r="118" spans="1:14" x14ac:dyDescent="0.45">
      <c r="A118" s="41" t="s">
        <v>9985</v>
      </c>
      <c r="B118" s="41" t="s">
        <v>9898</v>
      </c>
      <c r="C118" s="39" t="s">
        <v>9944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9945</v>
      </c>
    </row>
    <row r="119" spans="1:14" x14ac:dyDescent="0.45">
      <c r="A119" s="41" t="s">
        <v>9986</v>
      </c>
      <c r="B119" s="41" t="s">
        <v>9898</v>
      </c>
      <c r="C119" s="39" t="s">
        <v>9944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9945</v>
      </c>
    </row>
    <row r="120" spans="1:14" x14ac:dyDescent="0.45">
      <c r="A120" s="41" t="s">
        <v>9987</v>
      </c>
      <c r="B120" s="41" t="s">
        <v>9898</v>
      </c>
      <c r="C120" s="39" t="s">
        <v>9944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9945</v>
      </c>
    </row>
    <row r="121" spans="1:14" x14ac:dyDescent="0.45">
      <c r="A121" s="41" t="s">
        <v>9988</v>
      </c>
      <c r="B121" s="41" t="s">
        <v>9898</v>
      </c>
      <c r="C121" s="39" t="s">
        <v>9944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9945</v>
      </c>
    </row>
    <row r="122" spans="1:14" x14ac:dyDescent="0.45">
      <c r="A122" s="41" t="s">
        <v>9989</v>
      </c>
      <c r="B122" s="41" t="s">
        <v>9898</v>
      </c>
      <c r="C122" s="39" t="s">
        <v>9944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9945</v>
      </c>
    </row>
    <row r="123" spans="1:14" x14ac:dyDescent="0.45">
      <c r="A123" s="41" t="s">
        <v>9990</v>
      </c>
      <c r="B123" s="41" t="s">
        <v>9898</v>
      </c>
      <c r="C123" s="39" t="s">
        <v>9944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9945</v>
      </c>
    </row>
    <row r="124" spans="1:14" x14ac:dyDescent="0.45">
      <c r="A124" s="41" t="s">
        <v>9991</v>
      </c>
      <c r="B124" s="41" t="s">
        <v>9898</v>
      </c>
      <c r="C124" s="39" t="s">
        <v>9944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9945</v>
      </c>
    </row>
    <row r="125" spans="1:14" x14ac:dyDescent="0.45">
      <c r="A125" s="41" t="s">
        <v>9992</v>
      </c>
      <c r="B125" s="41" t="s">
        <v>9898</v>
      </c>
      <c r="C125" s="39" t="s">
        <v>9944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9945</v>
      </c>
    </row>
    <row r="126" spans="1:14" x14ac:dyDescent="0.45">
      <c r="A126" s="41" t="s">
        <v>9993</v>
      </c>
      <c r="B126" s="41" t="s">
        <v>9898</v>
      </c>
      <c r="C126" s="39" t="s">
        <v>9944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9945</v>
      </c>
    </row>
    <row r="127" spans="1:14" x14ac:dyDescent="0.45">
      <c r="A127" s="41" t="s">
        <v>9994</v>
      </c>
      <c r="B127" s="41" t="s">
        <v>9898</v>
      </c>
      <c r="C127" s="39" t="s">
        <v>9944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9945</v>
      </c>
    </row>
    <row r="128" spans="1:14" x14ac:dyDescent="0.45">
      <c r="A128" s="41" t="s">
        <v>9995</v>
      </c>
      <c r="B128" s="41" t="s">
        <v>9898</v>
      </c>
      <c r="C128" s="39" t="s">
        <v>9944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9945</v>
      </c>
    </row>
    <row r="129" spans="1:14" x14ac:dyDescent="0.45">
      <c r="A129" s="42" t="s">
        <v>10014</v>
      </c>
      <c r="B129" s="42" t="s">
        <v>9898</v>
      </c>
      <c r="C129" s="43" t="s">
        <v>9944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9945</v>
      </c>
    </row>
    <row r="130" spans="1:14" x14ac:dyDescent="0.45">
      <c r="A130" s="41" t="s">
        <v>10015</v>
      </c>
      <c r="B130" s="41" t="s">
        <v>9898</v>
      </c>
      <c r="C130" s="39" t="s">
        <v>9944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9945</v>
      </c>
    </row>
    <row r="131" spans="1:14" x14ac:dyDescent="0.45">
      <c r="A131" s="41" t="s">
        <v>10016</v>
      </c>
      <c r="B131" s="41" t="s">
        <v>9898</v>
      </c>
      <c r="C131" s="39" t="s">
        <v>9944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9945</v>
      </c>
    </row>
    <row r="132" spans="1:14" x14ac:dyDescent="0.45">
      <c r="A132" s="41" t="s">
        <v>10017</v>
      </c>
      <c r="B132" s="41" t="s">
        <v>9898</v>
      </c>
      <c r="C132" s="39" t="s">
        <v>9944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9945</v>
      </c>
    </row>
    <row r="133" spans="1:14" x14ac:dyDescent="0.45">
      <c r="A133" s="41" t="s">
        <v>10018</v>
      </c>
      <c r="B133" s="41" t="s">
        <v>9898</v>
      </c>
      <c r="C133" s="39" t="s">
        <v>9944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9945</v>
      </c>
    </row>
    <row r="134" spans="1:14" x14ac:dyDescent="0.45">
      <c r="A134" s="41" t="s">
        <v>10019</v>
      </c>
      <c r="B134" s="41" t="s">
        <v>9898</v>
      </c>
      <c r="C134" s="39" t="s">
        <v>9944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9945</v>
      </c>
    </row>
    <row r="135" spans="1:14" x14ac:dyDescent="0.45">
      <c r="A135" s="41" t="s">
        <v>10020</v>
      </c>
      <c r="B135" s="41" t="s">
        <v>9898</v>
      </c>
      <c r="C135" s="39" t="s">
        <v>9944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9945</v>
      </c>
    </row>
    <row r="136" spans="1:14" x14ac:dyDescent="0.45">
      <c r="A136" s="41" t="s">
        <v>10021</v>
      </c>
      <c r="B136" s="41" t="s">
        <v>9898</v>
      </c>
      <c r="C136" s="39" t="s">
        <v>9944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9945</v>
      </c>
    </row>
    <row r="137" spans="1:14" x14ac:dyDescent="0.45">
      <c r="A137" s="41" t="s">
        <v>10022</v>
      </c>
      <c r="B137" s="41" t="s">
        <v>9898</v>
      </c>
      <c r="C137" s="39" t="s">
        <v>9944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9945</v>
      </c>
    </row>
    <row r="138" spans="1:14" x14ac:dyDescent="0.45">
      <c r="A138" s="41" t="s">
        <v>10023</v>
      </c>
      <c r="B138" s="41" t="s">
        <v>9898</v>
      </c>
      <c r="C138" s="39" t="s">
        <v>9944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9945</v>
      </c>
    </row>
    <row r="139" spans="1:14" x14ac:dyDescent="0.45">
      <c r="A139" s="41" t="s">
        <v>10024</v>
      </c>
      <c r="B139" s="41" t="s">
        <v>9898</v>
      </c>
      <c r="C139" s="39" t="s">
        <v>9944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9945</v>
      </c>
    </row>
    <row r="140" spans="1:14" x14ac:dyDescent="0.45">
      <c r="A140" s="41" t="s">
        <v>10025</v>
      </c>
      <c r="B140" s="41" t="s">
        <v>9898</v>
      </c>
      <c r="C140" s="39" t="s">
        <v>9944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9945</v>
      </c>
    </row>
    <row r="141" spans="1:14" x14ac:dyDescent="0.45">
      <c r="A141" s="41" t="s">
        <v>10026</v>
      </c>
      <c r="B141" s="41" t="s">
        <v>9898</v>
      </c>
      <c r="C141" s="39" t="s">
        <v>9944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9945</v>
      </c>
    </row>
    <row r="142" spans="1:14" x14ac:dyDescent="0.45">
      <c r="A142" s="41" t="s">
        <v>10027</v>
      </c>
      <c r="B142" s="41" t="s">
        <v>9898</v>
      </c>
      <c r="C142" s="39" t="s">
        <v>9944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9945</v>
      </c>
    </row>
    <row r="143" spans="1:14" x14ac:dyDescent="0.45">
      <c r="A143" s="41" t="s">
        <v>10028</v>
      </c>
      <c r="B143" s="41" t="s">
        <v>9898</v>
      </c>
      <c r="C143" s="39" t="s">
        <v>9944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9945</v>
      </c>
    </row>
    <row r="144" spans="1:14" x14ac:dyDescent="0.45">
      <c r="A144" s="41" t="s">
        <v>10029</v>
      </c>
      <c r="B144" s="41" t="s">
        <v>9898</v>
      </c>
      <c r="C144" s="39" t="s">
        <v>9944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9945</v>
      </c>
    </row>
    <row r="145" spans="1:14" x14ac:dyDescent="0.45">
      <c r="A145" s="41" t="s">
        <v>10030</v>
      </c>
      <c r="B145" s="41" t="s">
        <v>9898</v>
      </c>
      <c r="C145" s="39" t="s">
        <v>9944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9945</v>
      </c>
    </row>
    <row r="146" spans="1:14" x14ac:dyDescent="0.45">
      <c r="A146" s="41" t="s">
        <v>10031</v>
      </c>
      <c r="B146" s="41" t="s">
        <v>9898</v>
      </c>
      <c r="C146" s="39" t="s">
        <v>9944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9945</v>
      </c>
    </row>
    <row r="147" spans="1:14" x14ac:dyDescent="0.45">
      <c r="A147" s="42" t="s">
        <v>10032</v>
      </c>
      <c r="B147" s="42" t="s">
        <v>9898</v>
      </c>
      <c r="C147" s="43" t="s">
        <v>9944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9945</v>
      </c>
    </row>
    <row r="148" spans="1:14" x14ac:dyDescent="0.45">
      <c r="A148" s="41" t="s">
        <v>10033</v>
      </c>
      <c r="B148" s="41" t="s">
        <v>9898</v>
      </c>
      <c r="C148" s="39" t="s">
        <v>9944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9945</v>
      </c>
    </row>
    <row r="149" spans="1:14" x14ac:dyDescent="0.45">
      <c r="A149" s="41" t="s">
        <v>10034</v>
      </c>
      <c r="B149" s="41" t="s">
        <v>9898</v>
      </c>
      <c r="C149" s="39" t="s">
        <v>9944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9945</v>
      </c>
    </row>
    <row r="150" spans="1:14" x14ac:dyDescent="0.45">
      <c r="A150" s="41" t="s">
        <v>10035</v>
      </c>
      <c r="B150" s="41" t="s">
        <v>9898</v>
      </c>
      <c r="C150" s="39" t="s">
        <v>9944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9945</v>
      </c>
    </row>
    <row r="151" spans="1:14" x14ac:dyDescent="0.45">
      <c r="A151" s="41" t="s">
        <v>10036</v>
      </c>
      <c r="B151" s="41" t="s">
        <v>9898</v>
      </c>
      <c r="C151" s="39" t="s">
        <v>9944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9945</v>
      </c>
    </row>
    <row r="152" spans="1:14" x14ac:dyDescent="0.45">
      <c r="A152" s="41" t="s">
        <v>10037</v>
      </c>
      <c r="B152" s="41" t="s">
        <v>9898</v>
      </c>
      <c r="C152" s="39" t="s">
        <v>9944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9945</v>
      </c>
    </row>
    <row r="153" spans="1:14" x14ac:dyDescent="0.45">
      <c r="A153" s="41" t="s">
        <v>10038</v>
      </c>
      <c r="B153" s="41" t="s">
        <v>9898</v>
      </c>
      <c r="C153" s="39" t="s">
        <v>9944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9945</v>
      </c>
    </row>
    <row r="154" spans="1:14" x14ac:dyDescent="0.45">
      <c r="A154" s="41" t="s">
        <v>10039</v>
      </c>
      <c r="B154" s="41" t="s">
        <v>9898</v>
      </c>
      <c r="C154" s="39" t="s">
        <v>9944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9945</v>
      </c>
    </row>
    <row r="155" spans="1:14" x14ac:dyDescent="0.45">
      <c r="A155" s="41" t="s">
        <v>10040</v>
      </c>
      <c r="B155" s="41" t="s">
        <v>9898</v>
      </c>
      <c r="C155" s="39" t="s">
        <v>9944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9945</v>
      </c>
    </row>
    <row r="156" spans="1:14" x14ac:dyDescent="0.45">
      <c r="A156" s="41" t="s">
        <v>10041</v>
      </c>
      <c r="B156" s="41" t="s">
        <v>9898</v>
      </c>
      <c r="C156" s="39" t="s">
        <v>9944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9945</v>
      </c>
    </row>
    <row r="157" spans="1:14" x14ac:dyDescent="0.45">
      <c r="A157" s="41" t="s">
        <v>10042</v>
      </c>
      <c r="B157" s="41" t="s">
        <v>9898</v>
      </c>
      <c r="C157" s="39" t="s">
        <v>9944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9945</v>
      </c>
    </row>
    <row r="158" spans="1:14" x14ac:dyDescent="0.45">
      <c r="A158" s="41" t="s">
        <v>10043</v>
      </c>
      <c r="B158" s="41" t="s">
        <v>9898</v>
      </c>
      <c r="C158" s="39" t="s">
        <v>9944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9945</v>
      </c>
    </row>
    <row r="159" spans="1:14" x14ac:dyDescent="0.45">
      <c r="A159" s="41" t="s">
        <v>10044</v>
      </c>
      <c r="B159" s="41" t="s">
        <v>9898</v>
      </c>
      <c r="C159" s="39" t="s">
        <v>9944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9945</v>
      </c>
    </row>
    <row r="160" spans="1:14" x14ac:dyDescent="0.45">
      <c r="A160" s="41" t="s">
        <v>10045</v>
      </c>
      <c r="B160" s="41" t="s">
        <v>9898</v>
      </c>
      <c r="C160" s="39" t="s">
        <v>9944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9945</v>
      </c>
    </row>
    <row r="161" spans="1:14" x14ac:dyDescent="0.45">
      <c r="A161" s="41" t="s">
        <v>10046</v>
      </c>
      <c r="B161" s="41" t="s">
        <v>9898</v>
      </c>
      <c r="C161" s="39" t="s">
        <v>9944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9945</v>
      </c>
    </row>
    <row r="162" spans="1:14" x14ac:dyDescent="0.45">
      <c r="A162" s="41" t="s">
        <v>10047</v>
      </c>
      <c r="B162" s="41" t="s">
        <v>9898</v>
      </c>
      <c r="C162" s="39" t="s">
        <v>9944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9945</v>
      </c>
    </row>
    <row r="163" spans="1:14" x14ac:dyDescent="0.45">
      <c r="A163" s="41" t="s">
        <v>10048</v>
      </c>
      <c r="B163" s="41" t="s">
        <v>9898</v>
      </c>
      <c r="C163" s="39" t="s">
        <v>9944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9945</v>
      </c>
    </row>
    <row r="164" spans="1:14" x14ac:dyDescent="0.45">
      <c r="A164" s="41" t="s">
        <v>10049</v>
      </c>
      <c r="B164" s="41" t="s">
        <v>9898</v>
      </c>
      <c r="C164" s="39" t="s">
        <v>9944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9945</v>
      </c>
    </row>
    <row r="165" spans="1:14" x14ac:dyDescent="0.45">
      <c r="A165" s="42" t="s">
        <v>10050</v>
      </c>
      <c r="B165" s="42" t="s">
        <v>9898</v>
      </c>
      <c r="C165" s="43" t="s">
        <v>9944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9945</v>
      </c>
    </row>
    <row r="166" spans="1:14" x14ac:dyDescent="0.45">
      <c r="A166" s="41" t="s">
        <v>10051</v>
      </c>
      <c r="B166" s="41" t="s">
        <v>9898</v>
      </c>
      <c r="C166" s="39" t="s">
        <v>9944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9945</v>
      </c>
    </row>
    <row r="167" spans="1:14" x14ac:dyDescent="0.45">
      <c r="A167" s="41" t="s">
        <v>10052</v>
      </c>
      <c r="B167" s="41" t="s">
        <v>9898</v>
      </c>
      <c r="C167" s="39" t="s">
        <v>9944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9945</v>
      </c>
    </row>
    <row r="168" spans="1:14" x14ac:dyDescent="0.45">
      <c r="A168" s="41" t="s">
        <v>10053</v>
      </c>
      <c r="B168" s="41" t="s">
        <v>9898</v>
      </c>
      <c r="C168" s="39" t="s">
        <v>9944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9945</v>
      </c>
    </row>
    <row r="169" spans="1:14" x14ac:dyDescent="0.45">
      <c r="A169" s="41" t="s">
        <v>10054</v>
      </c>
      <c r="B169" s="41" t="s">
        <v>9898</v>
      </c>
      <c r="C169" s="39" t="s">
        <v>9944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9945</v>
      </c>
    </row>
    <row r="170" spans="1:14" x14ac:dyDescent="0.45">
      <c r="A170" s="41" t="s">
        <v>10055</v>
      </c>
      <c r="B170" s="41" t="s">
        <v>9898</v>
      </c>
      <c r="C170" s="39" t="s">
        <v>9944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9945</v>
      </c>
    </row>
    <row r="171" spans="1:14" x14ac:dyDescent="0.45">
      <c r="A171" s="41" t="s">
        <v>10056</v>
      </c>
      <c r="B171" s="41" t="s">
        <v>9898</v>
      </c>
      <c r="C171" s="39" t="s">
        <v>9944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9945</v>
      </c>
    </row>
    <row r="172" spans="1:14" x14ac:dyDescent="0.45">
      <c r="A172" s="41" t="s">
        <v>10057</v>
      </c>
      <c r="B172" s="41" t="s">
        <v>9898</v>
      </c>
      <c r="C172" s="39" t="s">
        <v>9944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9945</v>
      </c>
    </row>
    <row r="173" spans="1:14" x14ac:dyDescent="0.45">
      <c r="A173" s="41" t="s">
        <v>10058</v>
      </c>
      <c r="B173" s="41" t="s">
        <v>9898</v>
      </c>
      <c r="C173" s="39" t="s">
        <v>9944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9945</v>
      </c>
    </row>
    <row r="174" spans="1:14" x14ac:dyDescent="0.45">
      <c r="A174" s="41" t="s">
        <v>10059</v>
      </c>
      <c r="B174" s="41" t="s">
        <v>9898</v>
      </c>
      <c r="C174" s="39" t="s">
        <v>9944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9945</v>
      </c>
    </row>
    <row r="175" spans="1:14" x14ac:dyDescent="0.45">
      <c r="A175" s="41" t="s">
        <v>10060</v>
      </c>
      <c r="B175" s="41" t="s">
        <v>9898</v>
      </c>
      <c r="C175" s="39" t="s">
        <v>9944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9945</v>
      </c>
    </row>
    <row r="176" spans="1:14" x14ac:dyDescent="0.45">
      <c r="A176" s="41" t="s">
        <v>10061</v>
      </c>
      <c r="B176" s="41" t="s">
        <v>9898</v>
      </c>
      <c r="C176" s="39" t="s">
        <v>9944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9945</v>
      </c>
    </row>
    <row r="177" spans="1:14" x14ac:dyDescent="0.45">
      <c r="A177" s="41" t="s">
        <v>10062</v>
      </c>
      <c r="B177" s="41" t="s">
        <v>9898</v>
      </c>
      <c r="C177" s="39" t="s">
        <v>9944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9945</v>
      </c>
    </row>
    <row r="178" spans="1:14" x14ac:dyDescent="0.45">
      <c r="A178" s="41" t="s">
        <v>10063</v>
      </c>
      <c r="B178" s="41" t="s">
        <v>9898</v>
      </c>
      <c r="C178" s="39" t="s">
        <v>9944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9945</v>
      </c>
    </row>
    <row r="179" spans="1:14" x14ac:dyDescent="0.45">
      <c r="A179" s="41" t="s">
        <v>10064</v>
      </c>
      <c r="B179" s="41" t="s">
        <v>9898</v>
      </c>
      <c r="C179" s="39" t="s">
        <v>9944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9945</v>
      </c>
    </row>
    <row r="180" spans="1:14" x14ac:dyDescent="0.45">
      <c r="A180" s="41" t="s">
        <v>10065</v>
      </c>
      <c r="B180" s="41" t="s">
        <v>9898</v>
      </c>
      <c r="C180" s="39" t="s">
        <v>9944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9945</v>
      </c>
    </row>
    <row r="181" spans="1:14" x14ac:dyDescent="0.45">
      <c r="A181" s="41" t="s">
        <v>10066</v>
      </c>
      <c r="B181" s="41" t="s">
        <v>9898</v>
      </c>
      <c r="C181" s="39" t="s">
        <v>9944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9945</v>
      </c>
    </row>
    <row r="182" spans="1:14" x14ac:dyDescent="0.45">
      <c r="A182" s="41" t="s">
        <v>10067</v>
      </c>
      <c r="B182" s="41" t="s">
        <v>9898</v>
      </c>
      <c r="C182" s="39" t="s">
        <v>9944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9945</v>
      </c>
    </row>
    <row r="183" spans="1:14" x14ac:dyDescent="0.45">
      <c r="A183" s="42" t="s">
        <v>10068</v>
      </c>
      <c r="B183" s="42" t="s">
        <v>9898</v>
      </c>
      <c r="C183" s="43" t="s">
        <v>9944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9945</v>
      </c>
    </row>
    <row r="184" spans="1:14" x14ac:dyDescent="0.45">
      <c r="A184" s="41" t="s">
        <v>10069</v>
      </c>
      <c r="B184" s="41" t="s">
        <v>9898</v>
      </c>
      <c r="C184" s="39" t="s">
        <v>9944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9945</v>
      </c>
    </row>
    <row r="185" spans="1:14" x14ac:dyDescent="0.45">
      <c r="A185" s="41" t="s">
        <v>10070</v>
      </c>
      <c r="B185" s="41" t="s">
        <v>9898</v>
      </c>
      <c r="C185" s="39" t="s">
        <v>9944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9945</v>
      </c>
    </row>
    <row r="186" spans="1:14" x14ac:dyDescent="0.45">
      <c r="A186" s="41" t="s">
        <v>10071</v>
      </c>
      <c r="B186" s="41" t="s">
        <v>9898</v>
      </c>
      <c r="C186" s="39" t="s">
        <v>9944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9945</v>
      </c>
    </row>
    <row r="187" spans="1:14" x14ac:dyDescent="0.45">
      <c r="A187" s="41" t="s">
        <v>10072</v>
      </c>
      <c r="B187" s="41" t="s">
        <v>9898</v>
      </c>
      <c r="C187" s="39" t="s">
        <v>9944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9945</v>
      </c>
    </row>
    <row r="188" spans="1:14" x14ac:dyDescent="0.45">
      <c r="A188" s="41" t="s">
        <v>10073</v>
      </c>
      <c r="B188" s="41" t="s">
        <v>9898</v>
      </c>
      <c r="C188" s="39" t="s">
        <v>9944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9945</v>
      </c>
    </row>
    <row r="189" spans="1:14" x14ac:dyDescent="0.45">
      <c r="A189" s="41" t="s">
        <v>10074</v>
      </c>
      <c r="B189" s="41" t="s">
        <v>9898</v>
      </c>
      <c r="C189" s="39" t="s">
        <v>9944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9945</v>
      </c>
    </row>
    <row r="190" spans="1:14" x14ac:dyDescent="0.45">
      <c r="A190" s="41" t="s">
        <v>10075</v>
      </c>
      <c r="B190" s="41" t="s">
        <v>9898</v>
      </c>
      <c r="C190" s="39" t="s">
        <v>9944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9945</v>
      </c>
    </row>
    <row r="191" spans="1:14" x14ac:dyDescent="0.45">
      <c r="A191" s="41" t="s">
        <v>10076</v>
      </c>
      <c r="B191" s="41" t="s">
        <v>9898</v>
      </c>
      <c r="C191" s="39" t="s">
        <v>9944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9945</v>
      </c>
    </row>
    <row r="192" spans="1:14" x14ac:dyDescent="0.45">
      <c r="A192" s="41" t="s">
        <v>10077</v>
      </c>
      <c r="B192" s="41" t="s">
        <v>9898</v>
      </c>
      <c r="C192" s="39" t="s">
        <v>9944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9945</v>
      </c>
    </row>
    <row r="193" spans="1:15" x14ac:dyDescent="0.45">
      <c r="A193" s="41" t="s">
        <v>10078</v>
      </c>
      <c r="B193" s="41" t="s">
        <v>9898</v>
      </c>
      <c r="C193" s="39" t="s">
        <v>9944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9945</v>
      </c>
    </row>
    <row r="194" spans="1:15" x14ac:dyDescent="0.45">
      <c r="A194" s="41" t="s">
        <v>10079</v>
      </c>
      <c r="B194" s="41" t="s">
        <v>9898</v>
      </c>
      <c r="C194" s="39" t="s">
        <v>9944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9945</v>
      </c>
    </row>
    <row r="195" spans="1:15" x14ac:dyDescent="0.45">
      <c r="A195" s="41" t="s">
        <v>10080</v>
      </c>
      <c r="B195" s="41" t="s">
        <v>9898</v>
      </c>
      <c r="C195" s="39" t="s">
        <v>9944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9945</v>
      </c>
    </row>
    <row r="196" spans="1:15" x14ac:dyDescent="0.45">
      <c r="A196" s="41" t="s">
        <v>10081</v>
      </c>
      <c r="B196" s="41" t="s">
        <v>9898</v>
      </c>
      <c r="C196" s="39" t="s">
        <v>9944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9945</v>
      </c>
    </row>
    <row r="197" spans="1:15" x14ac:dyDescent="0.45">
      <c r="A197" s="41" t="s">
        <v>10082</v>
      </c>
      <c r="B197" s="41" t="s">
        <v>9898</v>
      </c>
      <c r="C197" s="39" t="s">
        <v>9944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9945</v>
      </c>
    </row>
    <row r="198" spans="1:15" x14ac:dyDescent="0.45">
      <c r="A198" s="41" t="s">
        <v>10083</v>
      </c>
      <c r="B198" s="41" t="s">
        <v>9898</v>
      </c>
      <c r="C198" s="39" t="s">
        <v>9944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9945</v>
      </c>
    </row>
    <row r="199" spans="1:15" x14ac:dyDescent="0.45">
      <c r="A199" s="41" t="s">
        <v>10084</v>
      </c>
      <c r="B199" s="41" t="s">
        <v>9898</v>
      </c>
      <c r="C199" s="39" t="s">
        <v>9944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9945</v>
      </c>
    </row>
    <row r="200" spans="1:15" x14ac:dyDescent="0.45">
      <c r="A200" s="41" t="s">
        <v>10085</v>
      </c>
      <c r="B200" s="41" t="s">
        <v>9898</v>
      </c>
      <c r="C200" s="39" t="s">
        <v>9944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9945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9898</v>
      </c>
      <c r="C202" s="43" t="s">
        <v>9939</v>
      </c>
      <c r="D202" s="43"/>
      <c r="E202" s="43">
        <v>2.8400000000000001E-3</v>
      </c>
      <c r="F202" s="43"/>
      <c r="G202" s="43"/>
      <c r="H202" s="43" t="s">
        <v>9945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9945</v>
      </c>
      <c r="O202" s="43"/>
    </row>
    <row r="203" spans="1:15" x14ac:dyDescent="0.45">
      <c r="A203" s="41" t="s">
        <v>9932</v>
      </c>
      <c r="B203" s="41" t="s">
        <v>9898</v>
      </c>
      <c r="C203" s="39" t="s">
        <v>9939</v>
      </c>
      <c r="D203" s="43"/>
      <c r="E203" s="39">
        <v>-2068.33</v>
      </c>
      <c r="H203" s="39" t="s">
        <v>9945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9945</v>
      </c>
      <c r="O203" s="43"/>
    </row>
    <row r="204" spans="1:15" x14ac:dyDescent="0.45">
      <c r="A204" s="41" t="s">
        <v>9933</v>
      </c>
      <c r="B204" s="41" t="s">
        <v>9898</v>
      </c>
      <c r="C204" s="39" t="s">
        <v>9939</v>
      </c>
      <c r="D204" s="43"/>
      <c r="E204" s="39">
        <v>-2315.33</v>
      </c>
      <c r="H204" s="39" t="s">
        <v>9945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9945</v>
      </c>
      <c r="O204" s="43"/>
    </row>
    <row r="205" spans="1:15" x14ac:dyDescent="0.45">
      <c r="A205" s="41" t="s">
        <v>9934</v>
      </c>
      <c r="B205" s="41" t="s">
        <v>9898</v>
      </c>
      <c r="C205" s="39" t="s">
        <v>9939</v>
      </c>
      <c r="D205" s="43"/>
      <c r="E205" s="39">
        <v>-2499.33</v>
      </c>
      <c r="H205" s="39" t="s">
        <v>9945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9945</v>
      </c>
      <c r="O205" s="43"/>
    </row>
    <row r="206" spans="1:15" x14ac:dyDescent="0.45">
      <c r="A206" s="41" t="s">
        <v>9935</v>
      </c>
      <c r="B206" s="41" t="s">
        <v>9898</v>
      </c>
      <c r="C206" s="39" t="s">
        <v>9939</v>
      </c>
      <c r="D206" s="43"/>
      <c r="E206" s="39">
        <v>-2500.33</v>
      </c>
      <c r="H206" s="39" t="s">
        <v>9945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9945</v>
      </c>
      <c r="O206" s="43"/>
    </row>
    <row r="207" spans="1:15" x14ac:dyDescent="0.45">
      <c r="A207" s="41" t="s">
        <v>9936</v>
      </c>
      <c r="B207" s="41" t="s">
        <v>9898</v>
      </c>
      <c r="C207" s="39" t="s">
        <v>9939</v>
      </c>
      <c r="D207" s="43"/>
      <c r="E207" s="39">
        <v>-2474.33</v>
      </c>
      <c r="H207" s="39" t="s">
        <v>9945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9945</v>
      </c>
      <c r="O207" s="43"/>
    </row>
    <row r="208" spans="1:15" x14ac:dyDescent="0.45">
      <c r="A208" s="41" t="s">
        <v>9937</v>
      </c>
      <c r="B208" s="41" t="s">
        <v>9898</v>
      </c>
      <c r="C208" s="39" t="s">
        <v>9939</v>
      </c>
      <c r="D208" s="43"/>
      <c r="E208" s="39">
        <v>-2848.33</v>
      </c>
      <c r="H208" s="39" t="s">
        <v>9945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9945</v>
      </c>
      <c r="O208" s="43"/>
    </row>
    <row r="209" spans="1:15" x14ac:dyDescent="0.45">
      <c r="A209" s="41" t="s">
        <v>9938</v>
      </c>
      <c r="B209" s="41" t="s">
        <v>9898</v>
      </c>
      <c r="C209" s="39" t="s">
        <v>9939</v>
      </c>
      <c r="D209" s="43"/>
      <c r="E209" s="39">
        <v>-3156.33</v>
      </c>
      <c r="H209" s="39" t="s">
        <v>9945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9945</v>
      </c>
      <c r="O209" s="43"/>
    </row>
    <row r="210" spans="1:15" x14ac:dyDescent="0.45">
      <c r="A210" s="41" t="s">
        <v>9417</v>
      </c>
      <c r="B210" s="41" t="s">
        <v>9898</v>
      </c>
      <c r="C210" s="39" t="s">
        <v>9939</v>
      </c>
      <c r="E210" s="39">
        <v>2.0670000000000001E-2</v>
      </c>
      <c r="H210" s="39" t="s">
        <v>9945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9945</v>
      </c>
    </row>
    <row r="211" spans="1:15" x14ac:dyDescent="0.45">
      <c r="A211" s="41" t="s">
        <v>9418</v>
      </c>
      <c r="B211" s="41" t="s">
        <v>9898</v>
      </c>
      <c r="C211" s="39" t="s">
        <v>9939</v>
      </c>
      <c r="E211" s="39">
        <v>2.742E-2</v>
      </c>
      <c r="H211" s="39" t="s">
        <v>9945</v>
      </c>
      <c r="I211" s="39">
        <v>1</v>
      </c>
      <c r="K211" s="39">
        <f t="shared" si="4"/>
        <v>2.742E-2</v>
      </c>
      <c r="M211" s="39" t="s">
        <v>9694</v>
      </c>
      <c r="N211" s="39" t="s">
        <v>9945</v>
      </c>
    </row>
    <row r="212" spans="1:15" x14ac:dyDescent="0.45">
      <c r="A212" s="41" t="s">
        <v>9419</v>
      </c>
      <c r="B212" s="41" t="s">
        <v>9898</v>
      </c>
      <c r="C212" s="39" t="s">
        <v>9939</v>
      </c>
      <c r="E212" s="39">
        <v>3.3108200000000001</v>
      </c>
      <c r="H212" s="39" t="s">
        <v>9945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9945</v>
      </c>
    </row>
    <row r="213" spans="1:15" x14ac:dyDescent="0.45">
      <c r="A213" s="41" t="s">
        <v>9420</v>
      </c>
      <c r="B213" s="41" t="s">
        <v>9898</v>
      </c>
      <c r="C213" s="39" t="s">
        <v>9939</v>
      </c>
      <c r="E213" s="39">
        <v>0.19112999999999999</v>
      </c>
      <c r="H213" s="39" t="s">
        <v>9945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9945</v>
      </c>
    </row>
    <row r="214" spans="1:15" x14ac:dyDescent="0.45">
      <c r="A214" s="41" t="s">
        <v>9421</v>
      </c>
      <c r="B214" s="41" t="s">
        <v>9898</v>
      </c>
      <c r="C214" s="39" t="s">
        <v>9939</v>
      </c>
      <c r="E214" s="40">
        <v>8.3268000000000003E-5</v>
      </c>
      <c r="H214" s="39" t="s">
        <v>9945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9945</v>
      </c>
    </row>
    <row r="215" spans="1:15" x14ac:dyDescent="0.45">
      <c r="A215" s="41" t="s">
        <v>9422</v>
      </c>
      <c r="B215" s="41" t="s">
        <v>9898</v>
      </c>
      <c r="C215" s="39" t="s">
        <v>9939</v>
      </c>
      <c r="E215" s="40">
        <v>1.7302599999999999E-5</v>
      </c>
      <c r="H215" s="39" t="s">
        <v>9945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9945</v>
      </c>
    </row>
    <row r="216" spans="1:15" x14ac:dyDescent="0.45">
      <c r="A216" s="41" t="s">
        <v>9423</v>
      </c>
      <c r="B216" s="41" t="s">
        <v>9898</v>
      </c>
      <c r="C216" s="39" t="s">
        <v>9939</v>
      </c>
      <c r="E216" s="39">
        <v>3.2299999999999998E-3</v>
      </c>
      <c r="H216" s="39" t="s">
        <v>9945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9945</v>
      </c>
    </row>
    <row r="217" spans="1:15" x14ac:dyDescent="0.45">
      <c r="A217" s="41" t="s">
        <v>9424</v>
      </c>
      <c r="B217" s="41" t="s">
        <v>9898</v>
      </c>
      <c r="C217" s="39" t="s">
        <v>9939</v>
      </c>
      <c r="E217" s="39">
        <v>1.3517600000000001</v>
      </c>
      <c r="H217" s="39" t="s">
        <v>9945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9945</v>
      </c>
    </row>
    <row r="218" spans="1:15" x14ac:dyDescent="0.45">
      <c r="A218" s="41" t="s">
        <v>9425</v>
      </c>
      <c r="B218" s="41" t="s">
        <v>9898</v>
      </c>
      <c r="C218" s="39" t="s">
        <v>9939</v>
      </c>
      <c r="E218" s="39">
        <v>3.4099999999999998E-3</v>
      </c>
      <c r="H218" s="39" t="s">
        <v>9945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9945</v>
      </c>
    </row>
    <row r="219" spans="1:15" x14ac:dyDescent="0.45">
      <c r="A219" s="41" t="s">
        <v>9426</v>
      </c>
      <c r="B219" s="41" t="s">
        <v>9898</v>
      </c>
      <c r="C219" s="39" t="s">
        <v>9939</v>
      </c>
      <c r="E219" s="39">
        <v>6.3149999999999998E-2</v>
      </c>
      <c r="H219" s="39" t="s">
        <v>9945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9945</v>
      </c>
    </row>
    <row r="220" spans="1:15" x14ac:dyDescent="0.45">
      <c r="A220" s="41" t="s">
        <v>9427</v>
      </c>
      <c r="B220" s="41" t="s">
        <v>9898</v>
      </c>
      <c r="C220" s="39" t="s">
        <v>9939</v>
      </c>
      <c r="E220" s="39">
        <v>3.7900000000000003E-2</v>
      </c>
      <c r="H220" s="39" t="s">
        <v>9945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9945</v>
      </c>
    </row>
    <row r="221" spans="1:15" x14ac:dyDescent="0.45">
      <c r="A221" s="41" t="s">
        <v>9428</v>
      </c>
      <c r="B221" s="41" t="s">
        <v>9898</v>
      </c>
      <c r="C221" s="39" t="s">
        <v>9939</v>
      </c>
      <c r="E221" s="39">
        <v>-1.4499999999999999E-3</v>
      </c>
      <c r="H221" s="39" t="s">
        <v>9945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9945</v>
      </c>
    </row>
    <row r="222" spans="1:15" x14ac:dyDescent="0.45">
      <c r="A222" s="41" t="s">
        <v>9429</v>
      </c>
      <c r="B222" s="41" t="s">
        <v>9898</v>
      </c>
      <c r="C222" s="39" t="s">
        <v>9939</v>
      </c>
      <c r="E222" s="39">
        <v>3.0000000000000001E-3</v>
      </c>
      <c r="H222" s="39" t="s">
        <v>9945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9945</v>
      </c>
    </row>
    <row r="223" spans="1:15" x14ac:dyDescent="0.45">
      <c r="A223" s="41" t="s">
        <v>9430</v>
      </c>
      <c r="B223" s="41" t="s">
        <v>9898</v>
      </c>
      <c r="C223" s="39" t="s">
        <v>9939</v>
      </c>
      <c r="E223" s="39">
        <v>5.9100000000000003E-3</v>
      </c>
      <c r="H223" s="39" t="s">
        <v>9945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9945</v>
      </c>
    </row>
    <row r="224" spans="1:15" x14ac:dyDescent="0.45">
      <c r="A224" s="41" t="s">
        <v>9431</v>
      </c>
      <c r="B224" s="41" t="s">
        <v>9898</v>
      </c>
      <c r="C224" s="39" t="s">
        <v>9939</v>
      </c>
      <c r="E224" s="39">
        <v>6.0800000000000003E-3</v>
      </c>
      <c r="H224" s="39" t="s">
        <v>9945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9945</v>
      </c>
    </row>
    <row r="225" spans="1:15" x14ac:dyDescent="0.45">
      <c r="A225" s="41" t="s">
        <v>9432</v>
      </c>
      <c r="B225" s="41" t="s">
        <v>9898</v>
      </c>
      <c r="C225" s="39" t="s">
        <v>9939</v>
      </c>
      <c r="E225" s="39">
        <v>1.0200000000000001E-3</v>
      </c>
      <c r="H225" s="39" t="s">
        <v>9945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9945</v>
      </c>
    </row>
    <row r="226" spans="1:15" x14ac:dyDescent="0.45">
      <c r="A226" s="42" t="s">
        <v>9433</v>
      </c>
      <c r="B226" t="s">
        <v>10086</v>
      </c>
      <c r="C226" s="43"/>
      <c r="D226" s="43"/>
      <c r="E226" s="43">
        <v>0</v>
      </c>
      <c r="F226" s="43"/>
      <c r="G226" s="43"/>
      <c r="H226" s="39" t="s">
        <v>9945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9945</v>
      </c>
      <c r="O226" s="52" t="s">
        <v>10087</v>
      </c>
    </row>
    <row r="227" spans="1:15" s="43" customFormat="1" x14ac:dyDescent="0.45">
      <c r="A227" s="41" t="s">
        <v>9434</v>
      </c>
      <c r="B227" t="s">
        <v>10086</v>
      </c>
      <c r="C227" s="39"/>
      <c r="D227" s="39"/>
      <c r="E227" s="39">
        <v>0</v>
      </c>
      <c r="F227" s="39"/>
      <c r="G227" s="39"/>
      <c r="H227" s="39" t="s">
        <v>9945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9945</v>
      </c>
      <c r="O227" s="39" t="s">
        <v>10088</v>
      </c>
    </row>
    <row r="228" spans="1:15" x14ac:dyDescent="0.45">
      <c r="A228" s="41" t="s">
        <v>9435</v>
      </c>
      <c r="B228" t="s">
        <v>10086</v>
      </c>
      <c r="E228" s="39">
        <v>0</v>
      </c>
      <c r="H228" s="39" t="s">
        <v>9945</v>
      </c>
      <c r="I228" s="39">
        <v>1</v>
      </c>
      <c r="K228" s="39">
        <f t="shared" si="4"/>
        <v>0</v>
      </c>
      <c r="M228" s="39" t="s">
        <v>9694</v>
      </c>
      <c r="N228" s="39" t="s">
        <v>9945</v>
      </c>
    </row>
    <row r="229" spans="1:15" x14ac:dyDescent="0.45">
      <c r="A229" s="41" t="s">
        <v>9436</v>
      </c>
      <c r="B229" t="s">
        <v>10086</v>
      </c>
      <c r="E229" s="39">
        <v>0</v>
      </c>
      <c r="H229" s="39" t="s">
        <v>9945</v>
      </c>
      <c r="I229" s="39">
        <v>1</v>
      </c>
      <c r="K229" s="39">
        <f t="shared" si="4"/>
        <v>0</v>
      </c>
      <c r="M229" s="39" t="s">
        <v>9694</v>
      </c>
      <c r="N229" s="39" t="s">
        <v>9945</v>
      </c>
    </row>
    <row r="230" spans="1:15" x14ac:dyDescent="0.45">
      <c r="A230" s="41" t="s">
        <v>9437</v>
      </c>
      <c r="B230" t="s">
        <v>10086</v>
      </c>
      <c r="E230" s="39">
        <v>0</v>
      </c>
      <c r="H230" s="39" t="s">
        <v>9945</v>
      </c>
      <c r="I230" s="39">
        <v>1</v>
      </c>
      <c r="K230" s="39">
        <f t="shared" si="4"/>
        <v>0</v>
      </c>
      <c r="M230" s="39" t="s">
        <v>9694</v>
      </c>
      <c r="N230" s="39" t="s">
        <v>9945</v>
      </c>
    </row>
    <row r="231" spans="1:15" x14ac:dyDescent="0.45">
      <c r="A231" s="41" t="s">
        <v>9438</v>
      </c>
      <c r="B231" t="s">
        <v>10086</v>
      </c>
      <c r="E231" s="39">
        <v>0</v>
      </c>
      <c r="H231" s="39" t="s">
        <v>9945</v>
      </c>
      <c r="I231" s="39">
        <v>1</v>
      </c>
      <c r="K231" s="39">
        <f t="shared" si="4"/>
        <v>0</v>
      </c>
      <c r="M231" s="39" t="s">
        <v>9695</v>
      </c>
      <c r="N231" s="39" t="s">
        <v>9945</v>
      </c>
    </row>
    <row r="232" spans="1:15" x14ac:dyDescent="0.45">
      <c r="A232" s="41" t="s">
        <v>9439</v>
      </c>
      <c r="B232" t="s">
        <v>10086</v>
      </c>
      <c r="E232" s="39">
        <v>0</v>
      </c>
      <c r="H232" s="39" t="s">
        <v>9945</v>
      </c>
      <c r="I232" s="39">
        <v>1</v>
      </c>
      <c r="K232" s="39">
        <f t="shared" si="4"/>
        <v>0</v>
      </c>
      <c r="M232" s="39" t="s">
        <v>9696</v>
      </c>
      <c r="N232" s="39" t="s">
        <v>9945</v>
      </c>
    </row>
    <row r="233" spans="1:15" x14ac:dyDescent="0.45">
      <c r="A233" s="41" t="s">
        <v>9440</v>
      </c>
      <c r="B233" t="s">
        <v>10086</v>
      </c>
      <c r="E233" s="39">
        <v>0</v>
      </c>
      <c r="H233" s="39" t="s">
        <v>9945</v>
      </c>
      <c r="I233" s="39">
        <v>1</v>
      </c>
      <c r="K233" s="39">
        <f t="shared" si="4"/>
        <v>0</v>
      </c>
      <c r="M233" s="39" t="s">
        <v>9697</v>
      </c>
      <c r="N233" s="39" t="s">
        <v>9945</v>
      </c>
    </row>
    <row r="234" spans="1:15" x14ac:dyDescent="0.45">
      <c r="A234" s="41" t="s">
        <v>9441</v>
      </c>
      <c r="B234" t="s">
        <v>10086</v>
      </c>
      <c r="E234" s="39">
        <v>0</v>
      </c>
      <c r="H234" s="39" t="s">
        <v>9945</v>
      </c>
      <c r="I234" s="39">
        <v>1</v>
      </c>
      <c r="K234" s="39">
        <f t="shared" si="4"/>
        <v>0</v>
      </c>
      <c r="M234" s="39" t="s">
        <v>9694</v>
      </c>
      <c r="N234" s="39" t="s">
        <v>9945</v>
      </c>
    </row>
    <row r="235" spans="1:15" x14ac:dyDescent="0.45">
      <c r="A235" s="41" t="s">
        <v>9442</v>
      </c>
      <c r="B235" t="s">
        <v>10086</v>
      </c>
      <c r="E235" s="39">
        <v>0</v>
      </c>
      <c r="H235" s="39" t="s">
        <v>9945</v>
      </c>
      <c r="I235" s="39">
        <v>1</v>
      </c>
      <c r="K235" s="39">
        <f t="shared" si="4"/>
        <v>0</v>
      </c>
      <c r="M235" s="39" t="s">
        <v>9694</v>
      </c>
      <c r="N235" s="39" t="s">
        <v>9945</v>
      </c>
    </row>
    <row r="236" spans="1:15" x14ac:dyDescent="0.45">
      <c r="A236" s="41" t="s">
        <v>9443</v>
      </c>
      <c r="B236" t="s">
        <v>10086</v>
      </c>
      <c r="E236" s="39">
        <v>0</v>
      </c>
      <c r="H236" s="39" t="s">
        <v>9945</v>
      </c>
      <c r="I236" s="39">
        <v>1</v>
      </c>
      <c r="K236" s="39">
        <f t="shared" si="4"/>
        <v>0</v>
      </c>
      <c r="M236" s="39" t="s">
        <v>9698</v>
      </c>
      <c r="N236" s="39" t="s">
        <v>9945</v>
      </c>
    </row>
    <row r="237" spans="1:15" x14ac:dyDescent="0.45">
      <c r="A237" s="41" t="s">
        <v>9444</v>
      </c>
      <c r="B237" t="s">
        <v>10086</v>
      </c>
      <c r="E237" s="39">
        <v>0</v>
      </c>
      <c r="H237" s="39" t="s">
        <v>9945</v>
      </c>
      <c r="I237" s="39">
        <v>1</v>
      </c>
      <c r="K237" s="39">
        <f t="shared" si="4"/>
        <v>0</v>
      </c>
      <c r="M237" s="39" t="s">
        <v>9699</v>
      </c>
      <c r="N237" s="39" t="s">
        <v>9945</v>
      </c>
    </row>
    <row r="238" spans="1:15" x14ac:dyDescent="0.45">
      <c r="A238" s="41" t="s">
        <v>9445</v>
      </c>
      <c r="B238" t="s">
        <v>10086</v>
      </c>
      <c r="E238" s="39">
        <v>0</v>
      </c>
      <c r="H238" s="39" t="s">
        <v>9945</v>
      </c>
      <c r="I238" s="39">
        <v>1</v>
      </c>
      <c r="K238" s="39">
        <f t="shared" si="4"/>
        <v>0</v>
      </c>
      <c r="M238" s="39" t="s">
        <v>9700</v>
      </c>
      <c r="N238" s="39" t="s">
        <v>9945</v>
      </c>
    </row>
    <row r="239" spans="1:15" x14ac:dyDescent="0.45">
      <c r="A239" s="41" t="s">
        <v>9446</v>
      </c>
      <c r="B239" t="s">
        <v>10086</v>
      </c>
      <c r="E239" s="39">
        <v>0</v>
      </c>
      <c r="H239" s="39" t="s">
        <v>9945</v>
      </c>
      <c r="I239" s="39">
        <v>1</v>
      </c>
      <c r="K239" s="39">
        <f t="shared" si="4"/>
        <v>0</v>
      </c>
      <c r="M239" s="39" t="s">
        <v>9701</v>
      </c>
      <c r="N239" s="39" t="s">
        <v>9945</v>
      </c>
    </row>
    <row r="240" spans="1:15" x14ac:dyDescent="0.45">
      <c r="A240" s="41" t="s">
        <v>9447</v>
      </c>
      <c r="B240" t="s">
        <v>10086</v>
      </c>
      <c r="E240" s="39">
        <v>0</v>
      </c>
      <c r="H240" s="39" t="s">
        <v>9945</v>
      </c>
      <c r="I240" s="39">
        <v>1</v>
      </c>
      <c r="K240" s="39">
        <f t="shared" si="4"/>
        <v>0</v>
      </c>
      <c r="M240" s="39" t="s">
        <v>9702</v>
      </c>
      <c r="N240" s="39" t="s">
        <v>9945</v>
      </c>
    </row>
    <row r="241" spans="1:15" x14ac:dyDescent="0.45">
      <c r="A241" s="41" t="s">
        <v>9448</v>
      </c>
      <c r="B241" t="s">
        <v>10086</v>
      </c>
      <c r="E241" s="39">
        <v>0</v>
      </c>
      <c r="H241" s="39" t="s">
        <v>9945</v>
      </c>
      <c r="I241" s="39">
        <v>1</v>
      </c>
      <c r="K241" s="39">
        <f t="shared" si="4"/>
        <v>0</v>
      </c>
      <c r="M241" s="39" t="s">
        <v>9703</v>
      </c>
      <c r="N241" s="39" t="s">
        <v>9945</v>
      </c>
    </row>
    <row r="242" spans="1:15" x14ac:dyDescent="0.45">
      <c r="A242" s="41" t="s">
        <v>9449</v>
      </c>
      <c r="B242" t="s">
        <v>10086</v>
      </c>
      <c r="E242" s="39">
        <v>0</v>
      </c>
      <c r="H242" s="39" t="s">
        <v>9945</v>
      </c>
      <c r="I242" s="39">
        <v>1</v>
      </c>
      <c r="K242" s="39">
        <f t="shared" si="4"/>
        <v>0</v>
      </c>
      <c r="M242" s="39" t="s">
        <v>9703</v>
      </c>
      <c r="N242" s="39" t="s">
        <v>9945</v>
      </c>
    </row>
    <row r="243" spans="1:15" x14ac:dyDescent="0.45">
      <c r="A243" s="41" t="s">
        <v>9450</v>
      </c>
      <c r="B243" t="s">
        <v>10086</v>
      </c>
      <c r="E243" s="39">
        <v>0</v>
      </c>
      <c r="H243" s="39" t="s">
        <v>9945</v>
      </c>
      <c r="I243" s="39">
        <v>1</v>
      </c>
      <c r="K243" s="39">
        <f t="shared" si="4"/>
        <v>0</v>
      </c>
      <c r="M243" s="39" t="s">
        <v>9704</v>
      </c>
      <c r="N243" s="39" t="s">
        <v>9945</v>
      </c>
    </row>
    <row r="244" spans="1:15" x14ac:dyDescent="0.45">
      <c r="A244" s="42" t="s">
        <v>10094</v>
      </c>
      <c r="B244" s="42" t="s">
        <v>10092</v>
      </c>
      <c r="C244" s="43" t="s">
        <v>10093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10220</v>
      </c>
      <c r="O244" s="52" t="s">
        <v>10089</v>
      </c>
    </row>
    <row r="245" spans="1:15" x14ac:dyDescent="0.45">
      <c r="A245" s="41" t="s">
        <v>10095</v>
      </c>
      <c r="B245" s="41" t="s">
        <v>10092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10220</v>
      </c>
      <c r="O245" s="39" t="s">
        <v>10090</v>
      </c>
    </row>
    <row r="246" spans="1:15" x14ac:dyDescent="0.45">
      <c r="A246" s="41" t="s">
        <v>10096</v>
      </c>
      <c r="B246" s="41" t="s">
        <v>10092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10220</v>
      </c>
      <c r="O246" s="39" t="s">
        <v>10091</v>
      </c>
    </row>
    <row r="247" spans="1:15" x14ac:dyDescent="0.45">
      <c r="A247" s="41" t="s">
        <v>10097</v>
      </c>
      <c r="B247" s="41" t="s">
        <v>10092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10220</v>
      </c>
    </row>
    <row r="248" spans="1:15" x14ac:dyDescent="0.45">
      <c r="A248" s="41" t="s">
        <v>10098</v>
      </c>
      <c r="B248" s="41" t="s">
        <v>10092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10220</v>
      </c>
    </row>
    <row r="249" spans="1:15" x14ac:dyDescent="0.45">
      <c r="A249" s="41" t="s">
        <v>10099</v>
      </c>
      <c r="B249" s="41" t="s">
        <v>10092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10220</v>
      </c>
    </row>
    <row r="250" spans="1:15" x14ac:dyDescent="0.45">
      <c r="A250" s="41" t="s">
        <v>10100</v>
      </c>
      <c r="B250" s="41" t="s">
        <v>10092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10220</v>
      </c>
    </row>
    <row r="251" spans="1:15" x14ac:dyDescent="0.45">
      <c r="A251" s="41" t="s">
        <v>10101</v>
      </c>
      <c r="B251" s="41" t="s">
        <v>10092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10220</v>
      </c>
    </row>
    <row r="252" spans="1:15" x14ac:dyDescent="0.45">
      <c r="A252" s="41" t="s">
        <v>10102</v>
      </c>
      <c r="B252" s="41" t="s">
        <v>10092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10220</v>
      </c>
    </row>
    <row r="253" spans="1:15" x14ac:dyDescent="0.45">
      <c r="A253" s="41" t="s">
        <v>10103</v>
      </c>
      <c r="B253" s="41" t="s">
        <v>10092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10220</v>
      </c>
    </row>
    <row r="254" spans="1:15" x14ac:dyDescent="0.45">
      <c r="A254" s="41" t="s">
        <v>10104</v>
      </c>
      <c r="B254" s="41" t="s">
        <v>10092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10220</v>
      </c>
    </row>
    <row r="255" spans="1:15" x14ac:dyDescent="0.45">
      <c r="A255" s="41" t="s">
        <v>10105</v>
      </c>
      <c r="B255" s="41" t="s">
        <v>10092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10220</v>
      </c>
    </row>
    <row r="256" spans="1:15" x14ac:dyDescent="0.45">
      <c r="A256" s="41" t="s">
        <v>10106</v>
      </c>
      <c r="B256" s="41" t="s">
        <v>10092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10220</v>
      </c>
    </row>
    <row r="257" spans="1:15" x14ac:dyDescent="0.45">
      <c r="A257" s="41" t="s">
        <v>10107</v>
      </c>
      <c r="B257" s="41" t="s">
        <v>10092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10220</v>
      </c>
    </row>
    <row r="258" spans="1:15" x14ac:dyDescent="0.45">
      <c r="A258" s="41" t="s">
        <v>10108</v>
      </c>
      <c r="B258" s="41" t="s">
        <v>10092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10220</v>
      </c>
    </row>
    <row r="259" spans="1:15" x14ac:dyDescent="0.45">
      <c r="A259" s="41" t="s">
        <v>10109</v>
      </c>
      <c r="B259" s="41" t="s">
        <v>10092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10220</v>
      </c>
    </row>
    <row r="260" spans="1:15" x14ac:dyDescent="0.45">
      <c r="A260" s="41" t="s">
        <v>10110</v>
      </c>
      <c r="B260" s="41" t="s">
        <v>10092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10220</v>
      </c>
    </row>
    <row r="261" spans="1:15" x14ac:dyDescent="0.45">
      <c r="A261" s="41" t="s">
        <v>10111</v>
      </c>
      <c r="B261" s="41" t="s">
        <v>10092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10220</v>
      </c>
    </row>
    <row r="262" spans="1:15" x14ac:dyDescent="0.45">
      <c r="A262" s="42" t="s">
        <v>10112</v>
      </c>
      <c r="B262" s="42" t="s">
        <v>10092</v>
      </c>
      <c r="C262" s="43" t="s">
        <v>10093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10220</v>
      </c>
      <c r="O262" s="52" t="s">
        <v>10089</v>
      </c>
    </row>
    <row r="263" spans="1:15" x14ac:dyDescent="0.45">
      <c r="A263" s="41" t="s">
        <v>10113</v>
      </c>
      <c r="B263" s="41" t="s">
        <v>10092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10220</v>
      </c>
      <c r="O263" s="39" t="s">
        <v>10090</v>
      </c>
    </row>
    <row r="264" spans="1:15" x14ac:dyDescent="0.45">
      <c r="A264" s="41" t="s">
        <v>10114</v>
      </c>
      <c r="B264" s="41" t="s">
        <v>10092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10220</v>
      </c>
      <c r="O264" s="39" t="s">
        <v>10091</v>
      </c>
    </row>
    <row r="265" spans="1:15" x14ac:dyDescent="0.45">
      <c r="A265" s="41" t="s">
        <v>10115</v>
      </c>
      <c r="B265" s="41" t="s">
        <v>10092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10220</v>
      </c>
    </row>
    <row r="266" spans="1:15" x14ac:dyDescent="0.45">
      <c r="A266" s="41" t="s">
        <v>10116</v>
      </c>
      <c r="B266" s="41" t="s">
        <v>10092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10220</v>
      </c>
    </row>
    <row r="267" spans="1:15" x14ac:dyDescent="0.45">
      <c r="A267" s="41" t="s">
        <v>10117</v>
      </c>
      <c r="B267" s="41" t="s">
        <v>10092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10220</v>
      </c>
    </row>
    <row r="268" spans="1:15" x14ac:dyDescent="0.45">
      <c r="A268" s="41" t="s">
        <v>10118</v>
      </c>
      <c r="B268" s="41" t="s">
        <v>10092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10220</v>
      </c>
    </row>
    <row r="269" spans="1:15" x14ac:dyDescent="0.45">
      <c r="A269" s="41" t="s">
        <v>10119</v>
      </c>
      <c r="B269" s="41" t="s">
        <v>10092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10220</v>
      </c>
    </row>
    <row r="270" spans="1:15" x14ac:dyDescent="0.45">
      <c r="A270" s="41" t="s">
        <v>10120</v>
      </c>
      <c r="B270" s="41" t="s">
        <v>10092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10220</v>
      </c>
    </row>
    <row r="271" spans="1:15" x14ac:dyDescent="0.45">
      <c r="A271" s="41" t="s">
        <v>10121</v>
      </c>
      <c r="B271" s="41" t="s">
        <v>10092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10220</v>
      </c>
    </row>
    <row r="272" spans="1:15" x14ac:dyDescent="0.45">
      <c r="A272" s="41" t="s">
        <v>10122</v>
      </c>
      <c r="B272" s="41" t="s">
        <v>10092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10220</v>
      </c>
    </row>
    <row r="273" spans="1:15" x14ac:dyDescent="0.45">
      <c r="A273" s="41" t="s">
        <v>10123</v>
      </c>
      <c r="B273" s="41" t="s">
        <v>10092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10220</v>
      </c>
    </row>
    <row r="274" spans="1:15" x14ac:dyDescent="0.45">
      <c r="A274" s="41" t="s">
        <v>10124</v>
      </c>
      <c r="B274" s="41" t="s">
        <v>10092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10220</v>
      </c>
    </row>
    <row r="275" spans="1:15" x14ac:dyDescent="0.45">
      <c r="A275" s="41" t="s">
        <v>10125</v>
      </c>
      <c r="B275" s="41" t="s">
        <v>10092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10220</v>
      </c>
    </row>
    <row r="276" spans="1:15" x14ac:dyDescent="0.45">
      <c r="A276" s="41" t="s">
        <v>10126</v>
      </c>
      <c r="B276" s="41" t="s">
        <v>10092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10220</v>
      </c>
    </row>
    <row r="277" spans="1:15" x14ac:dyDescent="0.45">
      <c r="A277" s="41" t="s">
        <v>10127</v>
      </c>
      <c r="B277" s="41" t="s">
        <v>10092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10220</v>
      </c>
    </row>
    <row r="278" spans="1:15" x14ac:dyDescent="0.45">
      <c r="A278" s="41" t="s">
        <v>10128</v>
      </c>
      <c r="B278" s="41" t="s">
        <v>10092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10220</v>
      </c>
    </row>
    <row r="279" spans="1:15" x14ac:dyDescent="0.45">
      <c r="A279" s="41" t="s">
        <v>10129</v>
      </c>
      <c r="B279" s="41" t="s">
        <v>10092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10220</v>
      </c>
    </row>
    <row r="280" spans="1:15" x14ac:dyDescent="0.45">
      <c r="A280" s="42" t="s">
        <v>10130</v>
      </c>
      <c r="B280" s="42" t="s">
        <v>10092</v>
      </c>
      <c r="C280" s="43" t="s">
        <v>10093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10220</v>
      </c>
      <c r="O280" s="52" t="s">
        <v>10089</v>
      </c>
    </row>
    <row r="281" spans="1:15" x14ac:dyDescent="0.45">
      <c r="A281" s="41" t="s">
        <v>10131</v>
      </c>
      <c r="B281" s="41" t="s">
        <v>10092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10220</v>
      </c>
      <c r="O281" s="39" t="s">
        <v>10090</v>
      </c>
    </row>
    <row r="282" spans="1:15" x14ac:dyDescent="0.45">
      <c r="A282" s="41" t="s">
        <v>10132</v>
      </c>
      <c r="B282" s="41" t="s">
        <v>10092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10220</v>
      </c>
      <c r="O282" s="39" t="s">
        <v>10091</v>
      </c>
    </row>
    <row r="283" spans="1:15" x14ac:dyDescent="0.45">
      <c r="A283" s="41" t="s">
        <v>10133</v>
      </c>
      <c r="B283" s="41" t="s">
        <v>10092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10220</v>
      </c>
    </row>
    <row r="284" spans="1:15" x14ac:dyDescent="0.45">
      <c r="A284" s="41" t="s">
        <v>10134</v>
      </c>
      <c r="B284" s="41" t="s">
        <v>10092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10220</v>
      </c>
    </row>
    <row r="285" spans="1:15" x14ac:dyDescent="0.45">
      <c r="A285" s="41" t="s">
        <v>10135</v>
      </c>
      <c r="B285" s="41" t="s">
        <v>10092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10220</v>
      </c>
    </row>
    <row r="286" spans="1:15" x14ac:dyDescent="0.45">
      <c r="A286" s="41" t="s">
        <v>10136</v>
      </c>
      <c r="B286" s="41" t="s">
        <v>10092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10220</v>
      </c>
    </row>
    <row r="287" spans="1:15" x14ac:dyDescent="0.45">
      <c r="A287" s="41" t="s">
        <v>10137</v>
      </c>
      <c r="B287" s="41" t="s">
        <v>10092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10220</v>
      </c>
    </row>
    <row r="288" spans="1:15" x14ac:dyDescent="0.45">
      <c r="A288" s="41" t="s">
        <v>10138</v>
      </c>
      <c r="B288" s="41" t="s">
        <v>10092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10220</v>
      </c>
    </row>
    <row r="289" spans="1:15" x14ac:dyDescent="0.45">
      <c r="A289" s="41" t="s">
        <v>10139</v>
      </c>
      <c r="B289" s="41" t="s">
        <v>10092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10220</v>
      </c>
    </row>
    <row r="290" spans="1:15" x14ac:dyDescent="0.45">
      <c r="A290" s="41" t="s">
        <v>10140</v>
      </c>
      <c r="B290" s="41" t="s">
        <v>10092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10220</v>
      </c>
    </row>
    <row r="291" spans="1:15" x14ac:dyDescent="0.45">
      <c r="A291" s="41" t="s">
        <v>10141</v>
      </c>
      <c r="B291" s="41" t="s">
        <v>10092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10220</v>
      </c>
    </row>
    <row r="292" spans="1:15" x14ac:dyDescent="0.45">
      <c r="A292" s="41" t="s">
        <v>10142</v>
      </c>
      <c r="B292" s="41" t="s">
        <v>10092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10220</v>
      </c>
    </row>
    <row r="293" spans="1:15" x14ac:dyDescent="0.45">
      <c r="A293" s="41" t="s">
        <v>10143</v>
      </c>
      <c r="B293" s="41" t="s">
        <v>10092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10220</v>
      </c>
    </row>
    <row r="294" spans="1:15" x14ac:dyDescent="0.45">
      <c r="A294" s="41" t="s">
        <v>10144</v>
      </c>
      <c r="B294" s="41" t="s">
        <v>10092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10220</v>
      </c>
    </row>
    <row r="295" spans="1:15" x14ac:dyDescent="0.45">
      <c r="A295" s="41" t="s">
        <v>10145</v>
      </c>
      <c r="B295" s="41" t="s">
        <v>10092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10220</v>
      </c>
    </row>
    <row r="296" spans="1:15" x14ac:dyDescent="0.45">
      <c r="A296" s="41" t="s">
        <v>10146</v>
      </c>
      <c r="B296" s="41" t="s">
        <v>10092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10220</v>
      </c>
    </row>
    <row r="297" spans="1:15" x14ac:dyDescent="0.45">
      <c r="A297" s="41" t="s">
        <v>10147</v>
      </c>
      <c r="B297" s="41" t="s">
        <v>10092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10220</v>
      </c>
    </row>
    <row r="298" spans="1:15" x14ac:dyDescent="0.45">
      <c r="A298" s="42" t="s">
        <v>10148</v>
      </c>
      <c r="B298" s="42" t="s">
        <v>10092</v>
      </c>
      <c r="C298" s="43" t="s">
        <v>10093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10220</v>
      </c>
      <c r="O298" s="52" t="s">
        <v>10089</v>
      </c>
    </row>
    <row r="299" spans="1:15" x14ac:dyDescent="0.45">
      <c r="A299" s="41" t="s">
        <v>10149</v>
      </c>
      <c r="B299" s="41" t="s">
        <v>10092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10220</v>
      </c>
      <c r="O299" s="39" t="s">
        <v>10090</v>
      </c>
    </row>
    <row r="300" spans="1:15" x14ac:dyDescent="0.45">
      <c r="A300" s="41" t="s">
        <v>10150</v>
      </c>
      <c r="B300" s="41" t="s">
        <v>10092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10220</v>
      </c>
      <c r="O300" s="39" t="s">
        <v>10091</v>
      </c>
    </row>
    <row r="301" spans="1:15" x14ac:dyDescent="0.45">
      <c r="A301" s="41" t="s">
        <v>10151</v>
      </c>
      <c r="B301" s="41" t="s">
        <v>10092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10220</v>
      </c>
    </row>
    <row r="302" spans="1:15" x14ac:dyDescent="0.45">
      <c r="A302" s="41" t="s">
        <v>10152</v>
      </c>
      <c r="B302" s="41" t="s">
        <v>10092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10220</v>
      </c>
    </row>
    <row r="303" spans="1:15" x14ac:dyDescent="0.45">
      <c r="A303" s="41" t="s">
        <v>10153</v>
      </c>
      <c r="B303" s="41" t="s">
        <v>10092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10220</v>
      </c>
    </row>
    <row r="304" spans="1:15" x14ac:dyDescent="0.45">
      <c r="A304" s="41" t="s">
        <v>10154</v>
      </c>
      <c r="B304" s="41" t="s">
        <v>10092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10220</v>
      </c>
    </row>
    <row r="305" spans="1:15" x14ac:dyDescent="0.45">
      <c r="A305" s="41" t="s">
        <v>10155</v>
      </c>
      <c r="B305" s="41" t="s">
        <v>10092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10220</v>
      </c>
    </row>
    <row r="306" spans="1:15" x14ac:dyDescent="0.45">
      <c r="A306" s="41" t="s">
        <v>10156</v>
      </c>
      <c r="B306" s="41" t="s">
        <v>10092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10220</v>
      </c>
    </row>
    <row r="307" spans="1:15" x14ac:dyDescent="0.45">
      <c r="A307" s="41" t="s">
        <v>10157</v>
      </c>
      <c r="B307" s="41" t="s">
        <v>10092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10220</v>
      </c>
    </row>
    <row r="308" spans="1:15" x14ac:dyDescent="0.45">
      <c r="A308" s="41" t="s">
        <v>10158</v>
      </c>
      <c r="B308" s="41" t="s">
        <v>10092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10220</v>
      </c>
    </row>
    <row r="309" spans="1:15" x14ac:dyDescent="0.45">
      <c r="A309" s="41" t="s">
        <v>10159</v>
      </c>
      <c r="B309" s="41" t="s">
        <v>10092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10220</v>
      </c>
    </row>
    <row r="310" spans="1:15" x14ac:dyDescent="0.45">
      <c r="A310" s="41" t="s">
        <v>10160</v>
      </c>
      <c r="B310" s="41" t="s">
        <v>10092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10220</v>
      </c>
    </row>
    <row r="311" spans="1:15" x14ac:dyDescent="0.45">
      <c r="A311" s="41" t="s">
        <v>10161</v>
      </c>
      <c r="B311" s="41" t="s">
        <v>10092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10220</v>
      </c>
    </row>
    <row r="312" spans="1:15" x14ac:dyDescent="0.45">
      <c r="A312" s="41" t="s">
        <v>10162</v>
      </c>
      <c r="B312" s="41" t="s">
        <v>10092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10220</v>
      </c>
    </row>
    <row r="313" spans="1:15" x14ac:dyDescent="0.45">
      <c r="A313" s="41" t="s">
        <v>10163</v>
      </c>
      <c r="B313" s="41" t="s">
        <v>10092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10220</v>
      </c>
    </row>
    <row r="314" spans="1:15" x14ac:dyDescent="0.45">
      <c r="A314" s="41" t="s">
        <v>10164</v>
      </c>
      <c r="B314" s="41" t="s">
        <v>10092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10220</v>
      </c>
    </row>
    <row r="315" spans="1:15" x14ac:dyDescent="0.45">
      <c r="A315" s="41" t="s">
        <v>10165</v>
      </c>
      <c r="B315" s="41" t="s">
        <v>10092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10220</v>
      </c>
    </row>
    <row r="316" spans="1:15" x14ac:dyDescent="0.45">
      <c r="A316" s="42" t="s">
        <v>10166</v>
      </c>
      <c r="B316" s="42" t="s">
        <v>10092</v>
      </c>
      <c r="C316" s="43" t="s">
        <v>10093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10220</v>
      </c>
      <c r="O316" s="52" t="s">
        <v>10089</v>
      </c>
    </row>
    <row r="317" spans="1:15" x14ac:dyDescent="0.45">
      <c r="A317" s="41" t="s">
        <v>10167</v>
      </c>
      <c r="B317" s="41" t="s">
        <v>10092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10220</v>
      </c>
      <c r="O317" s="39" t="s">
        <v>10090</v>
      </c>
    </row>
    <row r="318" spans="1:15" x14ac:dyDescent="0.45">
      <c r="A318" s="41" t="s">
        <v>10168</v>
      </c>
      <c r="B318" s="41" t="s">
        <v>10092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10220</v>
      </c>
      <c r="O318" s="39" t="s">
        <v>10091</v>
      </c>
    </row>
    <row r="319" spans="1:15" x14ac:dyDescent="0.45">
      <c r="A319" s="41" t="s">
        <v>10169</v>
      </c>
      <c r="B319" s="41" t="s">
        <v>10092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10220</v>
      </c>
    </row>
    <row r="320" spans="1:15" x14ac:dyDescent="0.45">
      <c r="A320" s="41" t="s">
        <v>10170</v>
      </c>
      <c r="B320" s="41" t="s">
        <v>10092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10220</v>
      </c>
    </row>
    <row r="321" spans="1:15" x14ac:dyDescent="0.45">
      <c r="A321" s="41" t="s">
        <v>10171</v>
      </c>
      <c r="B321" s="41" t="s">
        <v>10092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10220</v>
      </c>
    </row>
    <row r="322" spans="1:15" x14ac:dyDescent="0.45">
      <c r="A322" s="41" t="s">
        <v>10172</v>
      </c>
      <c r="B322" s="41" t="s">
        <v>10092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10220</v>
      </c>
    </row>
    <row r="323" spans="1:15" x14ac:dyDescent="0.45">
      <c r="A323" s="41" t="s">
        <v>10173</v>
      </c>
      <c r="B323" s="41" t="s">
        <v>10092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10220</v>
      </c>
    </row>
    <row r="324" spans="1:15" x14ac:dyDescent="0.45">
      <c r="A324" s="41" t="s">
        <v>10174</v>
      </c>
      <c r="B324" s="41" t="s">
        <v>10092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10220</v>
      </c>
    </row>
    <row r="325" spans="1:15" x14ac:dyDescent="0.45">
      <c r="A325" s="41" t="s">
        <v>10175</v>
      </c>
      <c r="B325" s="41" t="s">
        <v>10092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10220</v>
      </c>
    </row>
    <row r="326" spans="1:15" x14ac:dyDescent="0.45">
      <c r="A326" s="41" t="s">
        <v>10176</v>
      </c>
      <c r="B326" s="41" t="s">
        <v>10092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10220</v>
      </c>
    </row>
    <row r="327" spans="1:15" x14ac:dyDescent="0.45">
      <c r="A327" s="41" t="s">
        <v>10177</v>
      </c>
      <c r="B327" s="41" t="s">
        <v>10092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10220</v>
      </c>
    </row>
    <row r="328" spans="1:15" x14ac:dyDescent="0.45">
      <c r="A328" s="41" t="s">
        <v>10178</v>
      </c>
      <c r="B328" s="41" t="s">
        <v>10092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10220</v>
      </c>
    </row>
    <row r="329" spans="1:15" x14ac:dyDescent="0.45">
      <c r="A329" s="41" t="s">
        <v>10179</v>
      </c>
      <c r="B329" s="41" t="s">
        <v>10092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10220</v>
      </c>
    </row>
    <row r="330" spans="1:15" x14ac:dyDescent="0.45">
      <c r="A330" s="41" t="s">
        <v>10180</v>
      </c>
      <c r="B330" s="41" t="s">
        <v>10092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10220</v>
      </c>
    </row>
    <row r="331" spans="1:15" x14ac:dyDescent="0.45">
      <c r="A331" s="41" t="s">
        <v>10181</v>
      </c>
      <c r="B331" s="41" t="s">
        <v>10092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10220</v>
      </c>
    </row>
    <row r="332" spans="1:15" x14ac:dyDescent="0.45">
      <c r="A332" s="41" t="s">
        <v>10182</v>
      </c>
      <c r="B332" s="41" t="s">
        <v>10092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10220</v>
      </c>
    </row>
    <row r="333" spans="1:15" x14ac:dyDescent="0.45">
      <c r="A333" s="41" t="s">
        <v>10183</v>
      </c>
      <c r="B333" s="41" t="s">
        <v>10092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10220</v>
      </c>
    </row>
    <row r="334" spans="1:15" x14ac:dyDescent="0.45">
      <c r="A334" s="42" t="s">
        <v>10184</v>
      </c>
      <c r="B334" s="42" t="s">
        <v>10092</v>
      </c>
      <c r="C334" s="43" t="s">
        <v>10093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10220</v>
      </c>
      <c r="O334" s="52" t="s">
        <v>10089</v>
      </c>
    </row>
    <row r="335" spans="1:15" x14ac:dyDescent="0.45">
      <c r="A335" s="41" t="s">
        <v>10185</v>
      </c>
      <c r="B335" s="41" t="s">
        <v>10092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10220</v>
      </c>
      <c r="O335" s="39" t="s">
        <v>10090</v>
      </c>
    </row>
    <row r="336" spans="1:15" x14ac:dyDescent="0.45">
      <c r="A336" s="41" t="s">
        <v>10186</v>
      </c>
      <c r="B336" s="41" t="s">
        <v>10092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10220</v>
      </c>
      <c r="O336" s="39" t="s">
        <v>10091</v>
      </c>
    </row>
    <row r="337" spans="1:15" x14ac:dyDescent="0.45">
      <c r="A337" s="41" t="s">
        <v>10187</v>
      </c>
      <c r="B337" s="41" t="s">
        <v>10092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10220</v>
      </c>
    </row>
    <row r="338" spans="1:15" x14ac:dyDescent="0.45">
      <c r="A338" s="41" t="s">
        <v>10188</v>
      </c>
      <c r="B338" s="41" t="s">
        <v>10092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10220</v>
      </c>
    </row>
    <row r="339" spans="1:15" x14ac:dyDescent="0.45">
      <c r="A339" s="41" t="s">
        <v>10189</v>
      </c>
      <c r="B339" s="41" t="s">
        <v>10092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10220</v>
      </c>
    </row>
    <row r="340" spans="1:15" x14ac:dyDescent="0.45">
      <c r="A340" s="41" t="s">
        <v>10190</v>
      </c>
      <c r="B340" s="41" t="s">
        <v>10092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10220</v>
      </c>
    </row>
    <row r="341" spans="1:15" x14ac:dyDescent="0.45">
      <c r="A341" s="41" t="s">
        <v>10191</v>
      </c>
      <c r="B341" s="41" t="s">
        <v>10092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10220</v>
      </c>
    </row>
    <row r="342" spans="1:15" x14ac:dyDescent="0.45">
      <c r="A342" s="41" t="s">
        <v>10192</v>
      </c>
      <c r="B342" s="41" t="s">
        <v>10092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10220</v>
      </c>
    </row>
    <row r="343" spans="1:15" x14ac:dyDescent="0.45">
      <c r="A343" s="41" t="s">
        <v>10193</v>
      </c>
      <c r="B343" s="41" t="s">
        <v>10092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10220</v>
      </c>
    </row>
    <row r="344" spans="1:15" x14ac:dyDescent="0.45">
      <c r="A344" s="41" t="s">
        <v>10194</v>
      </c>
      <c r="B344" s="41" t="s">
        <v>10092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10220</v>
      </c>
    </row>
    <row r="345" spans="1:15" x14ac:dyDescent="0.45">
      <c r="A345" s="41" t="s">
        <v>10195</v>
      </c>
      <c r="B345" s="41" t="s">
        <v>10092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10220</v>
      </c>
    </row>
    <row r="346" spans="1:15" x14ac:dyDescent="0.45">
      <c r="A346" s="41" t="s">
        <v>10196</v>
      </c>
      <c r="B346" s="41" t="s">
        <v>10092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10220</v>
      </c>
    </row>
    <row r="347" spans="1:15" x14ac:dyDescent="0.45">
      <c r="A347" s="41" t="s">
        <v>10197</v>
      </c>
      <c r="B347" s="41" t="s">
        <v>10092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10220</v>
      </c>
    </row>
    <row r="348" spans="1:15" x14ac:dyDescent="0.45">
      <c r="A348" s="41" t="s">
        <v>10198</v>
      </c>
      <c r="B348" s="41" t="s">
        <v>10092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10220</v>
      </c>
    </row>
    <row r="349" spans="1:15" x14ac:dyDescent="0.45">
      <c r="A349" s="41" t="s">
        <v>10199</v>
      </c>
      <c r="B349" s="41" t="s">
        <v>10092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10220</v>
      </c>
    </row>
    <row r="350" spans="1:15" x14ac:dyDescent="0.45">
      <c r="A350" s="41" t="s">
        <v>10200</v>
      </c>
      <c r="B350" s="41" t="s">
        <v>10092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10220</v>
      </c>
    </row>
    <row r="351" spans="1:15" x14ac:dyDescent="0.45">
      <c r="A351" s="41" t="s">
        <v>10201</v>
      </c>
      <c r="B351" s="41" t="s">
        <v>10092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10220</v>
      </c>
    </row>
    <row r="352" spans="1:15" x14ac:dyDescent="0.45">
      <c r="A352" s="42" t="s">
        <v>10202</v>
      </c>
      <c r="B352" s="42" t="s">
        <v>10092</v>
      </c>
      <c r="C352" s="43" t="s">
        <v>10093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10220</v>
      </c>
      <c r="O352" s="52" t="s">
        <v>10089</v>
      </c>
    </row>
    <row r="353" spans="1:15" x14ac:dyDescent="0.45">
      <c r="A353" s="41" t="s">
        <v>10203</v>
      </c>
      <c r="B353" s="41" t="s">
        <v>10092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10220</v>
      </c>
      <c r="O353" s="39" t="s">
        <v>10090</v>
      </c>
    </row>
    <row r="354" spans="1:15" x14ac:dyDescent="0.45">
      <c r="A354" s="41" t="s">
        <v>10204</v>
      </c>
      <c r="B354" s="41" t="s">
        <v>10092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10220</v>
      </c>
      <c r="O354" s="39" t="s">
        <v>10091</v>
      </c>
    </row>
    <row r="355" spans="1:15" x14ac:dyDescent="0.45">
      <c r="A355" s="41" t="s">
        <v>10205</v>
      </c>
      <c r="B355" s="41" t="s">
        <v>10092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10220</v>
      </c>
    </row>
    <row r="356" spans="1:15" x14ac:dyDescent="0.45">
      <c r="A356" s="41" t="s">
        <v>10206</v>
      </c>
      <c r="B356" s="41" t="s">
        <v>10092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10220</v>
      </c>
    </row>
    <row r="357" spans="1:15" x14ac:dyDescent="0.45">
      <c r="A357" s="41" t="s">
        <v>10207</v>
      </c>
      <c r="B357" s="41" t="s">
        <v>10092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10220</v>
      </c>
    </row>
    <row r="358" spans="1:15" x14ac:dyDescent="0.45">
      <c r="A358" s="41" t="s">
        <v>10208</v>
      </c>
      <c r="B358" s="41" t="s">
        <v>10092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10220</v>
      </c>
    </row>
    <row r="359" spans="1:15" x14ac:dyDescent="0.45">
      <c r="A359" s="41" t="s">
        <v>10209</v>
      </c>
      <c r="B359" s="41" t="s">
        <v>10092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10220</v>
      </c>
    </row>
    <row r="360" spans="1:15" x14ac:dyDescent="0.45">
      <c r="A360" s="41" t="s">
        <v>10210</v>
      </c>
      <c r="B360" s="41" t="s">
        <v>10092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10220</v>
      </c>
    </row>
    <row r="361" spans="1:15" x14ac:dyDescent="0.45">
      <c r="A361" s="41" t="s">
        <v>10211</v>
      </c>
      <c r="B361" s="41" t="s">
        <v>10092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10220</v>
      </c>
    </row>
    <row r="362" spans="1:15" x14ac:dyDescent="0.45">
      <c r="A362" s="41" t="s">
        <v>10212</v>
      </c>
      <c r="B362" s="41" t="s">
        <v>10092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10220</v>
      </c>
    </row>
    <row r="363" spans="1:15" x14ac:dyDescent="0.45">
      <c r="A363" s="41" t="s">
        <v>10213</v>
      </c>
      <c r="B363" s="41" t="s">
        <v>10092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10220</v>
      </c>
    </row>
    <row r="364" spans="1:15" x14ac:dyDescent="0.45">
      <c r="A364" s="41" t="s">
        <v>10214</v>
      </c>
      <c r="B364" s="41" t="s">
        <v>10092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10220</v>
      </c>
    </row>
    <row r="365" spans="1:15" x14ac:dyDescent="0.45">
      <c r="A365" s="41" t="s">
        <v>10215</v>
      </c>
      <c r="B365" s="41" t="s">
        <v>10092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10220</v>
      </c>
    </row>
    <row r="366" spans="1:15" x14ac:dyDescent="0.45">
      <c r="A366" s="41" t="s">
        <v>10216</v>
      </c>
      <c r="B366" s="41" t="s">
        <v>10092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10220</v>
      </c>
    </row>
    <row r="367" spans="1:15" x14ac:dyDescent="0.45">
      <c r="A367" s="41" t="s">
        <v>10217</v>
      </c>
      <c r="B367" s="41" t="s">
        <v>10092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10220</v>
      </c>
    </row>
    <row r="368" spans="1:15" x14ac:dyDescent="0.45">
      <c r="A368" s="41" t="s">
        <v>10218</v>
      </c>
      <c r="B368" s="41" t="s">
        <v>10092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10220</v>
      </c>
    </row>
    <row r="369" spans="1:15" x14ac:dyDescent="0.45">
      <c r="A369" s="41" t="s">
        <v>10219</v>
      </c>
      <c r="B369" s="41" t="s">
        <v>10092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10220</v>
      </c>
    </row>
    <row r="370" spans="1:15" x14ac:dyDescent="0.45">
      <c r="A370" s="41"/>
      <c r="B370" s="41"/>
    </row>
    <row r="371" spans="1:15" x14ac:dyDescent="0.45">
      <c r="A371" s="41" t="s">
        <v>10229</v>
      </c>
      <c r="B371" s="42" t="s">
        <v>10227</v>
      </c>
      <c r="C371" s="43" t="s">
        <v>10228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9900</v>
      </c>
      <c r="O371" s="43"/>
    </row>
    <row r="372" spans="1:15" s="43" customFormat="1" x14ac:dyDescent="0.45">
      <c r="A372" s="41" t="s">
        <v>10230</v>
      </c>
      <c r="B372" s="41" t="s">
        <v>10221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9900</v>
      </c>
      <c r="O372" s="39"/>
    </row>
    <row r="373" spans="1:15" x14ac:dyDescent="0.45">
      <c r="A373" s="41" t="s">
        <v>10231</v>
      </c>
      <c r="B373" s="41" t="s">
        <v>10222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9900</v>
      </c>
    </row>
    <row r="374" spans="1:15" x14ac:dyDescent="0.45">
      <c r="A374" s="41" t="s">
        <v>10232</v>
      </c>
      <c r="B374" s="41" t="s">
        <v>10223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9900</v>
      </c>
    </row>
    <row r="375" spans="1:15" x14ac:dyDescent="0.45">
      <c r="A375" s="41" t="s">
        <v>10233</v>
      </c>
      <c r="B375" s="41" t="s">
        <v>10224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9900</v>
      </c>
    </row>
    <row r="376" spans="1:15" x14ac:dyDescent="0.45">
      <c r="A376" s="41" t="s">
        <v>10234</v>
      </c>
      <c r="B376" s="41" t="s">
        <v>10225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9900</v>
      </c>
    </row>
    <row r="377" spans="1:15" x14ac:dyDescent="0.45">
      <c r="A377" s="41" t="s">
        <v>10235</v>
      </c>
      <c r="B377" s="41" t="s">
        <v>10226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9900</v>
      </c>
    </row>
    <row r="378" spans="1:15" x14ac:dyDescent="0.45">
      <c r="A378" s="42" t="s">
        <v>9897</v>
      </c>
      <c r="B378" s="42" t="s">
        <v>9898</v>
      </c>
      <c r="C378" s="43" t="s">
        <v>653</v>
      </c>
      <c r="D378" s="43"/>
      <c r="E378" s="43">
        <v>0</v>
      </c>
      <c r="F378" s="43"/>
      <c r="G378" s="43"/>
      <c r="H378" s="43" t="s">
        <v>9900</v>
      </c>
      <c r="I378" s="43">
        <v>1</v>
      </c>
      <c r="J378" s="43"/>
      <c r="K378" s="43">
        <f t="shared" ref="K378:K385" si="10">E378*I378</f>
        <v>0</v>
      </c>
      <c r="M378" s="43" t="s">
        <v>9899</v>
      </c>
      <c r="N378" s="43" t="s">
        <v>9900</v>
      </c>
    </row>
    <row r="379" spans="1:15" x14ac:dyDescent="0.45">
      <c r="A379" s="41" t="s">
        <v>9896</v>
      </c>
      <c r="B379" s="41" t="s">
        <v>9898</v>
      </c>
      <c r="C379" s="39" t="s">
        <v>653</v>
      </c>
      <c r="E379" s="39">
        <v>1021.44</v>
      </c>
      <c r="H379" s="39" t="s">
        <v>9900</v>
      </c>
      <c r="I379" s="39">
        <v>1</v>
      </c>
      <c r="K379" s="39">
        <f t="shared" si="10"/>
        <v>1021.44</v>
      </c>
      <c r="M379" s="39" t="s">
        <v>9693</v>
      </c>
      <c r="N379" s="39" t="s">
        <v>9900</v>
      </c>
    </row>
    <row r="380" spans="1:15" x14ac:dyDescent="0.45">
      <c r="A380" s="41" t="s">
        <v>9895</v>
      </c>
      <c r="B380" s="41" t="s">
        <v>9898</v>
      </c>
      <c r="C380" s="39" t="s">
        <v>653</v>
      </c>
      <c r="E380" s="39">
        <v>3931.26</v>
      </c>
      <c r="H380" s="39" t="s">
        <v>9900</v>
      </c>
      <c r="I380" s="39">
        <v>1</v>
      </c>
      <c r="K380" s="39">
        <f t="shared" si="10"/>
        <v>3931.26</v>
      </c>
      <c r="M380" s="39" t="s">
        <v>9693</v>
      </c>
      <c r="N380" s="39" t="s">
        <v>9900</v>
      </c>
    </row>
    <row r="381" spans="1:15" x14ac:dyDescent="0.45">
      <c r="A381" s="41" t="s">
        <v>9894</v>
      </c>
      <c r="B381" s="41" t="s">
        <v>9898</v>
      </c>
      <c r="C381" s="39" t="s">
        <v>653</v>
      </c>
      <c r="E381" s="39">
        <v>4942.25</v>
      </c>
      <c r="H381" s="39" t="s">
        <v>9900</v>
      </c>
      <c r="I381" s="39">
        <v>1</v>
      </c>
      <c r="K381" s="39">
        <f t="shared" si="10"/>
        <v>4942.25</v>
      </c>
      <c r="M381" s="39" t="s">
        <v>9693</v>
      </c>
      <c r="N381" s="39" t="s">
        <v>9900</v>
      </c>
    </row>
    <row r="382" spans="1:15" x14ac:dyDescent="0.45">
      <c r="A382" s="41" t="s">
        <v>9893</v>
      </c>
      <c r="B382" s="41" t="s">
        <v>9898</v>
      </c>
      <c r="C382" s="39" t="s">
        <v>653</v>
      </c>
      <c r="E382" s="39">
        <v>5216.55</v>
      </c>
      <c r="H382" s="39" t="s">
        <v>9900</v>
      </c>
      <c r="I382" s="39">
        <v>1</v>
      </c>
      <c r="K382" s="39">
        <f t="shared" si="10"/>
        <v>5216.55</v>
      </c>
      <c r="M382" s="39" t="s">
        <v>9693</v>
      </c>
      <c r="N382" s="39" t="s">
        <v>9900</v>
      </c>
    </row>
    <row r="383" spans="1:15" x14ac:dyDescent="0.45">
      <c r="A383" s="41" t="s">
        <v>9892</v>
      </c>
      <c r="B383" s="41" t="s">
        <v>9898</v>
      </c>
      <c r="C383" s="39" t="s">
        <v>653</v>
      </c>
      <c r="E383" s="39">
        <v>6594.44</v>
      </c>
      <c r="H383" s="39" t="s">
        <v>9900</v>
      </c>
      <c r="I383" s="39">
        <v>1</v>
      </c>
      <c r="K383" s="39">
        <f t="shared" si="10"/>
        <v>6594.44</v>
      </c>
      <c r="M383" s="39" t="s">
        <v>9693</v>
      </c>
      <c r="N383" s="39" t="s">
        <v>9900</v>
      </c>
    </row>
    <row r="384" spans="1:15" x14ac:dyDescent="0.45">
      <c r="A384" s="41" t="s">
        <v>9891</v>
      </c>
      <c r="B384" s="41" t="s">
        <v>9898</v>
      </c>
      <c r="C384" s="39" t="s">
        <v>653</v>
      </c>
      <c r="E384" s="39">
        <v>5993.34</v>
      </c>
      <c r="H384" s="39" t="s">
        <v>9900</v>
      </c>
      <c r="I384" s="39">
        <v>1</v>
      </c>
      <c r="K384" s="39">
        <f t="shared" si="10"/>
        <v>5993.34</v>
      </c>
      <c r="M384" s="39" t="s">
        <v>9693</v>
      </c>
      <c r="N384" s="39" t="s">
        <v>9900</v>
      </c>
    </row>
    <row r="385" spans="1:15" x14ac:dyDescent="0.45">
      <c r="A385" s="41" t="s">
        <v>9890</v>
      </c>
      <c r="B385" s="41" t="s">
        <v>9898</v>
      </c>
      <c r="C385" s="39" t="s">
        <v>653</v>
      </c>
      <c r="E385" s="39">
        <v>5714.22</v>
      </c>
      <c r="H385" s="39" t="s">
        <v>9900</v>
      </c>
      <c r="I385" s="39">
        <v>1</v>
      </c>
      <c r="K385" s="39">
        <f t="shared" si="10"/>
        <v>5714.22</v>
      </c>
      <c r="M385" s="39" t="s">
        <v>9693</v>
      </c>
      <c r="N385" s="39" t="s">
        <v>9900</v>
      </c>
    </row>
    <row r="386" spans="1:15" x14ac:dyDescent="0.45">
      <c r="A386" s="42" t="s">
        <v>9451</v>
      </c>
      <c r="B386" s="42" t="s">
        <v>9690</v>
      </c>
      <c r="C386" s="43" t="s">
        <v>9717</v>
      </c>
      <c r="D386" s="43"/>
      <c r="E386" s="43">
        <v>9.3900000000000008E-3</v>
      </c>
      <c r="F386" s="43"/>
      <c r="G386" s="43"/>
      <c r="H386" s="43" t="s">
        <v>9704</v>
      </c>
      <c r="I386" s="43">
        <v>1</v>
      </c>
      <c r="J386" s="43"/>
      <c r="K386" s="43">
        <f t="shared" ref="K386:K398" si="11">E386*I386</f>
        <v>9.3900000000000008E-3</v>
      </c>
      <c r="L386" s="43"/>
      <c r="M386" s="43" t="s">
        <v>9692</v>
      </c>
      <c r="N386" s="43" t="s">
        <v>10236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9717</v>
      </c>
      <c r="D387" s="39"/>
      <c r="E387" s="39">
        <v>4.23935</v>
      </c>
      <c r="F387" s="39"/>
      <c r="G387" s="39"/>
      <c r="H387" s="39" t="s">
        <v>9704</v>
      </c>
      <c r="I387" s="39">
        <v>1</v>
      </c>
      <c r="J387" s="39"/>
      <c r="K387" s="39">
        <f t="shared" si="11"/>
        <v>4.23935</v>
      </c>
      <c r="L387" s="39"/>
      <c r="M387" s="39" t="s">
        <v>9693</v>
      </c>
      <c r="N387" s="39" t="s">
        <v>10236</v>
      </c>
      <c r="O387" s="39"/>
    </row>
    <row r="388" spans="1:15" x14ac:dyDescent="0.45">
      <c r="A388" s="41" t="s">
        <v>9453</v>
      </c>
      <c r="B388" s="41" t="s">
        <v>9690</v>
      </c>
      <c r="C388" s="39" t="s">
        <v>9717</v>
      </c>
      <c r="E388" s="39">
        <v>7.5719999999999996E-2</v>
      </c>
      <c r="H388" s="39" t="s">
        <v>9704</v>
      </c>
      <c r="I388" s="39">
        <v>1</v>
      </c>
      <c r="K388" s="39">
        <f t="shared" si="11"/>
        <v>7.5719999999999996E-2</v>
      </c>
      <c r="M388" s="39" t="s">
        <v>9694</v>
      </c>
      <c r="N388" s="39" t="s">
        <v>10236</v>
      </c>
    </row>
    <row r="389" spans="1:15" x14ac:dyDescent="0.45">
      <c r="A389" s="41" t="s">
        <v>9454</v>
      </c>
      <c r="B389" s="41" t="s">
        <v>9690</v>
      </c>
      <c r="C389" s="39" t="s">
        <v>9717</v>
      </c>
      <c r="E389" s="39">
        <v>0.10518</v>
      </c>
      <c r="H389" s="39" t="s">
        <v>9704</v>
      </c>
      <c r="I389" s="39">
        <v>1</v>
      </c>
      <c r="K389" s="39">
        <f t="shared" si="11"/>
        <v>0.10518</v>
      </c>
      <c r="M389" s="39" t="s">
        <v>9694</v>
      </c>
      <c r="N389" s="39" t="s">
        <v>10236</v>
      </c>
    </row>
    <row r="390" spans="1:15" x14ac:dyDescent="0.45">
      <c r="A390" s="41" t="s">
        <v>9455</v>
      </c>
      <c r="B390" s="41" t="s">
        <v>9690</v>
      </c>
      <c r="C390" s="39" t="s">
        <v>9717</v>
      </c>
      <c r="E390" s="39">
        <v>16.468</v>
      </c>
      <c r="H390" s="39" t="s">
        <v>9704</v>
      </c>
      <c r="I390" s="39">
        <v>1</v>
      </c>
      <c r="K390" s="39">
        <f t="shared" si="11"/>
        <v>16.468</v>
      </c>
      <c r="M390" s="39" t="s">
        <v>9694</v>
      </c>
      <c r="N390" s="39" t="s">
        <v>10236</v>
      </c>
    </row>
    <row r="391" spans="1:15" x14ac:dyDescent="0.45">
      <c r="A391" s="41" t="s">
        <v>9456</v>
      </c>
      <c r="B391" s="41" t="s">
        <v>9690</v>
      </c>
      <c r="C391" s="39" t="s">
        <v>9717</v>
      </c>
      <c r="E391" s="39">
        <v>0.66805999999999999</v>
      </c>
      <c r="H391" s="39" t="s">
        <v>9704</v>
      </c>
      <c r="I391" s="39">
        <v>1</v>
      </c>
      <c r="K391" s="39">
        <f t="shared" si="11"/>
        <v>0.66805999999999999</v>
      </c>
      <c r="M391" s="39" t="s">
        <v>9695</v>
      </c>
      <c r="N391" s="39" t="s">
        <v>10236</v>
      </c>
    </row>
    <row r="392" spans="1:15" x14ac:dyDescent="0.45">
      <c r="A392" s="41" t="s">
        <v>9457</v>
      </c>
      <c r="B392" s="41" t="s">
        <v>9690</v>
      </c>
      <c r="C392" s="39" t="s">
        <v>9717</v>
      </c>
      <c r="E392" s="39">
        <v>0.18648000000000001</v>
      </c>
      <c r="H392" s="39" t="s">
        <v>9704</v>
      </c>
      <c r="I392" s="39">
        <v>1</v>
      </c>
      <c r="K392" s="39">
        <f t="shared" si="11"/>
        <v>0.18648000000000001</v>
      </c>
      <c r="M392" s="39" t="s">
        <v>9696</v>
      </c>
      <c r="N392" s="39" t="s">
        <v>10236</v>
      </c>
    </row>
    <row r="393" spans="1:15" x14ac:dyDescent="0.45">
      <c r="A393" s="41" t="s">
        <v>9458</v>
      </c>
      <c r="B393" s="41" t="s">
        <v>9690</v>
      </c>
      <c r="C393" s="39" t="s">
        <v>9717</v>
      </c>
      <c r="E393" s="39">
        <v>0.22201000000000001</v>
      </c>
      <c r="H393" s="39" t="s">
        <v>9704</v>
      </c>
      <c r="I393" s="39">
        <v>1</v>
      </c>
      <c r="K393" s="39">
        <f t="shared" si="11"/>
        <v>0.22201000000000001</v>
      </c>
      <c r="M393" s="39" t="s">
        <v>9697</v>
      </c>
      <c r="N393" s="39" t="s">
        <v>10236</v>
      </c>
    </row>
    <row r="394" spans="1:15" x14ac:dyDescent="0.45">
      <c r="A394" s="41" t="s">
        <v>9459</v>
      </c>
      <c r="B394" s="41" t="s">
        <v>9690</v>
      </c>
      <c r="C394" s="39" t="s">
        <v>9717</v>
      </c>
      <c r="E394" s="39">
        <v>6.5350000000000005E-2</v>
      </c>
      <c r="H394" s="39" t="s">
        <v>9704</v>
      </c>
      <c r="I394" s="39">
        <v>1</v>
      </c>
      <c r="K394" s="39">
        <f t="shared" si="11"/>
        <v>6.5350000000000005E-2</v>
      </c>
      <c r="M394" s="39" t="s">
        <v>9694</v>
      </c>
      <c r="N394" s="39" t="s">
        <v>10236</v>
      </c>
    </row>
    <row r="395" spans="1:15" x14ac:dyDescent="0.45">
      <c r="A395" s="41" t="s">
        <v>9460</v>
      </c>
      <c r="B395" s="41" t="s">
        <v>9690</v>
      </c>
      <c r="C395" s="39" t="s">
        <v>9717</v>
      </c>
      <c r="E395" s="39">
        <v>1.6508499999999999</v>
      </c>
      <c r="H395" s="39" t="s">
        <v>9704</v>
      </c>
      <c r="I395" s="39">
        <v>1</v>
      </c>
      <c r="K395" s="39">
        <f t="shared" si="11"/>
        <v>1.6508499999999999</v>
      </c>
      <c r="M395" s="39" t="s">
        <v>9694</v>
      </c>
      <c r="N395" s="39" t="s">
        <v>10236</v>
      </c>
    </row>
    <row r="396" spans="1:15" x14ac:dyDescent="0.45">
      <c r="A396" s="41" t="s">
        <v>9461</v>
      </c>
      <c r="B396" s="41" t="s">
        <v>9690</v>
      </c>
      <c r="C396" s="39" t="s">
        <v>9717</v>
      </c>
      <c r="E396" s="39">
        <v>0.25130999999999998</v>
      </c>
      <c r="H396" s="39" t="s">
        <v>9704</v>
      </c>
      <c r="I396" s="39">
        <v>1</v>
      </c>
      <c r="K396" s="39">
        <f t="shared" si="11"/>
        <v>0.25130999999999998</v>
      </c>
      <c r="M396" s="39" t="s">
        <v>9698</v>
      </c>
      <c r="N396" s="39" t="s">
        <v>10236</v>
      </c>
    </row>
    <row r="397" spans="1:15" x14ac:dyDescent="0.45">
      <c r="A397" s="41" t="s">
        <v>9462</v>
      </c>
      <c r="B397" s="41" t="s">
        <v>9690</v>
      </c>
      <c r="C397" s="39" t="s">
        <v>9717</v>
      </c>
      <c r="E397" s="39">
        <v>-4.7050000000000002E-2</v>
      </c>
      <c r="H397" s="39" t="s">
        <v>9704</v>
      </c>
      <c r="I397" s="39">
        <v>1</v>
      </c>
      <c r="K397" s="39">
        <f t="shared" si="11"/>
        <v>-4.7050000000000002E-2</v>
      </c>
      <c r="M397" s="39" t="s">
        <v>9699</v>
      </c>
      <c r="N397" s="39" t="s">
        <v>10236</v>
      </c>
    </row>
    <row r="398" spans="1:15" x14ac:dyDescent="0.45">
      <c r="A398" s="41" t="s">
        <v>9463</v>
      </c>
      <c r="B398" s="41" t="s">
        <v>9690</v>
      </c>
      <c r="C398" s="39" t="s">
        <v>9717</v>
      </c>
      <c r="E398" s="39">
        <v>-3.4399999999999999E-3</v>
      </c>
      <c r="H398" s="39" t="s">
        <v>9704</v>
      </c>
      <c r="I398" s="39">
        <v>1</v>
      </c>
      <c r="K398" s="39">
        <f t="shared" si="11"/>
        <v>-3.4399999999999999E-3</v>
      </c>
      <c r="M398" s="39" t="s">
        <v>9700</v>
      </c>
      <c r="N398" s="39" t="s">
        <v>10236</v>
      </c>
    </row>
    <row r="399" spans="1:15" x14ac:dyDescent="0.45">
      <c r="A399" s="41" t="s">
        <v>9464</v>
      </c>
      <c r="B399" s="41" t="s">
        <v>9690</v>
      </c>
      <c r="C399" s="39" t="s">
        <v>9717</v>
      </c>
      <c r="E399" s="40">
        <v>1.8756699999999999E-5</v>
      </c>
      <c r="H399" s="39" t="s">
        <v>9704</v>
      </c>
      <c r="I399" s="39">
        <v>1</v>
      </c>
      <c r="K399" s="39">
        <f t="shared" ref="K399:K516" si="12">E399*I399</f>
        <v>1.8756699999999999E-5</v>
      </c>
      <c r="M399" s="39" t="s">
        <v>9701</v>
      </c>
      <c r="N399" s="39" t="s">
        <v>10236</v>
      </c>
    </row>
    <row r="400" spans="1:15" x14ac:dyDescent="0.45">
      <c r="A400" s="41" t="s">
        <v>9465</v>
      </c>
      <c r="B400" s="41" t="s">
        <v>9690</v>
      </c>
      <c r="C400" s="39" t="s">
        <v>9717</v>
      </c>
      <c r="E400" s="39">
        <v>5.11E-3</v>
      </c>
      <c r="H400" s="39" t="s">
        <v>9704</v>
      </c>
      <c r="I400" s="39">
        <v>1</v>
      </c>
      <c r="K400" s="39">
        <f t="shared" si="12"/>
        <v>5.11E-3</v>
      </c>
      <c r="M400" s="39" t="s">
        <v>9702</v>
      </c>
      <c r="N400" s="39" t="s">
        <v>10236</v>
      </c>
    </row>
    <row r="401" spans="1:15" x14ac:dyDescent="0.45">
      <c r="A401" s="41" t="s">
        <v>9466</v>
      </c>
      <c r="B401" s="41" t="s">
        <v>9690</v>
      </c>
      <c r="C401" s="39" t="s">
        <v>9717</v>
      </c>
      <c r="E401" s="39">
        <v>8.8000000000000005E-3</v>
      </c>
      <c r="H401" s="39" t="s">
        <v>9704</v>
      </c>
      <c r="I401" s="39">
        <v>1</v>
      </c>
      <c r="K401" s="39">
        <f t="shared" si="12"/>
        <v>8.8000000000000005E-3</v>
      </c>
      <c r="M401" s="39" t="s">
        <v>9703</v>
      </c>
      <c r="N401" s="39" t="s">
        <v>10236</v>
      </c>
    </row>
    <row r="402" spans="1:15" x14ac:dyDescent="0.45">
      <c r="A402" s="41" t="s">
        <v>9467</v>
      </c>
      <c r="B402" s="41" t="s">
        <v>9690</v>
      </c>
      <c r="C402" s="39" t="s">
        <v>9717</v>
      </c>
      <c r="E402" s="39">
        <v>9.0500000000000008E-3</v>
      </c>
      <c r="H402" s="39" t="s">
        <v>9704</v>
      </c>
      <c r="I402" s="39">
        <v>1</v>
      </c>
      <c r="K402" s="39">
        <f t="shared" si="12"/>
        <v>9.0500000000000008E-3</v>
      </c>
      <c r="M402" s="39" t="s">
        <v>9703</v>
      </c>
      <c r="N402" s="39" t="s">
        <v>10236</v>
      </c>
    </row>
    <row r="403" spans="1:15" x14ac:dyDescent="0.45">
      <c r="A403" s="41" t="s">
        <v>9468</v>
      </c>
      <c r="B403" s="41" t="s">
        <v>9690</v>
      </c>
      <c r="C403" s="39" t="s">
        <v>9717</v>
      </c>
      <c r="E403" s="39">
        <v>2.0590000000000001E-2</v>
      </c>
      <c r="H403" s="39" t="s">
        <v>9704</v>
      </c>
      <c r="I403" s="39">
        <v>1</v>
      </c>
      <c r="K403" s="39">
        <f t="shared" si="12"/>
        <v>2.0590000000000001E-2</v>
      </c>
      <c r="M403" s="39" t="s">
        <v>9704</v>
      </c>
      <c r="N403" s="39" t="s">
        <v>10236</v>
      </c>
    </row>
    <row r="404" spans="1:15" x14ac:dyDescent="0.45">
      <c r="A404" s="42" t="s">
        <v>9541</v>
      </c>
      <c r="B404" s="41" t="s">
        <v>9690</v>
      </c>
      <c r="C404" s="43" t="s">
        <v>10263</v>
      </c>
      <c r="D404" s="43"/>
      <c r="E404" s="43">
        <v>2.8400000000000001E-3</v>
      </c>
      <c r="F404" s="43"/>
      <c r="G404" s="43"/>
      <c r="H404" s="43" t="s">
        <v>10264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10264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10263</v>
      </c>
      <c r="D405" s="39"/>
      <c r="E405" s="39">
        <v>19.167870000000001</v>
      </c>
      <c r="F405" s="39"/>
      <c r="G405" s="39"/>
      <c r="H405" s="39" t="s">
        <v>10264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10264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10263</v>
      </c>
      <c r="E406" s="39">
        <v>2.0670000000000001E-2</v>
      </c>
      <c r="H406" s="39" t="s">
        <v>10264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10264</v>
      </c>
    </row>
    <row r="407" spans="1:15" x14ac:dyDescent="0.45">
      <c r="A407" s="41" t="s">
        <v>9544</v>
      </c>
      <c r="B407" s="41" t="s">
        <v>9690</v>
      </c>
      <c r="C407" s="39" t="s">
        <v>10263</v>
      </c>
      <c r="E407" s="39">
        <v>2.742E-2</v>
      </c>
      <c r="H407" s="39" t="s">
        <v>10264</v>
      </c>
      <c r="I407" s="39">
        <v>1</v>
      </c>
      <c r="K407" s="39">
        <f t="shared" si="12"/>
        <v>2.742E-2</v>
      </c>
      <c r="M407" s="39" t="s">
        <v>9694</v>
      </c>
      <c r="N407" s="39" t="s">
        <v>10264</v>
      </c>
    </row>
    <row r="408" spans="1:15" x14ac:dyDescent="0.45">
      <c r="A408" s="41" t="s">
        <v>9545</v>
      </c>
      <c r="B408" s="41" t="s">
        <v>9690</v>
      </c>
      <c r="C408" s="39" t="s">
        <v>10263</v>
      </c>
      <c r="E408" s="39">
        <v>3.3108</v>
      </c>
      <c r="H408" s="39" t="s">
        <v>10264</v>
      </c>
      <c r="I408" s="39">
        <v>1</v>
      </c>
      <c r="K408" s="39">
        <f t="shared" si="12"/>
        <v>3.3108</v>
      </c>
      <c r="M408" s="39" t="s">
        <v>9694</v>
      </c>
      <c r="N408" s="39" t="s">
        <v>10264</v>
      </c>
    </row>
    <row r="409" spans="1:15" x14ac:dyDescent="0.45">
      <c r="A409" s="41" t="s">
        <v>9546</v>
      </c>
      <c r="B409" s="41" t="s">
        <v>9690</v>
      </c>
      <c r="C409" s="39" t="s">
        <v>10263</v>
      </c>
      <c r="E409" s="39">
        <v>0.19112999999999999</v>
      </c>
      <c r="H409" s="39" t="s">
        <v>10264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10264</v>
      </c>
    </row>
    <row r="410" spans="1:15" x14ac:dyDescent="0.45">
      <c r="A410" s="41" t="s">
        <v>9547</v>
      </c>
      <c r="B410" s="41" t="s">
        <v>9690</v>
      </c>
      <c r="C410" s="39" t="s">
        <v>10263</v>
      </c>
      <c r="E410" s="40">
        <v>8.3268000000000003E-5</v>
      </c>
      <c r="H410" s="39" t="s">
        <v>10264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10264</v>
      </c>
    </row>
    <row r="411" spans="1:15" x14ac:dyDescent="0.45">
      <c r="A411" s="41" t="s">
        <v>9548</v>
      </c>
      <c r="B411" s="41" t="s">
        <v>9690</v>
      </c>
      <c r="C411" s="39" t="s">
        <v>10263</v>
      </c>
      <c r="E411" s="40">
        <v>1.7302000000000001E-5</v>
      </c>
      <c r="H411" s="39" t="s">
        <v>10264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10264</v>
      </c>
    </row>
    <row r="412" spans="1:15" x14ac:dyDescent="0.45">
      <c r="A412" s="41" t="s">
        <v>9549</v>
      </c>
      <c r="B412" s="41" t="s">
        <v>9690</v>
      </c>
      <c r="C412" s="39" t="s">
        <v>10263</v>
      </c>
      <c r="E412" s="39">
        <v>3.2299999999999998E-3</v>
      </c>
      <c r="H412" s="39" t="s">
        <v>10264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10264</v>
      </c>
    </row>
    <row r="413" spans="1:15" x14ac:dyDescent="0.45">
      <c r="A413" s="41" t="s">
        <v>9550</v>
      </c>
      <c r="B413" s="41" t="s">
        <v>9690</v>
      </c>
      <c r="C413" s="39" t="s">
        <v>10263</v>
      </c>
      <c r="E413" s="39">
        <v>1.3517600000000001</v>
      </c>
      <c r="H413" s="39" t="s">
        <v>10264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10264</v>
      </c>
    </row>
    <row r="414" spans="1:15" x14ac:dyDescent="0.45">
      <c r="A414" s="41" t="s">
        <v>9551</v>
      </c>
      <c r="B414" s="41" t="s">
        <v>9690</v>
      </c>
      <c r="C414" s="39" t="s">
        <v>10263</v>
      </c>
      <c r="E414" s="39">
        <v>3.4099999999999998E-3</v>
      </c>
      <c r="H414" s="39" t="s">
        <v>10264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10264</v>
      </c>
    </row>
    <row r="415" spans="1:15" x14ac:dyDescent="0.45">
      <c r="A415" s="41" t="s">
        <v>9552</v>
      </c>
      <c r="B415" s="41" t="s">
        <v>9690</v>
      </c>
      <c r="C415" s="39" t="s">
        <v>10263</v>
      </c>
      <c r="E415" s="39">
        <v>6.3149999999999998E-2</v>
      </c>
      <c r="H415" s="39" t="s">
        <v>10264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10264</v>
      </c>
    </row>
    <row r="416" spans="1:15" x14ac:dyDescent="0.45">
      <c r="A416" s="41" t="s">
        <v>9553</v>
      </c>
      <c r="B416" s="41" t="s">
        <v>9690</v>
      </c>
      <c r="C416" s="39" t="s">
        <v>10263</v>
      </c>
      <c r="E416" s="39">
        <v>3.79E-3</v>
      </c>
      <c r="H416" s="39" t="s">
        <v>10264</v>
      </c>
      <c r="I416" s="39">
        <v>1</v>
      </c>
      <c r="K416" s="39">
        <f t="shared" si="12"/>
        <v>3.79E-3</v>
      </c>
      <c r="M416" s="39" t="s">
        <v>9700</v>
      </c>
      <c r="N416" s="39" t="s">
        <v>10264</v>
      </c>
    </row>
    <row r="417" spans="1:14" x14ac:dyDescent="0.45">
      <c r="A417" s="41" t="s">
        <v>9554</v>
      </c>
      <c r="B417" s="41" t="s">
        <v>9690</v>
      </c>
      <c r="C417" s="39" t="s">
        <v>10263</v>
      </c>
      <c r="E417" s="40">
        <v>8.2770700000000004E-6</v>
      </c>
      <c r="H417" s="39" t="s">
        <v>10264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10264</v>
      </c>
    </row>
    <row r="418" spans="1:14" x14ac:dyDescent="0.45">
      <c r="A418" s="41" t="s">
        <v>9555</v>
      </c>
      <c r="B418" s="41" t="s">
        <v>9690</v>
      </c>
      <c r="C418" s="39" t="s">
        <v>10263</v>
      </c>
      <c r="E418" s="39">
        <v>3.0000000000000001E-3</v>
      </c>
      <c r="H418" s="39" t="s">
        <v>10264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10264</v>
      </c>
    </row>
    <row r="419" spans="1:14" x14ac:dyDescent="0.45">
      <c r="A419" s="41" t="s">
        <v>9556</v>
      </c>
      <c r="B419" s="41" t="s">
        <v>9690</v>
      </c>
      <c r="C419" s="39" t="s">
        <v>10263</v>
      </c>
      <c r="E419" s="39">
        <v>5.9100000000000003E-3</v>
      </c>
      <c r="H419" s="39" t="s">
        <v>10264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10264</v>
      </c>
    </row>
    <row r="420" spans="1:14" x14ac:dyDescent="0.45">
      <c r="A420" s="41" t="s">
        <v>9557</v>
      </c>
      <c r="B420" s="41" t="s">
        <v>9690</v>
      </c>
      <c r="C420" s="39" t="s">
        <v>10263</v>
      </c>
      <c r="E420" s="39">
        <v>6.0800000000000003E-3</v>
      </c>
      <c r="H420" s="39" t="s">
        <v>10264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10264</v>
      </c>
    </row>
    <row r="421" spans="1:14" x14ac:dyDescent="0.45">
      <c r="A421" s="41" t="s">
        <v>9558</v>
      </c>
      <c r="B421" s="41" t="s">
        <v>9690</v>
      </c>
      <c r="C421" s="39" t="s">
        <v>10263</v>
      </c>
      <c r="E421" s="39">
        <v>1.0200000000000001E-3</v>
      </c>
      <c r="H421" s="39" t="s">
        <v>10264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10264</v>
      </c>
    </row>
    <row r="422" spans="1:14" x14ac:dyDescent="0.45">
      <c r="A422" s="42" t="s">
        <v>10293</v>
      </c>
      <c r="B422" s="41" t="s">
        <v>9690</v>
      </c>
      <c r="C422" s="39" t="s">
        <v>10270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10264</v>
      </c>
    </row>
    <row r="423" spans="1:14" x14ac:dyDescent="0.45">
      <c r="A423" s="41" t="s">
        <v>10294</v>
      </c>
      <c r="B423" s="41" t="s">
        <v>9690</v>
      </c>
      <c r="C423" s="39" t="s">
        <v>10270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10264</v>
      </c>
    </row>
    <row r="424" spans="1:14" x14ac:dyDescent="0.45">
      <c r="A424" s="41" t="s">
        <v>10295</v>
      </c>
      <c r="B424" s="41" t="s">
        <v>9690</v>
      </c>
      <c r="C424" s="39" t="s">
        <v>10270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10264</v>
      </c>
    </row>
    <row r="425" spans="1:14" x14ac:dyDescent="0.45">
      <c r="A425" s="41" t="s">
        <v>10296</v>
      </c>
      <c r="B425" s="41" t="s">
        <v>9690</v>
      </c>
      <c r="C425" s="39" t="s">
        <v>10270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10264</v>
      </c>
    </row>
    <row r="426" spans="1:14" x14ac:dyDescent="0.45">
      <c r="A426" s="41" t="s">
        <v>10297</v>
      </c>
      <c r="B426" s="41" t="s">
        <v>9690</v>
      </c>
      <c r="C426" s="39" t="s">
        <v>10270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10264</v>
      </c>
    </row>
    <row r="427" spans="1:14" x14ac:dyDescent="0.45">
      <c r="A427" s="41" t="s">
        <v>10298</v>
      </c>
      <c r="B427" s="41" t="s">
        <v>9690</v>
      </c>
      <c r="C427" s="39" t="s">
        <v>10270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10264</v>
      </c>
    </row>
    <row r="428" spans="1:14" x14ac:dyDescent="0.45">
      <c r="A428" s="41" t="s">
        <v>10299</v>
      </c>
      <c r="B428" s="41" t="s">
        <v>9690</v>
      </c>
      <c r="C428" s="39" t="s">
        <v>10270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10264</v>
      </c>
    </row>
    <row r="429" spans="1:14" x14ac:dyDescent="0.45">
      <c r="A429" s="41" t="s">
        <v>10300</v>
      </c>
      <c r="B429" s="41" t="s">
        <v>9690</v>
      </c>
      <c r="C429" s="39" t="s">
        <v>10270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10264</v>
      </c>
    </row>
    <row r="430" spans="1:14" x14ac:dyDescent="0.45">
      <c r="A430" s="41" t="s">
        <v>10301</v>
      </c>
      <c r="B430" s="41" t="s">
        <v>9690</v>
      </c>
      <c r="C430" s="39" t="s">
        <v>10270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10264</v>
      </c>
    </row>
    <row r="431" spans="1:14" x14ac:dyDescent="0.45">
      <c r="A431" s="41" t="s">
        <v>10302</v>
      </c>
      <c r="B431" s="41" t="s">
        <v>9690</v>
      </c>
      <c r="C431" s="39" t="s">
        <v>10270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10264</v>
      </c>
    </row>
    <row r="432" spans="1:14" x14ac:dyDescent="0.45">
      <c r="A432" s="41" t="s">
        <v>10303</v>
      </c>
      <c r="B432" s="41" t="s">
        <v>9690</v>
      </c>
      <c r="C432" s="39" t="s">
        <v>10270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10264</v>
      </c>
    </row>
    <row r="433" spans="1:14" x14ac:dyDescent="0.45">
      <c r="A433" s="41" t="s">
        <v>10304</v>
      </c>
      <c r="B433" s="41" t="s">
        <v>9690</v>
      </c>
      <c r="C433" s="39" t="s">
        <v>10270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10264</v>
      </c>
    </row>
    <row r="434" spans="1:14" x14ac:dyDescent="0.45">
      <c r="A434" s="41" t="s">
        <v>10305</v>
      </c>
      <c r="B434" s="41" t="s">
        <v>9690</v>
      </c>
      <c r="C434" s="39" t="s">
        <v>10270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10264</v>
      </c>
    </row>
    <row r="435" spans="1:14" x14ac:dyDescent="0.45">
      <c r="A435" s="41" t="s">
        <v>10306</v>
      </c>
      <c r="B435" s="41" t="s">
        <v>9690</v>
      </c>
      <c r="C435" s="39" t="s">
        <v>10270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10264</v>
      </c>
    </row>
    <row r="436" spans="1:14" x14ac:dyDescent="0.45">
      <c r="A436" s="41" t="s">
        <v>10307</v>
      </c>
      <c r="B436" s="41" t="s">
        <v>9690</v>
      </c>
      <c r="C436" s="39" t="s">
        <v>10270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10264</v>
      </c>
    </row>
    <row r="437" spans="1:14" x14ac:dyDescent="0.45">
      <c r="A437" s="41" t="s">
        <v>10308</v>
      </c>
      <c r="B437" s="41" t="s">
        <v>9690</v>
      </c>
      <c r="C437" s="39" t="s">
        <v>10270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10264</v>
      </c>
    </row>
    <row r="438" spans="1:14" x14ac:dyDescent="0.45">
      <c r="A438" s="41" t="s">
        <v>10309</v>
      </c>
      <c r="B438" s="41" t="s">
        <v>9690</v>
      </c>
      <c r="C438" s="39" t="s">
        <v>10270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10264</v>
      </c>
    </row>
    <row r="439" spans="1:14" x14ac:dyDescent="0.45">
      <c r="A439" s="41" t="s">
        <v>10310</v>
      </c>
      <c r="B439" s="41" t="s">
        <v>9690</v>
      </c>
      <c r="C439" s="39" t="s">
        <v>10270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10264</v>
      </c>
    </row>
    <row r="440" spans="1:14" x14ac:dyDescent="0.45">
      <c r="A440" s="42" t="s">
        <v>10311</v>
      </c>
      <c r="B440" s="41" t="s">
        <v>9690</v>
      </c>
      <c r="C440" s="39" t="s">
        <v>10270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10264</v>
      </c>
    </row>
    <row r="441" spans="1:14" x14ac:dyDescent="0.45">
      <c r="A441" s="41" t="s">
        <v>10312</v>
      </c>
      <c r="B441" s="41" t="s">
        <v>9690</v>
      </c>
      <c r="C441" s="39" t="s">
        <v>10270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10264</v>
      </c>
    </row>
    <row r="442" spans="1:14" x14ac:dyDescent="0.45">
      <c r="A442" s="41" t="s">
        <v>10313</v>
      </c>
      <c r="B442" s="41" t="s">
        <v>9690</v>
      </c>
      <c r="C442" s="39" t="s">
        <v>10270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10264</v>
      </c>
    </row>
    <row r="443" spans="1:14" x14ac:dyDescent="0.45">
      <c r="A443" s="41" t="s">
        <v>10314</v>
      </c>
      <c r="B443" s="41" t="s">
        <v>9690</v>
      </c>
      <c r="C443" s="39" t="s">
        <v>10270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10264</v>
      </c>
    </row>
    <row r="444" spans="1:14" x14ac:dyDescent="0.45">
      <c r="A444" s="41" t="s">
        <v>10315</v>
      </c>
      <c r="B444" s="41" t="s">
        <v>9690</v>
      </c>
      <c r="C444" s="39" t="s">
        <v>10270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10264</v>
      </c>
    </row>
    <row r="445" spans="1:14" x14ac:dyDescent="0.45">
      <c r="A445" s="41" t="s">
        <v>10316</v>
      </c>
      <c r="B445" s="41" t="s">
        <v>9690</v>
      </c>
      <c r="C445" s="39" t="s">
        <v>10270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10264</v>
      </c>
    </row>
    <row r="446" spans="1:14" x14ac:dyDescent="0.45">
      <c r="A446" s="41" t="s">
        <v>10317</v>
      </c>
      <c r="B446" s="41" t="s">
        <v>9690</v>
      </c>
      <c r="C446" s="39" t="s">
        <v>10270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10264</v>
      </c>
    </row>
    <row r="447" spans="1:14" x14ac:dyDescent="0.45">
      <c r="A447" s="41" t="s">
        <v>10318</v>
      </c>
      <c r="B447" s="41" t="s">
        <v>9690</v>
      </c>
      <c r="C447" s="39" t="s">
        <v>10270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10264</v>
      </c>
    </row>
    <row r="448" spans="1:14" x14ac:dyDescent="0.45">
      <c r="A448" s="41" t="s">
        <v>10319</v>
      </c>
      <c r="B448" s="41" t="s">
        <v>9690</v>
      </c>
      <c r="C448" s="39" t="s">
        <v>10270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10264</v>
      </c>
    </row>
    <row r="449" spans="1:14" x14ac:dyDescent="0.45">
      <c r="A449" s="41" t="s">
        <v>10320</v>
      </c>
      <c r="B449" s="41" t="s">
        <v>9690</v>
      </c>
      <c r="C449" s="39" t="s">
        <v>10270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10264</v>
      </c>
    </row>
    <row r="450" spans="1:14" x14ac:dyDescent="0.45">
      <c r="A450" s="41" t="s">
        <v>10321</v>
      </c>
      <c r="B450" s="41" t="s">
        <v>9690</v>
      </c>
      <c r="C450" s="39" t="s">
        <v>10270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10264</v>
      </c>
    </row>
    <row r="451" spans="1:14" x14ac:dyDescent="0.45">
      <c r="A451" s="41" t="s">
        <v>10322</v>
      </c>
      <c r="B451" s="41" t="s">
        <v>9690</v>
      </c>
      <c r="C451" s="39" t="s">
        <v>10270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10264</v>
      </c>
    </row>
    <row r="452" spans="1:14" x14ac:dyDescent="0.45">
      <c r="A452" s="41" t="s">
        <v>10323</v>
      </c>
      <c r="B452" s="41" t="s">
        <v>9690</v>
      </c>
      <c r="C452" s="39" t="s">
        <v>10270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10264</v>
      </c>
    </row>
    <row r="453" spans="1:14" x14ac:dyDescent="0.45">
      <c r="A453" s="41" t="s">
        <v>10324</v>
      </c>
      <c r="B453" s="41" t="s">
        <v>9690</v>
      </c>
      <c r="C453" s="39" t="s">
        <v>10270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10264</v>
      </c>
    </row>
    <row r="454" spans="1:14" x14ac:dyDescent="0.45">
      <c r="A454" s="41" t="s">
        <v>10325</v>
      </c>
      <c r="B454" s="41" t="s">
        <v>9690</v>
      </c>
      <c r="C454" s="39" t="s">
        <v>10270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10264</v>
      </c>
    </row>
    <row r="455" spans="1:14" x14ac:dyDescent="0.45">
      <c r="A455" s="41" t="s">
        <v>10326</v>
      </c>
      <c r="B455" s="41" t="s">
        <v>9690</v>
      </c>
      <c r="C455" s="39" t="s">
        <v>10270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10264</v>
      </c>
    </row>
    <row r="456" spans="1:14" x14ac:dyDescent="0.45">
      <c r="A456" s="41" t="s">
        <v>10327</v>
      </c>
      <c r="B456" s="41" t="s">
        <v>9690</v>
      </c>
      <c r="C456" s="39" t="s">
        <v>10270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10264</v>
      </c>
    </row>
    <row r="457" spans="1:14" x14ac:dyDescent="0.45">
      <c r="A457" s="41" t="s">
        <v>10328</v>
      </c>
      <c r="B457" s="41" t="s">
        <v>9690</v>
      </c>
      <c r="C457" s="39" t="s">
        <v>10270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10264</v>
      </c>
    </row>
    <row r="458" spans="1:14" x14ac:dyDescent="0.45">
      <c r="A458" s="42" t="s">
        <v>10329</v>
      </c>
      <c r="B458" s="41" t="s">
        <v>9690</v>
      </c>
      <c r="C458" s="39" t="s">
        <v>10270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10264</v>
      </c>
    </row>
    <row r="459" spans="1:14" x14ac:dyDescent="0.45">
      <c r="A459" s="41" t="s">
        <v>10330</v>
      </c>
      <c r="B459" s="41" t="s">
        <v>9690</v>
      </c>
      <c r="C459" s="39" t="s">
        <v>10270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10264</v>
      </c>
    </row>
    <row r="460" spans="1:14" x14ac:dyDescent="0.45">
      <c r="A460" s="41" t="s">
        <v>10331</v>
      </c>
      <c r="B460" s="41" t="s">
        <v>9690</v>
      </c>
      <c r="C460" s="39" t="s">
        <v>10270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10264</v>
      </c>
    </row>
    <row r="461" spans="1:14" x14ac:dyDescent="0.45">
      <c r="A461" s="41" t="s">
        <v>10332</v>
      </c>
      <c r="B461" s="41" t="s">
        <v>9690</v>
      </c>
      <c r="C461" s="39" t="s">
        <v>10270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10264</v>
      </c>
    </row>
    <row r="462" spans="1:14" x14ac:dyDescent="0.45">
      <c r="A462" s="41" t="s">
        <v>10333</v>
      </c>
      <c r="B462" s="41" t="s">
        <v>9690</v>
      </c>
      <c r="C462" s="39" t="s">
        <v>10270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10264</v>
      </c>
    </row>
    <row r="463" spans="1:14" x14ac:dyDescent="0.45">
      <c r="A463" s="41" t="s">
        <v>10334</v>
      </c>
      <c r="B463" s="41" t="s">
        <v>9690</v>
      </c>
      <c r="C463" s="39" t="s">
        <v>10270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10264</v>
      </c>
    </row>
    <row r="464" spans="1:14" x14ac:dyDescent="0.45">
      <c r="A464" s="41" t="s">
        <v>10335</v>
      </c>
      <c r="B464" s="41" t="s">
        <v>9690</v>
      </c>
      <c r="C464" s="39" t="s">
        <v>10270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10264</v>
      </c>
    </row>
    <row r="465" spans="1:15" x14ac:dyDescent="0.45">
      <c r="A465" s="41" t="s">
        <v>10336</v>
      </c>
      <c r="B465" s="41" t="s">
        <v>9690</v>
      </c>
      <c r="C465" s="39" t="s">
        <v>10270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10264</v>
      </c>
    </row>
    <row r="466" spans="1:15" x14ac:dyDescent="0.45">
      <c r="A466" s="41" t="s">
        <v>10337</v>
      </c>
      <c r="B466" s="41" t="s">
        <v>9690</v>
      </c>
      <c r="C466" s="39" t="s">
        <v>10270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10264</v>
      </c>
    </row>
    <row r="467" spans="1:15" x14ac:dyDescent="0.45">
      <c r="A467" s="41" t="s">
        <v>10338</v>
      </c>
      <c r="B467" s="41" t="s">
        <v>9690</v>
      </c>
      <c r="C467" s="39" t="s">
        <v>10270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10264</v>
      </c>
    </row>
    <row r="468" spans="1:15" x14ac:dyDescent="0.45">
      <c r="A468" s="41" t="s">
        <v>10339</v>
      </c>
      <c r="B468" s="41" t="s">
        <v>9690</v>
      </c>
      <c r="C468" s="39" t="s">
        <v>10270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10264</v>
      </c>
    </row>
    <row r="469" spans="1:15" x14ac:dyDescent="0.45">
      <c r="A469" s="41" t="s">
        <v>10340</v>
      </c>
      <c r="B469" s="41" t="s">
        <v>9690</v>
      </c>
      <c r="C469" s="39" t="s">
        <v>10270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10264</v>
      </c>
    </row>
    <row r="470" spans="1:15" x14ac:dyDescent="0.45">
      <c r="A470" s="41" t="s">
        <v>10341</v>
      </c>
      <c r="B470" s="41" t="s">
        <v>9690</v>
      </c>
      <c r="C470" s="39" t="s">
        <v>10270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10264</v>
      </c>
    </row>
    <row r="471" spans="1:15" x14ac:dyDescent="0.45">
      <c r="A471" s="41" t="s">
        <v>10342</v>
      </c>
      <c r="B471" s="41" t="s">
        <v>9690</v>
      </c>
      <c r="C471" s="39" t="s">
        <v>10270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10264</v>
      </c>
    </row>
    <row r="472" spans="1:15" x14ac:dyDescent="0.45">
      <c r="A472" s="41" t="s">
        <v>10343</v>
      </c>
      <c r="B472" s="41" t="s">
        <v>9690</v>
      </c>
      <c r="C472" s="39" t="s">
        <v>10270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10264</v>
      </c>
    </row>
    <row r="473" spans="1:15" x14ac:dyDescent="0.45">
      <c r="A473" s="41" t="s">
        <v>10344</v>
      </c>
      <c r="B473" s="41" t="s">
        <v>9690</v>
      </c>
      <c r="C473" s="39" t="s">
        <v>10270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10264</v>
      </c>
    </row>
    <row r="474" spans="1:15" x14ac:dyDescent="0.45">
      <c r="A474" s="41" t="s">
        <v>10345</v>
      </c>
      <c r="B474" s="41" t="s">
        <v>9690</v>
      </c>
      <c r="C474" s="39" t="s">
        <v>10270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10264</v>
      </c>
    </row>
    <row r="475" spans="1:15" x14ac:dyDescent="0.45">
      <c r="A475" s="41" t="s">
        <v>10346</v>
      </c>
      <c r="B475" s="41" t="s">
        <v>9690</v>
      </c>
      <c r="C475" s="39" t="s">
        <v>10270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10264</v>
      </c>
    </row>
    <row r="476" spans="1:15" x14ac:dyDescent="0.45">
      <c r="A476" s="42" t="s">
        <v>10347</v>
      </c>
      <c r="B476" s="41" t="s">
        <v>9690</v>
      </c>
      <c r="C476" s="39" t="s">
        <v>10270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10264</v>
      </c>
      <c r="O476" s="43"/>
    </row>
    <row r="477" spans="1:15" s="43" customFormat="1" x14ac:dyDescent="0.45">
      <c r="A477" s="41" t="s">
        <v>10348</v>
      </c>
      <c r="B477" s="41" t="s">
        <v>9690</v>
      </c>
      <c r="C477" s="39" t="s">
        <v>10270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10264</v>
      </c>
      <c r="O477" s="39"/>
    </row>
    <row r="478" spans="1:15" x14ac:dyDescent="0.45">
      <c r="A478" s="41" t="s">
        <v>10349</v>
      </c>
      <c r="B478" s="41" t="s">
        <v>9690</v>
      </c>
      <c r="C478" s="39" t="s">
        <v>10270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10264</v>
      </c>
    </row>
    <row r="479" spans="1:15" x14ac:dyDescent="0.45">
      <c r="A479" s="41" t="s">
        <v>10350</v>
      </c>
      <c r="B479" s="41" t="s">
        <v>9690</v>
      </c>
      <c r="C479" s="39" t="s">
        <v>10270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10264</v>
      </c>
    </row>
    <row r="480" spans="1:15" x14ac:dyDescent="0.45">
      <c r="A480" s="41" t="s">
        <v>10351</v>
      </c>
      <c r="B480" s="41" t="s">
        <v>9690</v>
      </c>
      <c r="C480" s="39" t="s">
        <v>10270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10264</v>
      </c>
    </row>
    <row r="481" spans="1:15" x14ac:dyDescent="0.45">
      <c r="A481" s="41" t="s">
        <v>10352</v>
      </c>
      <c r="B481" s="41" t="s">
        <v>9690</v>
      </c>
      <c r="C481" s="39" t="s">
        <v>10270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10264</v>
      </c>
    </row>
    <row r="482" spans="1:15" x14ac:dyDescent="0.45">
      <c r="A482" s="41" t="s">
        <v>10353</v>
      </c>
      <c r="B482" s="41" t="s">
        <v>9690</v>
      </c>
      <c r="C482" s="39" t="s">
        <v>10270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10264</v>
      </c>
    </row>
    <row r="483" spans="1:15" x14ac:dyDescent="0.45">
      <c r="A483" s="41" t="s">
        <v>10354</v>
      </c>
      <c r="B483" s="41" t="s">
        <v>9690</v>
      </c>
      <c r="C483" s="39" t="s">
        <v>10270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10264</v>
      </c>
    </row>
    <row r="484" spans="1:15" x14ac:dyDescent="0.45">
      <c r="A484" s="41" t="s">
        <v>10355</v>
      </c>
      <c r="B484" s="41" t="s">
        <v>9690</v>
      </c>
      <c r="C484" s="39" t="s">
        <v>10270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10264</v>
      </c>
    </row>
    <row r="485" spans="1:15" x14ac:dyDescent="0.45">
      <c r="A485" s="41" t="s">
        <v>10356</v>
      </c>
      <c r="B485" s="41" t="s">
        <v>9690</v>
      </c>
      <c r="C485" s="39" t="s">
        <v>10270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10264</v>
      </c>
    </row>
    <row r="486" spans="1:15" x14ac:dyDescent="0.45">
      <c r="A486" s="41" t="s">
        <v>10357</v>
      </c>
      <c r="B486" s="41" t="s">
        <v>9690</v>
      </c>
      <c r="C486" s="39" t="s">
        <v>10270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10264</v>
      </c>
    </row>
    <row r="487" spans="1:15" x14ac:dyDescent="0.45">
      <c r="A487" s="41" t="s">
        <v>10358</v>
      </c>
      <c r="B487" s="41" t="s">
        <v>9690</v>
      </c>
      <c r="C487" s="39" t="s">
        <v>10270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10264</v>
      </c>
    </row>
    <row r="488" spans="1:15" x14ac:dyDescent="0.45">
      <c r="A488" s="41" t="s">
        <v>10359</v>
      </c>
      <c r="B488" s="41" t="s">
        <v>9690</v>
      </c>
      <c r="C488" s="39" t="s">
        <v>10270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10264</v>
      </c>
    </row>
    <row r="489" spans="1:15" x14ac:dyDescent="0.45">
      <c r="A489" s="41" t="s">
        <v>10360</v>
      </c>
      <c r="B489" s="41" t="s">
        <v>9690</v>
      </c>
      <c r="C489" s="39" t="s">
        <v>10270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10264</v>
      </c>
    </row>
    <row r="490" spans="1:15" x14ac:dyDescent="0.45">
      <c r="A490" s="41" t="s">
        <v>10361</v>
      </c>
      <c r="B490" s="41" t="s">
        <v>9690</v>
      </c>
      <c r="C490" s="39" t="s">
        <v>10270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10264</v>
      </c>
    </row>
    <row r="491" spans="1:15" x14ac:dyDescent="0.45">
      <c r="A491" s="41" t="s">
        <v>10362</v>
      </c>
      <c r="B491" s="41" t="s">
        <v>9690</v>
      </c>
      <c r="C491" s="39" t="s">
        <v>10270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10264</v>
      </c>
    </row>
    <row r="492" spans="1:15" x14ac:dyDescent="0.45">
      <c r="A492" s="41" t="s">
        <v>10363</v>
      </c>
      <c r="B492" s="41" t="s">
        <v>9690</v>
      </c>
      <c r="C492" s="39" t="s">
        <v>10270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10264</v>
      </c>
    </row>
    <row r="493" spans="1:15" x14ac:dyDescent="0.45">
      <c r="A493" s="41" t="s">
        <v>10364</v>
      </c>
      <c r="B493" s="41" t="s">
        <v>9690</v>
      </c>
      <c r="C493" s="39" t="s">
        <v>10270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10264</v>
      </c>
    </row>
    <row r="494" spans="1:15" x14ac:dyDescent="0.45">
      <c r="A494" s="42" t="s">
        <v>9559</v>
      </c>
      <c r="B494" t="s">
        <v>10262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10264</v>
      </c>
      <c r="O494" s="43"/>
    </row>
    <row r="495" spans="1:15" s="43" customFormat="1" x14ac:dyDescent="0.45">
      <c r="A495" s="41" t="s">
        <v>9560</v>
      </c>
      <c r="B495" t="s">
        <v>10262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10264</v>
      </c>
      <c r="O495" s="39"/>
    </row>
    <row r="496" spans="1:15" x14ac:dyDescent="0.45">
      <c r="A496" s="41" t="s">
        <v>9561</v>
      </c>
      <c r="B496" t="s">
        <v>10262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10264</v>
      </c>
    </row>
    <row r="497" spans="1:15" x14ac:dyDescent="0.45">
      <c r="A497" s="41" t="s">
        <v>9562</v>
      </c>
      <c r="B497" t="s">
        <v>10262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10264</v>
      </c>
    </row>
    <row r="498" spans="1:15" x14ac:dyDescent="0.45">
      <c r="A498" s="41" t="s">
        <v>9563</v>
      </c>
      <c r="B498" t="s">
        <v>10262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10264</v>
      </c>
    </row>
    <row r="499" spans="1:15" x14ac:dyDescent="0.45">
      <c r="A499" s="41" t="s">
        <v>9564</v>
      </c>
      <c r="B499" t="s">
        <v>10262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10264</v>
      </c>
    </row>
    <row r="500" spans="1:15" x14ac:dyDescent="0.45">
      <c r="A500" s="41" t="s">
        <v>9565</v>
      </c>
      <c r="B500" t="s">
        <v>10262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10264</v>
      </c>
    </row>
    <row r="501" spans="1:15" x14ac:dyDescent="0.45">
      <c r="A501" s="41" t="s">
        <v>9566</v>
      </c>
      <c r="B501" t="s">
        <v>10262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10264</v>
      </c>
    </row>
    <row r="502" spans="1:15" x14ac:dyDescent="0.45">
      <c r="A502" s="41" t="s">
        <v>9567</v>
      </c>
      <c r="B502" t="s">
        <v>10262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10264</v>
      </c>
    </row>
    <row r="503" spans="1:15" x14ac:dyDescent="0.45">
      <c r="A503" s="41" t="s">
        <v>9568</v>
      </c>
      <c r="B503" t="s">
        <v>10262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10264</v>
      </c>
    </row>
    <row r="504" spans="1:15" x14ac:dyDescent="0.45">
      <c r="A504" s="41" t="s">
        <v>9569</v>
      </c>
      <c r="B504" t="s">
        <v>10262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10264</v>
      </c>
    </row>
    <row r="505" spans="1:15" x14ac:dyDescent="0.45">
      <c r="A505" s="41" t="s">
        <v>9570</v>
      </c>
      <c r="B505" t="s">
        <v>10262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10264</v>
      </c>
    </row>
    <row r="506" spans="1:15" x14ac:dyDescent="0.45">
      <c r="A506" s="41" t="s">
        <v>9571</v>
      </c>
      <c r="B506" t="s">
        <v>10262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10264</v>
      </c>
    </row>
    <row r="507" spans="1:15" x14ac:dyDescent="0.45">
      <c r="A507" s="41" t="s">
        <v>9572</v>
      </c>
      <c r="B507" t="s">
        <v>10262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10264</v>
      </c>
    </row>
    <row r="508" spans="1:15" x14ac:dyDescent="0.45">
      <c r="A508" s="41" t="s">
        <v>9573</v>
      </c>
      <c r="B508" t="s">
        <v>10262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10264</v>
      </c>
    </row>
    <row r="509" spans="1:15" x14ac:dyDescent="0.45">
      <c r="A509" s="41" t="s">
        <v>9574</v>
      </c>
      <c r="B509" t="s">
        <v>10262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10264</v>
      </c>
    </row>
    <row r="510" spans="1:15" x14ac:dyDescent="0.45">
      <c r="A510" s="41" t="s">
        <v>9575</v>
      </c>
      <c r="B510" t="s">
        <v>10262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10264</v>
      </c>
    </row>
    <row r="511" spans="1:15" x14ac:dyDescent="0.45">
      <c r="A511" s="41" t="s">
        <v>9576</v>
      </c>
      <c r="B511" t="s">
        <v>10262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10264</v>
      </c>
    </row>
    <row r="512" spans="1:15" x14ac:dyDescent="0.45">
      <c r="A512" s="42" t="s">
        <v>9505</v>
      </c>
      <c r="B512" s="42" t="s">
        <v>10092</v>
      </c>
      <c r="C512" s="43" t="s">
        <v>10093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10220</v>
      </c>
      <c r="O512" s="52" t="s">
        <v>10089</v>
      </c>
    </row>
    <row r="513" spans="1:15" s="43" customFormat="1" x14ac:dyDescent="0.45">
      <c r="A513" s="41" t="s">
        <v>9506</v>
      </c>
      <c r="B513" s="41" t="s">
        <v>10092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10220</v>
      </c>
      <c r="O513" s="39" t="s">
        <v>10090</v>
      </c>
    </row>
    <row r="514" spans="1:15" x14ac:dyDescent="0.45">
      <c r="A514" s="41" t="s">
        <v>9507</v>
      </c>
      <c r="B514" s="41" t="s">
        <v>10092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10220</v>
      </c>
      <c r="O514" s="39" t="s">
        <v>10091</v>
      </c>
    </row>
    <row r="515" spans="1:15" x14ac:dyDescent="0.45">
      <c r="A515" s="41" t="s">
        <v>9508</v>
      </c>
      <c r="B515" s="41" t="s">
        <v>10092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10220</v>
      </c>
    </row>
    <row r="516" spans="1:15" x14ac:dyDescent="0.45">
      <c r="A516" s="41" t="s">
        <v>9509</v>
      </c>
      <c r="B516" s="41" t="s">
        <v>10092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10220</v>
      </c>
    </row>
    <row r="517" spans="1:15" x14ac:dyDescent="0.45">
      <c r="A517" s="41" t="s">
        <v>9510</v>
      </c>
      <c r="B517" s="41" t="s">
        <v>10092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10220</v>
      </c>
    </row>
    <row r="518" spans="1:15" x14ac:dyDescent="0.45">
      <c r="A518" s="41" t="s">
        <v>9511</v>
      </c>
      <c r="B518" s="41" t="s">
        <v>10092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10220</v>
      </c>
    </row>
    <row r="519" spans="1:15" x14ac:dyDescent="0.45">
      <c r="A519" s="41" t="s">
        <v>9512</v>
      </c>
      <c r="B519" s="41" t="s">
        <v>10092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10220</v>
      </c>
    </row>
    <row r="520" spans="1:15" x14ac:dyDescent="0.45">
      <c r="A520" s="41" t="s">
        <v>9513</v>
      </c>
      <c r="B520" s="41" t="s">
        <v>10092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10220</v>
      </c>
    </row>
    <row r="521" spans="1:15" x14ac:dyDescent="0.45">
      <c r="A521" s="41" t="s">
        <v>9514</v>
      </c>
      <c r="B521" s="41" t="s">
        <v>10092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10220</v>
      </c>
    </row>
    <row r="522" spans="1:15" x14ac:dyDescent="0.45">
      <c r="A522" s="41" t="s">
        <v>9515</v>
      </c>
      <c r="B522" s="41" t="s">
        <v>10092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10220</v>
      </c>
    </row>
    <row r="523" spans="1:15" x14ac:dyDescent="0.45">
      <c r="A523" s="41" t="s">
        <v>9516</v>
      </c>
      <c r="B523" s="41" t="s">
        <v>10092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10220</v>
      </c>
    </row>
    <row r="524" spans="1:15" x14ac:dyDescent="0.45">
      <c r="A524" s="41" t="s">
        <v>9517</v>
      </c>
      <c r="B524" s="41" t="s">
        <v>10092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10220</v>
      </c>
    </row>
    <row r="525" spans="1:15" x14ac:dyDescent="0.45">
      <c r="A525" s="41" t="s">
        <v>9518</v>
      </c>
      <c r="B525" s="41" t="s">
        <v>10092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10220</v>
      </c>
    </row>
    <row r="526" spans="1:15" x14ac:dyDescent="0.45">
      <c r="A526" s="41" t="s">
        <v>9519</v>
      </c>
      <c r="B526" s="41" t="s">
        <v>10092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10220</v>
      </c>
    </row>
    <row r="527" spans="1:15" x14ac:dyDescent="0.45">
      <c r="A527" s="41" t="s">
        <v>9520</v>
      </c>
      <c r="B527" s="41" t="s">
        <v>10092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10220</v>
      </c>
    </row>
    <row r="528" spans="1:15" x14ac:dyDescent="0.45">
      <c r="A528" s="41" t="s">
        <v>9521</v>
      </c>
      <c r="B528" s="41" t="s">
        <v>10092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10220</v>
      </c>
    </row>
    <row r="529" spans="1:15" x14ac:dyDescent="0.45">
      <c r="A529" s="41" t="s">
        <v>9522</v>
      </c>
      <c r="B529" s="41" t="s">
        <v>10092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10220</v>
      </c>
    </row>
    <row r="530" spans="1:15" x14ac:dyDescent="0.45">
      <c r="A530" s="42" t="s">
        <v>9909</v>
      </c>
      <c r="B530" s="42" t="s">
        <v>9898</v>
      </c>
      <c r="C530" s="43" t="s">
        <v>653</v>
      </c>
      <c r="D530" s="43"/>
      <c r="E530" s="43">
        <v>0</v>
      </c>
      <c r="F530" s="43"/>
      <c r="G530" s="43"/>
      <c r="H530" s="43" t="s">
        <v>9908</v>
      </c>
      <c r="I530" s="43">
        <v>1</v>
      </c>
      <c r="J530" s="43"/>
      <c r="K530" s="43">
        <f t="shared" ref="K530:K585" si="14">E530*I530</f>
        <v>0</v>
      </c>
      <c r="M530" s="43" t="s">
        <v>9899</v>
      </c>
      <c r="N530" s="43" t="s">
        <v>9908</v>
      </c>
      <c r="O530" s="43"/>
    </row>
    <row r="531" spans="1:15" s="43" customFormat="1" x14ac:dyDescent="0.45">
      <c r="A531" s="41" t="s">
        <v>10370</v>
      </c>
      <c r="B531" s="41" t="s">
        <v>9898</v>
      </c>
      <c r="C531" s="39" t="s">
        <v>653</v>
      </c>
      <c r="D531" s="39"/>
      <c r="E531" s="39">
        <v>1000</v>
      </c>
      <c r="F531" s="39"/>
      <c r="G531" s="39"/>
      <c r="H531" s="39" t="s">
        <v>9908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9908</v>
      </c>
      <c r="O531" s="39"/>
    </row>
    <row r="532" spans="1:15" x14ac:dyDescent="0.45">
      <c r="A532" s="42" t="s">
        <v>9577</v>
      </c>
      <c r="B532" s="42" t="s">
        <v>9690</v>
      </c>
      <c r="C532" s="43" t="s">
        <v>9717</v>
      </c>
      <c r="D532" s="43"/>
      <c r="E532" s="43">
        <v>9.3900000000000008E-3</v>
      </c>
      <c r="F532" s="43"/>
      <c r="G532" s="43"/>
      <c r="H532" s="43" t="s">
        <v>9704</v>
      </c>
      <c r="I532" s="43">
        <f>1/1000</f>
        <v>1E-3</v>
      </c>
      <c r="J532" s="43"/>
      <c r="K532" s="43">
        <f t="shared" si="14"/>
        <v>9.3900000000000016E-6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9717</v>
      </c>
      <c r="D533" s="39"/>
      <c r="E533" s="39">
        <v>4.23935</v>
      </c>
      <c r="F533" s="39"/>
      <c r="G533" s="39"/>
      <c r="H533" s="39" t="s">
        <v>9704</v>
      </c>
      <c r="I533" s="39">
        <f>1/1000</f>
        <v>1E-3</v>
      </c>
      <c r="J533" s="39"/>
      <c r="K533" s="39">
        <f t="shared" si="14"/>
        <v>4.2393500000000002E-3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9717</v>
      </c>
      <c r="E534" s="39">
        <v>7.5719999999999996E-2</v>
      </c>
      <c r="H534" s="39" t="s">
        <v>9704</v>
      </c>
      <c r="I534" s="39">
        <f t="shared" ref="I534:I549" si="15">1/1000</f>
        <v>1E-3</v>
      </c>
      <c r="K534" s="39">
        <f t="shared" si="14"/>
        <v>7.572E-5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9717</v>
      </c>
      <c r="E535" s="39">
        <v>0.10518</v>
      </c>
      <c r="H535" s="39" t="s">
        <v>9704</v>
      </c>
      <c r="I535" s="39">
        <f t="shared" si="15"/>
        <v>1E-3</v>
      </c>
      <c r="K535" s="39">
        <f t="shared" si="14"/>
        <v>1.0517999999999999E-4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9717</v>
      </c>
      <c r="E536" s="39">
        <v>16.468</v>
      </c>
      <c r="H536" s="39" t="s">
        <v>9704</v>
      </c>
      <c r="I536" s="39">
        <f t="shared" si="15"/>
        <v>1E-3</v>
      </c>
      <c r="K536" s="39">
        <f t="shared" si="14"/>
        <v>1.6468E-2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9717</v>
      </c>
      <c r="E537" s="39">
        <v>0.66805999999999999</v>
      </c>
      <c r="H537" s="39" t="s">
        <v>9704</v>
      </c>
      <c r="I537" s="39">
        <f t="shared" si="15"/>
        <v>1E-3</v>
      </c>
      <c r="K537" s="39">
        <f t="shared" si="14"/>
        <v>6.6806000000000005E-4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9717</v>
      </c>
      <c r="E538" s="39">
        <v>0.18648000000000001</v>
      </c>
      <c r="H538" s="39" t="s">
        <v>9704</v>
      </c>
      <c r="I538" s="39">
        <f t="shared" si="15"/>
        <v>1E-3</v>
      </c>
      <c r="K538" s="39">
        <f t="shared" si="14"/>
        <v>1.8648000000000002E-4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9717</v>
      </c>
      <c r="E539" s="39">
        <v>0.22201000000000001</v>
      </c>
      <c r="H539" s="39" t="s">
        <v>9704</v>
      </c>
      <c r="I539" s="39">
        <f t="shared" si="15"/>
        <v>1E-3</v>
      </c>
      <c r="K539" s="39">
        <f t="shared" si="14"/>
        <v>2.2201000000000002E-4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9717</v>
      </c>
      <c r="E540" s="39">
        <v>6.5350000000000005E-2</v>
      </c>
      <c r="H540" s="39" t="s">
        <v>9704</v>
      </c>
      <c r="I540" s="39">
        <f t="shared" si="15"/>
        <v>1E-3</v>
      </c>
      <c r="K540" s="39">
        <f t="shared" si="14"/>
        <v>6.5350000000000003E-5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9717</v>
      </c>
      <c r="E541" s="39">
        <v>1.6508499999999999</v>
      </c>
      <c r="H541" s="39" t="s">
        <v>9704</v>
      </c>
      <c r="I541" s="39">
        <f t="shared" si="15"/>
        <v>1E-3</v>
      </c>
      <c r="K541" s="39">
        <f t="shared" si="14"/>
        <v>1.6508499999999999E-3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9717</v>
      </c>
      <c r="E542" s="39">
        <v>0.25130999999999998</v>
      </c>
      <c r="H542" s="39" t="s">
        <v>9704</v>
      </c>
      <c r="I542" s="39">
        <f t="shared" si="15"/>
        <v>1E-3</v>
      </c>
      <c r="K542" s="39">
        <f t="shared" si="14"/>
        <v>2.5130999999999998E-4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9717</v>
      </c>
      <c r="E543" s="39">
        <v>-4.7050000000000002E-2</v>
      </c>
      <c r="H543" s="39" t="s">
        <v>9704</v>
      </c>
      <c r="I543" s="39">
        <f t="shared" si="15"/>
        <v>1E-3</v>
      </c>
      <c r="K543" s="39">
        <f t="shared" si="14"/>
        <v>-4.7050000000000005E-5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9717</v>
      </c>
      <c r="E544" s="39">
        <v>-3.4399999999999999E-3</v>
      </c>
      <c r="H544" s="39" t="s">
        <v>9704</v>
      </c>
      <c r="I544" s="39">
        <f t="shared" si="15"/>
        <v>1E-3</v>
      </c>
      <c r="K544" s="39">
        <f t="shared" si="14"/>
        <v>-3.4400000000000001E-6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9717</v>
      </c>
      <c r="E545" s="40">
        <v>1.8756699999999999E-5</v>
      </c>
      <c r="H545" s="39" t="s">
        <v>9704</v>
      </c>
      <c r="I545" s="39">
        <f t="shared" si="15"/>
        <v>1E-3</v>
      </c>
      <c r="K545" s="39">
        <f t="shared" si="14"/>
        <v>1.8756700000000001E-8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9717</v>
      </c>
      <c r="E546" s="39">
        <v>5.11E-3</v>
      </c>
      <c r="H546" s="39" t="s">
        <v>9704</v>
      </c>
      <c r="I546" s="39">
        <f t="shared" si="15"/>
        <v>1E-3</v>
      </c>
      <c r="K546" s="39">
        <f t="shared" si="14"/>
        <v>5.1100000000000002E-6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9717</v>
      </c>
      <c r="E547" s="39">
        <v>8.8000000000000005E-3</v>
      </c>
      <c r="H547" s="39" t="s">
        <v>9704</v>
      </c>
      <c r="I547" s="39">
        <f t="shared" si="15"/>
        <v>1E-3</v>
      </c>
      <c r="K547" s="39">
        <f t="shared" si="14"/>
        <v>8.8000000000000004E-6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9717</v>
      </c>
      <c r="E548" s="39">
        <v>9.0500000000000008E-3</v>
      </c>
      <c r="H548" s="39" t="s">
        <v>9704</v>
      </c>
      <c r="I548" s="39">
        <f t="shared" si="15"/>
        <v>1E-3</v>
      </c>
      <c r="K548" s="39">
        <f t="shared" si="14"/>
        <v>9.0500000000000014E-6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9717</v>
      </c>
      <c r="E549" s="39">
        <v>2.0590000000000001E-2</v>
      </c>
      <c r="H549" s="39" t="s">
        <v>9704</v>
      </c>
      <c r="I549" s="39">
        <f t="shared" si="15"/>
        <v>1E-3</v>
      </c>
      <c r="K549" s="39">
        <f t="shared" si="14"/>
        <v>2.0590000000000001E-5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10263</v>
      </c>
      <c r="D550" s="43"/>
      <c r="E550" s="43">
        <v>2.8400000000000001E-3</v>
      </c>
      <c r="F550" s="43"/>
      <c r="G550" s="43"/>
      <c r="H550" s="43" t="s">
        <v>10264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10264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10263</v>
      </c>
      <c r="D551" s="39"/>
      <c r="E551" s="39">
        <v>19.167870000000001</v>
      </c>
      <c r="F551" s="39"/>
      <c r="G551" s="39"/>
      <c r="H551" s="39" t="s">
        <v>10264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10264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10263</v>
      </c>
      <c r="E552" s="39">
        <v>2.0670000000000001E-2</v>
      </c>
      <c r="H552" s="39" t="s">
        <v>10264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10264</v>
      </c>
    </row>
    <row r="553" spans="1:15" x14ac:dyDescent="0.45">
      <c r="A553" s="41" t="s">
        <v>9472</v>
      </c>
      <c r="B553" s="41" t="s">
        <v>9690</v>
      </c>
      <c r="C553" s="39" t="s">
        <v>10263</v>
      </c>
      <c r="E553" s="39">
        <v>2.742E-2</v>
      </c>
      <c r="H553" s="39" t="s">
        <v>10264</v>
      </c>
      <c r="I553" s="39">
        <v>1</v>
      </c>
      <c r="K553" s="39">
        <f t="shared" si="14"/>
        <v>2.742E-2</v>
      </c>
      <c r="M553" s="39" t="s">
        <v>9694</v>
      </c>
      <c r="N553" s="39" t="s">
        <v>10264</v>
      </c>
    </row>
    <row r="554" spans="1:15" x14ac:dyDescent="0.45">
      <c r="A554" s="41" t="s">
        <v>9473</v>
      </c>
      <c r="B554" s="41" t="s">
        <v>9690</v>
      </c>
      <c r="C554" s="39" t="s">
        <v>10263</v>
      </c>
      <c r="E554" s="39">
        <v>3.3108</v>
      </c>
      <c r="H554" s="39" t="s">
        <v>10264</v>
      </c>
      <c r="I554" s="39">
        <v>1</v>
      </c>
      <c r="K554" s="39">
        <f t="shared" si="14"/>
        <v>3.3108</v>
      </c>
      <c r="M554" s="39" t="s">
        <v>9694</v>
      </c>
      <c r="N554" s="39" t="s">
        <v>10264</v>
      </c>
    </row>
    <row r="555" spans="1:15" x14ac:dyDescent="0.45">
      <c r="A555" s="41" t="s">
        <v>9474</v>
      </c>
      <c r="B555" s="41" t="s">
        <v>9690</v>
      </c>
      <c r="C555" s="39" t="s">
        <v>10263</v>
      </c>
      <c r="E555" s="39">
        <v>0.19112999999999999</v>
      </c>
      <c r="H555" s="39" t="s">
        <v>10264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10264</v>
      </c>
    </row>
    <row r="556" spans="1:15" x14ac:dyDescent="0.45">
      <c r="A556" s="41" t="s">
        <v>9475</v>
      </c>
      <c r="B556" s="41" t="s">
        <v>9690</v>
      </c>
      <c r="C556" s="39" t="s">
        <v>10263</v>
      </c>
      <c r="E556" s="40">
        <v>8.3268000000000003E-5</v>
      </c>
      <c r="H556" s="39" t="s">
        <v>10264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10264</v>
      </c>
    </row>
    <row r="557" spans="1:15" x14ac:dyDescent="0.45">
      <c r="A557" s="41" t="s">
        <v>9476</v>
      </c>
      <c r="B557" s="41" t="s">
        <v>9690</v>
      </c>
      <c r="C557" s="39" t="s">
        <v>10263</v>
      </c>
      <c r="E557" s="40">
        <v>1.7302000000000001E-5</v>
      </c>
      <c r="H557" s="39" t="s">
        <v>10264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10264</v>
      </c>
    </row>
    <row r="558" spans="1:15" x14ac:dyDescent="0.45">
      <c r="A558" s="41" t="s">
        <v>9477</v>
      </c>
      <c r="B558" s="41" t="s">
        <v>9690</v>
      </c>
      <c r="C558" s="39" t="s">
        <v>10263</v>
      </c>
      <c r="E558" s="39">
        <v>3.2299999999999998E-3</v>
      </c>
      <c r="H558" s="39" t="s">
        <v>10264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10264</v>
      </c>
    </row>
    <row r="559" spans="1:15" x14ac:dyDescent="0.45">
      <c r="A559" s="41" t="s">
        <v>9478</v>
      </c>
      <c r="B559" s="41" t="s">
        <v>9690</v>
      </c>
      <c r="C559" s="39" t="s">
        <v>10263</v>
      </c>
      <c r="E559" s="39">
        <v>1.3517600000000001</v>
      </c>
      <c r="H559" s="39" t="s">
        <v>10264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10264</v>
      </c>
    </row>
    <row r="560" spans="1:15" x14ac:dyDescent="0.45">
      <c r="A560" s="41" t="s">
        <v>9479</v>
      </c>
      <c r="B560" s="41" t="s">
        <v>9690</v>
      </c>
      <c r="C560" s="39" t="s">
        <v>10263</v>
      </c>
      <c r="E560" s="39">
        <v>3.4099999999999998E-3</v>
      </c>
      <c r="H560" s="39" t="s">
        <v>10264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10264</v>
      </c>
    </row>
    <row r="561" spans="1:15" x14ac:dyDescent="0.45">
      <c r="A561" s="41" t="s">
        <v>9480</v>
      </c>
      <c r="B561" s="41" t="s">
        <v>9690</v>
      </c>
      <c r="C561" s="39" t="s">
        <v>10263</v>
      </c>
      <c r="E561" s="39">
        <v>6.3149999999999998E-2</v>
      </c>
      <c r="H561" s="39" t="s">
        <v>10264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10264</v>
      </c>
    </row>
    <row r="562" spans="1:15" x14ac:dyDescent="0.45">
      <c r="A562" s="41" t="s">
        <v>9481</v>
      </c>
      <c r="B562" s="41" t="s">
        <v>9690</v>
      </c>
      <c r="C562" s="39" t="s">
        <v>10263</v>
      </c>
      <c r="E562" s="39">
        <v>3.79E-3</v>
      </c>
      <c r="H562" s="39" t="s">
        <v>10264</v>
      </c>
      <c r="I562" s="39">
        <v>1</v>
      </c>
      <c r="K562" s="39">
        <f t="shared" si="14"/>
        <v>3.79E-3</v>
      </c>
      <c r="M562" s="39" t="s">
        <v>9700</v>
      </c>
      <c r="N562" s="39" t="s">
        <v>10264</v>
      </c>
    </row>
    <row r="563" spans="1:15" x14ac:dyDescent="0.45">
      <c r="A563" s="41" t="s">
        <v>9482</v>
      </c>
      <c r="B563" s="41" t="s">
        <v>9690</v>
      </c>
      <c r="C563" s="39" t="s">
        <v>10263</v>
      </c>
      <c r="E563" s="40">
        <v>8.2770700000000004E-6</v>
      </c>
      <c r="H563" s="39" t="s">
        <v>10264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10264</v>
      </c>
    </row>
    <row r="564" spans="1:15" x14ac:dyDescent="0.45">
      <c r="A564" s="41" t="s">
        <v>9483</v>
      </c>
      <c r="B564" s="41" t="s">
        <v>9690</v>
      </c>
      <c r="C564" s="39" t="s">
        <v>10263</v>
      </c>
      <c r="E564" s="39">
        <v>3.0000000000000001E-3</v>
      </c>
      <c r="H564" s="39" t="s">
        <v>10264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10264</v>
      </c>
    </row>
    <row r="565" spans="1:15" x14ac:dyDescent="0.45">
      <c r="A565" s="41" t="s">
        <v>9484</v>
      </c>
      <c r="B565" s="41" t="s">
        <v>9690</v>
      </c>
      <c r="C565" s="39" t="s">
        <v>10263</v>
      </c>
      <c r="E565" s="39">
        <v>5.9100000000000003E-3</v>
      </c>
      <c r="H565" s="39" t="s">
        <v>10264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10264</v>
      </c>
    </row>
    <row r="566" spans="1:15" x14ac:dyDescent="0.45">
      <c r="A566" s="41" t="s">
        <v>9485</v>
      </c>
      <c r="B566" s="41" t="s">
        <v>9690</v>
      </c>
      <c r="C566" s="39" t="s">
        <v>10263</v>
      </c>
      <c r="E566" s="39">
        <v>6.0800000000000003E-3</v>
      </c>
      <c r="H566" s="39" t="s">
        <v>10264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10264</v>
      </c>
    </row>
    <row r="567" spans="1:15" x14ac:dyDescent="0.45">
      <c r="A567" s="41" t="s">
        <v>9486</v>
      </c>
      <c r="B567" s="41" t="s">
        <v>9690</v>
      </c>
      <c r="C567" s="39" t="s">
        <v>10263</v>
      </c>
      <c r="E567" s="39">
        <v>1.0200000000000001E-3</v>
      </c>
      <c r="H567" s="39" t="s">
        <v>10264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10264</v>
      </c>
    </row>
    <row r="568" spans="1:15" x14ac:dyDescent="0.45">
      <c r="A568" s="42" t="s">
        <v>10275</v>
      </c>
      <c r="B568" s="42" t="s">
        <v>9690</v>
      </c>
      <c r="C568" s="43" t="s">
        <v>10270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10264</v>
      </c>
      <c r="O568" s="43"/>
    </row>
    <row r="569" spans="1:15" s="43" customFormat="1" x14ac:dyDescent="0.45">
      <c r="A569" s="41" t="s">
        <v>10276</v>
      </c>
      <c r="B569" s="41" t="s">
        <v>9690</v>
      </c>
      <c r="C569" s="39" t="s">
        <v>10270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10264</v>
      </c>
      <c r="O569" s="39"/>
    </row>
    <row r="570" spans="1:15" x14ac:dyDescent="0.45">
      <c r="A570" s="41" t="s">
        <v>10277</v>
      </c>
      <c r="B570" s="41" t="s">
        <v>9690</v>
      </c>
      <c r="C570" s="39" t="s">
        <v>10270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10264</v>
      </c>
    </row>
    <row r="571" spans="1:15" x14ac:dyDescent="0.45">
      <c r="A571" s="41" t="s">
        <v>10278</v>
      </c>
      <c r="B571" s="41" t="s">
        <v>9690</v>
      </c>
      <c r="C571" s="39" t="s">
        <v>10270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10264</v>
      </c>
    </row>
    <row r="572" spans="1:15" x14ac:dyDescent="0.45">
      <c r="A572" s="41" t="s">
        <v>10279</v>
      </c>
      <c r="B572" s="41" t="s">
        <v>9690</v>
      </c>
      <c r="C572" s="39" t="s">
        <v>10270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10264</v>
      </c>
    </row>
    <row r="573" spans="1:15" x14ac:dyDescent="0.45">
      <c r="A573" s="41" t="s">
        <v>10280</v>
      </c>
      <c r="B573" s="41" t="s">
        <v>9690</v>
      </c>
      <c r="C573" s="39" t="s">
        <v>10270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10264</v>
      </c>
    </row>
    <row r="574" spans="1:15" x14ac:dyDescent="0.45">
      <c r="A574" s="41" t="s">
        <v>10281</v>
      </c>
      <c r="B574" s="41" t="s">
        <v>9690</v>
      </c>
      <c r="C574" s="39" t="s">
        <v>10270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10264</v>
      </c>
    </row>
    <row r="575" spans="1:15" x14ac:dyDescent="0.45">
      <c r="A575" s="41" t="s">
        <v>10282</v>
      </c>
      <c r="B575" s="41" t="s">
        <v>9690</v>
      </c>
      <c r="C575" s="39" t="s">
        <v>10270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10264</v>
      </c>
    </row>
    <row r="576" spans="1:15" x14ac:dyDescent="0.45">
      <c r="A576" s="41" t="s">
        <v>10283</v>
      </c>
      <c r="B576" s="41" t="s">
        <v>9690</v>
      </c>
      <c r="C576" s="39" t="s">
        <v>10270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10264</v>
      </c>
    </row>
    <row r="577" spans="1:15" x14ac:dyDescent="0.45">
      <c r="A577" s="41" t="s">
        <v>10284</v>
      </c>
      <c r="B577" s="41" t="s">
        <v>9690</v>
      </c>
      <c r="C577" s="39" t="s">
        <v>10270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10264</v>
      </c>
    </row>
    <row r="578" spans="1:15" x14ac:dyDescent="0.45">
      <c r="A578" s="41" t="s">
        <v>10285</v>
      </c>
      <c r="B578" s="41" t="s">
        <v>9690</v>
      </c>
      <c r="C578" s="39" t="s">
        <v>10270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10264</v>
      </c>
    </row>
    <row r="579" spans="1:15" x14ac:dyDescent="0.45">
      <c r="A579" s="41" t="s">
        <v>10286</v>
      </c>
      <c r="B579" s="41" t="s">
        <v>9690</v>
      </c>
      <c r="C579" s="39" t="s">
        <v>10270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10264</v>
      </c>
    </row>
    <row r="580" spans="1:15" x14ac:dyDescent="0.45">
      <c r="A580" s="41" t="s">
        <v>10287</v>
      </c>
      <c r="B580" s="41" t="s">
        <v>9690</v>
      </c>
      <c r="C580" s="39" t="s">
        <v>10270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10264</v>
      </c>
    </row>
    <row r="581" spans="1:15" x14ac:dyDescent="0.45">
      <c r="A581" s="41" t="s">
        <v>10288</v>
      </c>
      <c r="B581" s="41" t="s">
        <v>9690</v>
      </c>
      <c r="C581" s="39" t="s">
        <v>10270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10264</v>
      </c>
    </row>
    <row r="582" spans="1:15" x14ac:dyDescent="0.45">
      <c r="A582" s="41" t="s">
        <v>10289</v>
      </c>
      <c r="B582" s="41" t="s">
        <v>9690</v>
      </c>
      <c r="C582" s="39" t="s">
        <v>10270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10264</v>
      </c>
    </row>
    <row r="583" spans="1:15" x14ac:dyDescent="0.45">
      <c r="A583" s="41" t="s">
        <v>10290</v>
      </c>
      <c r="B583" s="41" t="s">
        <v>9690</v>
      </c>
      <c r="C583" s="39" t="s">
        <v>10270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10264</v>
      </c>
    </row>
    <row r="584" spans="1:15" x14ac:dyDescent="0.45">
      <c r="A584" s="41" t="s">
        <v>10291</v>
      </c>
      <c r="B584" s="41" t="s">
        <v>9690</v>
      </c>
      <c r="C584" s="39" t="s">
        <v>10270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10264</v>
      </c>
    </row>
    <row r="585" spans="1:15" x14ac:dyDescent="0.45">
      <c r="A585" s="41" t="s">
        <v>10292</v>
      </c>
      <c r="B585" s="41" t="s">
        <v>9690</v>
      </c>
      <c r="C585" s="39" t="s">
        <v>10270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10264</v>
      </c>
    </row>
    <row r="586" spans="1:15" x14ac:dyDescent="0.45">
      <c r="A586" s="42" t="s">
        <v>9487</v>
      </c>
      <c r="B586" t="s">
        <v>10262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10264</v>
      </c>
      <c r="O586" s="43"/>
    </row>
    <row r="587" spans="1:15" s="43" customFormat="1" x14ac:dyDescent="0.45">
      <c r="A587" s="41" t="s">
        <v>9488</v>
      </c>
      <c r="B587" t="s">
        <v>10262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6">E587*I587</f>
        <v>0</v>
      </c>
      <c r="L587" s="39"/>
      <c r="M587" s="39" t="s">
        <v>9693</v>
      </c>
      <c r="N587" s="39" t="s">
        <v>10264</v>
      </c>
      <c r="O587" s="39"/>
    </row>
    <row r="588" spans="1:15" x14ac:dyDescent="0.45">
      <c r="A588" s="41" t="s">
        <v>9489</v>
      </c>
      <c r="B588" t="s">
        <v>10262</v>
      </c>
      <c r="E588" s="43">
        <v>0</v>
      </c>
      <c r="I588" s="39">
        <v>1</v>
      </c>
      <c r="K588" s="39">
        <f t="shared" si="16"/>
        <v>0</v>
      </c>
      <c r="M588" s="39" t="s">
        <v>9694</v>
      </c>
      <c r="N588" s="39" t="s">
        <v>10264</v>
      </c>
    </row>
    <row r="589" spans="1:15" x14ac:dyDescent="0.45">
      <c r="A589" s="41" t="s">
        <v>9490</v>
      </c>
      <c r="B589" t="s">
        <v>10262</v>
      </c>
      <c r="E589" s="43">
        <v>0</v>
      </c>
      <c r="I589" s="39">
        <v>1</v>
      </c>
      <c r="K589" s="39">
        <f t="shared" si="16"/>
        <v>0</v>
      </c>
      <c r="M589" s="39" t="s">
        <v>9694</v>
      </c>
      <c r="N589" s="39" t="s">
        <v>10264</v>
      </c>
    </row>
    <row r="590" spans="1:15" x14ac:dyDescent="0.45">
      <c r="A590" s="41" t="s">
        <v>9491</v>
      </c>
      <c r="B590" t="s">
        <v>10262</v>
      </c>
      <c r="E590" s="43">
        <v>0</v>
      </c>
      <c r="I590" s="39">
        <v>1</v>
      </c>
      <c r="K590" s="39">
        <f t="shared" si="16"/>
        <v>0</v>
      </c>
      <c r="M590" s="39" t="s">
        <v>9694</v>
      </c>
      <c r="N590" s="39" t="s">
        <v>10264</v>
      </c>
    </row>
    <row r="591" spans="1:15" x14ac:dyDescent="0.45">
      <c r="A591" s="41" t="s">
        <v>9492</v>
      </c>
      <c r="B591" t="s">
        <v>10262</v>
      </c>
      <c r="E591" s="43">
        <v>0</v>
      </c>
      <c r="I591" s="39">
        <v>1</v>
      </c>
      <c r="K591" s="39">
        <f t="shared" si="16"/>
        <v>0</v>
      </c>
      <c r="M591" s="39" t="s">
        <v>9695</v>
      </c>
      <c r="N591" s="39" t="s">
        <v>10264</v>
      </c>
    </row>
    <row r="592" spans="1:15" x14ac:dyDescent="0.45">
      <c r="A592" s="41" t="s">
        <v>9493</v>
      </c>
      <c r="B592" t="s">
        <v>10262</v>
      </c>
      <c r="E592" s="43">
        <v>0</v>
      </c>
      <c r="I592" s="39">
        <v>1</v>
      </c>
      <c r="K592" s="39">
        <f t="shared" si="16"/>
        <v>0</v>
      </c>
      <c r="M592" s="39" t="s">
        <v>9696</v>
      </c>
      <c r="N592" s="39" t="s">
        <v>10264</v>
      </c>
    </row>
    <row r="593" spans="1:15" x14ac:dyDescent="0.45">
      <c r="A593" s="41" t="s">
        <v>9494</v>
      </c>
      <c r="B593" t="s">
        <v>10262</v>
      </c>
      <c r="E593" s="43">
        <v>0</v>
      </c>
      <c r="I593" s="39">
        <v>1</v>
      </c>
      <c r="K593" s="39">
        <f t="shared" si="16"/>
        <v>0</v>
      </c>
      <c r="M593" s="39" t="s">
        <v>9697</v>
      </c>
      <c r="N593" s="39" t="s">
        <v>10264</v>
      </c>
    </row>
    <row r="594" spans="1:15" x14ac:dyDescent="0.45">
      <c r="A594" s="41" t="s">
        <v>9495</v>
      </c>
      <c r="B594" t="s">
        <v>10262</v>
      </c>
      <c r="E594" s="43">
        <v>0</v>
      </c>
      <c r="I594" s="39">
        <v>1</v>
      </c>
      <c r="K594" s="39">
        <f t="shared" si="16"/>
        <v>0</v>
      </c>
      <c r="M594" s="39" t="s">
        <v>9694</v>
      </c>
      <c r="N594" s="39" t="s">
        <v>10264</v>
      </c>
    </row>
    <row r="595" spans="1:15" x14ac:dyDescent="0.45">
      <c r="A595" s="41" t="s">
        <v>9496</v>
      </c>
      <c r="B595" t="s">
        <v>10262</v>
      </c>
      <c r="E595" s="43">
        <v>0</v>
      </c>
      <c r="I595" s="39">
        <v>1</v>
      </c>
      <c r="K595" s="39">
        <f t="shared" si="16"/>
        <v>0</v>
      </c>
      <c r="M595" s="39" t="s">
        <v>9694</v>
      </c>
      <c r="N595" s="39" t="s">
        <v>10264</v>
      </c>
    </row>
    <row r="596" spans="1:15" x14ac:dyDescent="0.45">
      <c r="A596" s="41" t="s">
        <v>9497</v>
      </c>
      <c r="B596" t="s">
        <v>10262</v>
      </c>
      <c r="E596" s="43">
        <v>0</v>
      </c>
      <c r="I596" s="39">
        <v>1</v>
      </c>
      <c r="K596" s="39">
        <f t="shared" si="16"/>
        <v>0</v>
      </c>
      <c r="M596" s="39" t="s">
        <v>9698</v>
      </c>
      <c r="N596" s="39" t="s">
        <v>10264</v>
      </c>
    </row>
    <row r="597" spans="1:15" x14ac:dyDescent="0.45">
      <c r="A597" s="41" t="s">
        <v>9498</v>
      </c>
      <c r="B597" t="s">
        <v>10262</v>
      </c>
      <c r="E597" s="43">
        <v>0</v>
      </c>
      <c r="I597" s="39">
        <v>1</v>
      </c>
      <c r="K597" s="39">
        <f t="shared" si="16"/>
        <v>0</v>
      </c>
      <c r="M597" s="39" t="s">
        <v>9699</v>
      </c>
      <c r="N597" s="39" t="s">
        <v>10264</v>
      </c>
    </row>
    <row r="598" spans="1:15" x14ac:dyDescent="0.45">
      <c r="A598" s="41" t="s">
        <v>9499</v>
      </c>
      <c r="B598" t="s">
        <v>10262</v>
      </c>
      <c r="E598" s="43">
        <v>0</v>
      </c>
      <c r="I598" s="39">
        <v>1</v>
      </c>
      <c r="K598" s="39">
        <f t="shared" si="16"/>
        <v>0</v>
      </c>
      <c r="M598" s="39" t="s">
        <v>9700</v>
      </c>
      <c r="N598" s="39" t="s">
        <v>10264</v>
      </c>
    </row>
    <row r="599" spans="1:15" x14ac:dyDescent="0.45">
      <c r="A599" s="41" t="s">
        <v>9500</v>
      </c>
      <c r="B599" t="s">
        <v>10262</v>
      </c>
      <c r="E599" s="43">
        <v>0</v>
      </c>
      <c r="I599" s="39">
        <v>1</v>
      </c>
      <c r="K599" s="39">
        <f t="shared" si="16"/>
        <v>0</v>
      </c>
      <c r="M599" s="39" t="s">
        <v>9701</v>
      </c>
      <c r="N599" s="39" t="s">
        <v>10264</v>
      </c>
    </row>
    <row r="600" spans="1:15" x14ac:dyDescent="0.45">
      <c r="A600" s="41" t="s">
        <v>9501</v>
      </c>
      <c r="B600" t="s">
        <v>10262</v>
      </c>
      <c r="E600" s="43">
        <v>0</v>
      </c>
      <c r="I600" s="39">
        <v>1</v>
      </c>
      <c r="K600" s="39">
        <f t="shared" si="16"/>
        <v>0</v>
      </c>
      <c r="M600" s="39" t="s">
        <v>9702</v>
      </c>
      <c r="N600" s="39" t="s">
        <v>10264</v>
      </c>
    </row>
    <row r="601" spans="1:15" x14ac:dyDescent="0.45">
      <c r="A601" s="41" t="s">
        <v>9502</v>
      </c>
      <c r="B601" t="s">
        <v>10262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10264</v>
      </c>
    </row>
    <row r="602" spans="1:15" x14ac:dyDescent="0.45">
      <c r="A602" s="41" t="s">
        <v>9503</v>
      </c>
      <c r="B602" t="s">
        <v>10262</v>
      </c>
      <c r="E602" s="43">
        <v>0</v>
      </c>
      <c r="I602" s="39">
        <v>1</v>
      </c>
      <c r="K602" s="39">
        <f t="shared" ref="K602:K603" si="17">E602*I602</f>
        <v>0</v>
      </c>
      <c r="M602" s="39" t="s">
        <v>9703</v>
      </c>
      <c r="N602" s="39" t="s">
        <v>10264</v>
      </c>
    </row>
    <row r="603" spans="1:15" x14ac:dyDescent="0.45">
      <c r="A603" s="41" t="s">
        <v>9504</v>
      </c>
      <c r="B603" t="s">
        <v>10262</v>
      </c>
      <c r="E603" s="43">
        <v>0</v>
      </c>
      <c r="I603" s="39">
        <v>1</v>
      </c>
      <c r="K603" s="39">
        <f t="shared" si="17"/>
        <v>0</v>
      </c>
      <c r="M603" s="39" t="s">
        <v>9704</v>
      </c>
      <c r="N603" s="39" t="s">
        <v>10264</v>
      </c>
    </row>
    <row r="604" spans="1:15" x14ac:dyDescent="0.45">
      <c r="A604" s="42" t="s">
        <v>9907</v>
      </c>
      <c r="B604" s="42" t="s">
        <v>9898</v>
      </c>
      <c r="C604" s="43" t="s">
        <v>653</v>
      </c>
      <c r="D604" s="43"/>
      <c r="E604" s="43">
        <v>0</v>
      </c>
      <c r="F604" s="43"/>
      <c r="G604" s="43"/>
      <c r="H604" s="43" t="s">
        <v>9908</v>
      </c>
      <c r="I604" s="43">
        <v>1</v>
      </c>
      <c r="J604" s="43"/>
      <c r="K604" s="43">
        <f t="shared" ref="K604:K615" si="18">E604*I604</f>
        <v>0</v>
      </c>
      <c r="L604" s="43"/>
      <c r="M604" s="43" t="s">
        <v>9692</v>
      </c>
      <c r="N604" s="43" t="s">
        <v>9908</v>
      </c>
      <c r="O604" s="43"/>
    </row>
    <row r="605" spans="1:15" s="43" customFormat="1" x14ac:dyDescent="0.45">
      <c r="A605" s="41" t="s">
        <v>10366</v>
      </c>
      <c r="B605" s="41" t="s">
        <v>9898</v>
      </c>
      <c r="C605" s="39" t="s">
        <v>653</v>
      </c>
      <c r="D605" s="39"/>
      <c r="E605" s="39">
        <v>1026</v>
      </c>
      <c r="F605" s="39"/>
      <c r="G605" s="39"/>
      <c r="H605" s="39" t="s">
        <v>9908</v>
      </c>
      <c r="I605" s="39">
        <v>1</v>
      </c>
      <c r="J605" s="39"/>
      <c r="K605" s="39">
        <f t="shared" si="18"/>
        <v>1026</v>
      </c>
      <c r="L605" s="39"/>
      <c r="M605" s="39" t="s">
        <v>9693</v>
      </c>
      <c r="N605" s="39" t="s">
        <v>9908</v>
      </c>
      <c r="O605" s="39"/>
    </row>
    <row r="606" spans="1:15" x14ac:dyDescent="0.45">
      <c r="A606" s="41" t="s">
        <v>10367</v>
      </c>
      <c r="B606" s="41" t="s">
        <v>9898</v>
      </c>
      <c r="C606" s="39" t="s">
        <v>653</v>
      </c>
      <c r="E606" s="39">
        <v>948.6</v>
      </c>
      <c r="H606" s="39" t="s">
        <v>9908</v>
      </c>
      <c r="I606" s="39">
        <v>1</v>
      </c>
      <c r="K606" s="39">
        <f t="shared" si="18"/>
        <v>948.6</v>
      </c>
      <c r="M606" s="39" t="s">
        <v>9693</v>
      </c>
      <c r="N606" s="39" t="s">
        <v>9908</v>
      </c>
    </row>
    <row r="607" spans="1:15" x14ac:dyDescent="0.45">
      <c r="A607" s="41" t="s">
        <v>10368</v>
      </c>
      <c r="B607" s="41" t="s">
        <v>9898</v>
      </c>
      <c r="C607" s="39" t="s">
        <v>653</v>
      </c>
      <c r="E607" s="39">
        <v>963.2</v>
      </c>
      <c r="H607" s="39" t="s">
        <v>9908</v>
      </c>
      <c r="I607" s="39">
        <v>1</v>
      </c>
      <c r="K607" s="39">
        <f t="shared" si="18"/>
        <v>963.2</v>
      </c>
      <c r="M607" s="39" t="s">
        <v>9693</v>
      </c>
      <c r="N607" s="39" t="s">
        <v>9908</v>
      </c>
    </row>
    <row r="608" spans="1:15" x14ac:dyDescent="0.45">
      <c r="A608" s="41" t="s">
        <v>10369</v>
      </c>
      <c r="B608" s="41" t="s">
        <v>9898</v>
      </c>
      <c r="C608" s="39" t="s">
        <v>653</v>
      </c>
      <c r="E608" s="39">
        <v>913.2</v>
      </c>
      <c r="H608" s="39" t="s">
        <v>9908</v>
      </c>
      <c r="I608" s="39">
        <v>1</v>
      </c>
      <c r="K608" s="39">
        <f t="shared" si="18"/>
        <v>913.2</v>
      </c>
      <c r="M608" s="39" t="s">
        <v>9693</v>
      </c>
      <c r="N608" s="39" t="s">
        <v>9908</v>
      </c>
    </row>
    <row r="609" spans="1:15" x14ac:dyDescent="0.45">
      <c r="A609" s="42" t="s">
        <v>9523</v>
      </c>
      <c r="B609" s="42" t="s">
        <v>9690</v>
      </c>
      <c r="C609" s="43" t="s">
        <v>9717</v>
      </c>
      <c r="D609" s="43"/>
      <c r="E609" s="43">
        <v>9.3900000000000008E-3</v>
      </c>
      <c r="F609" s="43"/>
      <c r="G609" s="43"/>
      <c r="H609" s="43" t="s">
        <v>9704</v>
      </c>
      <c r="I609" s="43">
        <f>1/1000</f>
        <v>1E-3</v>
      </c>
      <c r="J609" s="43"/>
      <c r="K609" s="43">
        <f t="shared" si="18"/>
        <v>9.3900000000000016E-6</v>
      </c>
      <c r="L609" s="43"/>
      <c r="M609" s="43" t="s">
        <v>9692</v>
      </c>
      <c r="N609" s="43" t="s">
        <v>9716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9717</v>
      </c>
      <c r="D610" s="39"/>
      <c r="E610" s="39">
        <v>4.23935</v>
      </c>
      <c r="F610" s="39"/>
      <c r="G610" s="39"/>
      <c r="H610" s="39" t="s">
        <v>9704</v>
      </c>
      <c r="I610" s="39">
        <f>1/1000</f>
        <v>1E-3</v>
      </c>
      <c r="J610" s="39"/>
      <c r="K610" s="39">
        <f t="shared" si="18"/>
        <v>4.2393500000000002E-3</v>
      </c>
      <c r="L610" s="39"/>
      <c r="M610" s="39" t="s">
        <v>9693</v>
      </c>
      <c r="N610" s="39" t="s">
        <v>9716</v>
      </c>
      <c r="O610" s="39"/>
    </row>
    <row r="611" spans="1:15" x14ac:dyDescent="0.45">
      <c r="A611" s="41" t="s">
        <v>9525</v>
      </c>
      <c r="B611" s="41" t="s">
        <v>9690</v>
      </c>
      <c r="C611" s="39" t="s">
        <v>9717</v>
      </c>
      <c r="E611" s="39">
        <v>7.5719999999999996E-2</v>
      </c>
      <c r="H611" s="39" t="s">
        <v>9704</v>
      </c>
      <c r="I611" s="39">
        <f t="shared" ref="I611:I626" si="19">1/1000</f>
        <v>1E-3</v>
      </c>
      <c r="K611" s="39">
        <f t="shared" si="18"/>
        <v>7.572E-5</v>
      </c>
      <c r="M611" s="39" t="s">
        <v>9694</v>
      </c>
      <c r="N611" s="39" t="s">
        <v>9716</v>
      </c>
    </row>
    <row r="612" spans="1:15" x14ac:dyDescent="0.45">
      <c r="A612" s="41" t="s">
        <v>9526</v>
      </c>
      <c r="B612" s="41" t="s">
        <v>9690</v>
      </c>
      <c r="C612" s="39" t="s">
        <v>9717</v>
      </c>
      <c r="E612" s="39">
        <v>0.10518</v>
      </c>
      <c r="H612" s="39" t="s">
        <v>9704</v>
      </c>
      <c r="I612" s="39">
        <f t="shared" si="19"/>
        <v>1E-3</v>
      </c>
      <c r="K612" s="39">
        <f t="shared" si="18"/>
        <v>1.0517999999999999E-4</v>
      </c>
      <c r="M612" s="39" t="s">
        <v>9694</v>
      </c>
      <c r="N612" s="39" t="s">
        <v>9716</v>
      </c>
    </row>
    <row r="613" spans="1:15" x14ac:dyDescent="0.45">
      <c r="A613" s="41" t="s">
        <v>9527</v>
      </c>
      <c r="B613" s="41" t="s">
        <v>9690</v>
      </c>
      <c r="C613" s="39" t="s">
        <v>9717</v>
      </c>
      <c r="E613" s="39">
        <v>16.468</v>
      </c>
      <c r="H613" s="39" t="s">
        <v>9704</v>
      </c>
      <c r="I613" s="39">
        <f t="shared" si="19"/>
        <v>1E-3</v>
      </c>
      <c r="K613" s="39">
        <f t="shared" si="18"/>
        <v>1.6468E-2</v>
      </c>
      <c r="M613" s="39" t="s">
        <v>9694</v>
      </c>
      <c r="N613" s="39" t="s">
        <v>9716</v>
      </c>
    </row>
    <row r="614" spans="1:15" x14ac:dyDescent="0.45">
      <c r="A614" s="41" t="s">
        <v>9528</v>
      </c>
      <c r="B614" s="41" t="s">
        <v>9690</v>
      </c>
      <c r="C614" s="39" t="s">
        <v>9717</v>
      </c>
      <c r="E614" s="39">
        <v>0.66805999999999999</v>
      </c>
      <c r="H614" s="39" t="s">
        <v>9704</v>
      </c>
      <c r="I614" s="39">
        <f t="shared" si="19"/>
        <v>1E-3</v>
      </c>
      <c r="K614" s="39">
        <f t="shared" si="18"/>
        <v>6.6806000000000005E-4</v>
      </c>
      <c r="M614" s="39" t="s">
        <v>9695</v>
      </c>
      <c r="N614" s="39" t="s">
        <v>9716</v>
      </c>
    </row>
    <row r="615" spans="1:15" x14ac:dyDescent="0.45">
      <c r="A615" s="41" t="s">
        <v>9529</v>
      </c>
      <c r="B615" s="41" t="s">
        <v>9690</v>
      </c>
      <c r="C615" s="39" t="s">
        <v>9717</v>
      </c>
      <c r="E615" s="39">
        <v>0.18648000000000001</v>
      </c>
      <c r="H615" s="39" t="s">
        <v>9704</v>
      </c>
      <c r="I615" s="39">
        <f t="shared" si="19"/>
        <v>1E-3</v>
      </c>
      <c r="K615" s="39">
        <f t="shared" si="18"/>
        <v>1.8648000000000002E-4</v>
      </c>
      <c r="M615" s="39" t="s">
        <v>9696</v>
      </c>
      <c r="N615" s="39" t="s">
        <v>9716</v>
      </c>
    </row>
    <row r="616" spans="1:15" x14ac:dyDescent="0.45">
      <c r="A616" s="41" t="s">
        <v>9530</v>
      </c>
      <c r="B616" s="41" t="s">
        <v>9690</v>
      </c>
      <c r="C616" s="39" t="s">
        <v>9717</v>
      </c>
      <c r="E616" s="39">
        <v>0.22201000000000001</v>
      </c>
      <c r="H616" s="39" t="s">
        <v>9704</v>
      </c>
      <c r="I616" s="39">
        <f t="shared" si="19"/>
        <v>1E-3</v>
      </c>
      <c r="K616" s="39">
        <f t="shared" ref="K616:K626" si="20">E616*I616</f>
        <v>2.2201000000000002E-4</v>
      </c>
      <c r="M616" s="39" t="s">
        <v>9697</v>
      </c>
      <c r="N616" s="39" t="s">
        <v>9716</v>
      </c>
    </row>
    <row r="617" spans="1:15" x14ac:dyDescent="0.45">
      <c r="A617" s="41" t="s">
        <v>9531</v>
      </c>
      <c r="B617" s="41" t="s">
        <v>9690</v>
      </c>
      <c r="C617" s="39" t="s">
        <v>9717</v>
      </c>
      <c r="E617" s="39">
        <v>6.5350000000000005E-2</v>
      </c>
      <c r="H617" s="39" t="s">
        <v>9704</v>
      </c>
      <c r="I617" s="39">
        <f t="shared" si="19"/>
        <v>1E-3</v>
      </c>
      <c r="K617" s="39">
        <f t="shared" si="20"/>
        <v>6.5350000000000003E-5</v>
      </c>
      <c r="M617" s="39" t="s">
        <v>9694</v>
      </c>
      <c r="N617" s="39" t="s">
        <v>9716</v>
      </c>
    </row>
    <row r="618" spans="1:15" x14ac:dyDescent="0.45">
      <c r="A618" s="41" t="s">
        <v>9532</v>
      </c>
      <c r="B618" s="41" t="s">
        <v>9690</v>
      </c>
      <c r="C618" s="39" t="s">
        <v>9717</v>
      </c>
      <c r="E618" s="39">
        <v>1.6508499999999999</v>
      </c>
      <c r="H618" s="39" t="s">
        <v>9704</v>
      </c>
      <c r="I618" s="39">
        <f t="shared" si="19"/>
        <v>1E-3</v>
      </c>
      <c r="K618" s="39">
        <f t="shared" si="20"/>
        <v>1.6508499999999999E-3</v>
      </c>
      <c r="M618" s="39" t="s">
        <v>9694</v>
      </c>
      <c r="N618" s="39" t="s">
        <v>9716</v>
      </c>
    </row>
    <row r="619" spans="1:15" x14ac:dyDescent="0.45">
      <c r="A619" s="41" t="s">
        <v>9533</v>
      </c>
      <c r="B619" s="41" t="s">
        <v>9690</v>
      </c>
      <c r="C619" s="39" t="s">
        <v>9717</v>
      </c>
      <c r="E619" s="39">
        <v>0.25130999999999998</v>
      </c>
      <c r="H619" s="39" t="s">
        <v>9704</v>
      </c>
      <c r="I619" s="39">
        <f t="shared" si="19"/>
        <v>1E-3</v>
      </c>
      <c r="K619" s="39">
        <f t="shared" si="20"/>
        <v>2.5130999999999998E-4</v>
      </c>
      <c r="M619" s="39" t="s">
        <v>9698</v>
      </c>
      <c r="N619" s="39" t="s">
        <v>9716</v>
      </c>
    </row>
    <row r="620" spans="1:15" x14ac:dyDescent="0.45">
      <c r="A620" s="41" t="s">
        <v>9534</v>
      </c>
      <c r="B620" s="41" t="s">
        <v>9690</v>
      </c>
      <c r="C620" s="39" t="s">
        <v>9717</v>
      </c>
      <c r="E620" s="39">
        <v>-4.7050000000000002E-2</v>
      </c>
      <c r="H620" s="39" t="s">
        <v>9704</v>
      </c>
      <c r="I620" s="39">
        <f t="shared" si="19"/>
        <v>1E-3</v>
      </c>
      <c r="K620" s="39">
        <f t="shared" si="20"/>
        <v>-4.7050000000000005E-5</v>
      </c>
      <c r="M620" s="39" t="s">
        <v>9699</v>
      </c>
      <c r="N620" s="39" t="s">
        <v>9716</v>
      </c>
    </row>
    <row r="621" spans="1:15" x14ac:dyDescent="0.45">
      <c r="A621" s="41" t="s">
        <v>9535</v>
      </c>
      <c r="B621" s="41" t="s">
        <v>9690</v>
      </c>
      <c r="C621" s="39" t="s">
        <v>9717</v>
      </c>
      <c r="E621" s="39">
        <v>-3.4399999999999999E-3</v>
      </c>
      <c r="H621" s="39" t="s">
        <v>9704</v>
      </c>
      <c r="I621" s="39">
        <f t="shared" si="19"/>
        <v>1E-3</v>
      </c>
      <c r="K621" s="39">
        <f t="shared" si="20"/>
        <v>-3.4400000000000001E-6</v>
      </c>
      <c r="M621" s="39" t="s">
        <v>9700</v>
      </c>
      <c r="N621" s="39" t="s">
        <v>9716</v>
      </c>
    </row>
    <row r="622" spans="1:15" x14ac:dyDescent="0.45">
      <c r="A622" s="41" t="s">
        <v>9536</v>
      </c>
      <c r="B622" s="41" t="s">
        <v>9690</v>
      </c>
      <c r="C622" s="39" t="s">
        <v>9717</v>
      </c>
      <c r="E622" s="40">
        <v>1.8756699999999999E-5</v>
      </c>
      <c r="H622" s="39" t="s">
        <v>9704</v>
      </c>
      <c r="I622" s="39">
        <f t="shared" si="19"/>
        <v>1E-3</v>
      </c>
      <c r="K622" s="39">
        <f t="shared" si="20"/>
        <v>1.8756700000000001E-8</v>
      </c>
      <c r="M622" s="39" t="s">
        <v>9701</v>
      </c>
      <c r="N622" s="39" t="s">
        <v>9716</v>
      </c>
    </row>
    <row r="623" spans="1:15" x14ac:dyDescent="0.45">
      <c r="A623" s="41" t="s">
        <v>9537</v>
      </c>
      <c r="B623" s="41" t="s">
        <v>9690</v>
      </c>
      <c r="C623" s="39" t="s">
        <v>9717</v>
      </c>
      <c r="E623" s="39">
        <v>5.11E-3</v>
      </c>
      <c r="H623" s="39" t="s">
        <v>9704</v>
      </c>
      <c r="I623" s="39">
        <f t="shared" si="19"/>
        <v>1E-3</v>
      </c>
      <c r="K623" s="39">
        <f t="shared" si="20"/>
        <v>5.1100000000000002E-6</v>
      </c>
      <c r="M623" s="39" t="s">
        <v>9702</v>
      </c>
      <c r="N623" s="39" t="s">
        <v>9716</v>
      </c>
    </row>
    <row r="624" spans="1:15" x14ac:dyDescent="0.45">
      <c r="A624" s="41" t="s">
        <v>9538</v>
      </c>
      <c r="B624" s="41" t="s">
        <v>9690</v>
      </c>
      <c r="C624" s="39" t="s">
        <v>9717</v>
      </c>
      <c r="E624" s="39">
        <v>8.8000000000000005E-3</v>
      </c>
      <c r="H624" s="39" t="s">
        <v>9704</v>
      </c>
      <c r="I624" s="39">
        <f t="shared" si="19"/>
        <v>1E-3</v>
      </c>
      <c r="K624" s="39">
        <f t="shared" si="20"/>
        <v>8.8000000000000004E-6</v>
      </c>
      <c r="M624" s="39" t="s">
        <v>9703</v>
      </c>
      <c r="N624" s="39" t="s">
        <v>9716</v>
      </c>
    </row>
    <row r="625" spans="1:15" x14ac:dyDescent="0.45">
      <c r="A625" s="41" t="s">
        <v>9539</v>
      </c>
      <c r="B625" s="41" t="s">
        <v>9690</v>
      </c>
      <c r="C625" s="39" t="s">
        <v>9717</v>
      </c>
      <c r="E625" s="39">
        <v>9.0500000000000008E-3</v>
      </c>
      <c r="H625" s="39" t="s">
        <v>9704</v>
      </c>
      <c r="I625" s="39">
        <f t="shared" si="19"/>
        <v>1E-3</v>
      </c>
      <c r="K625" s="39">
        <f t="shared" si="20"/>
        <v>9.0500000000000014E-6</v>
      </c>
      <c r="M625" s="39" t="s">
        <v>9703</v>
      </c>
      <c r="N625" s="39" t="s">
        <v>9716</v>
      </c>
    </row>
    <row r="626" spans="1:15" x14ac:dyDescent="0.45">
      <c r="A626" s="41" t="s">
        <v>9540</v>
      </c>
      <c r="B626" s="41" t="s">
        <v>9690</v>
      </c>
      <c r="C626" s="39" t="s">
        <v>9717</v>
      </c>
      <c r="E626" s="39">
        <v>2.0590000000000001E-2</v>
      </c>
      <c r="H626" s="39" t="s">
        <v>9704</v>
      </c>
      <c r="I626" s="39">
        <f t="shared" si="19"/>
        <v>1E-3</v>
      </c>
      <c r="K626" s="39">
        <f t="shared" si="20"/>
        <v>2.0590000000000001E-5</v>
      </c>
      <c r="M626" s="39" t="s">
        <v>9704</v>
      </c>
      <c r="N626" s="39" t="s">
        <v>9716</v>
      </c>
    </row>
    <row r="627" spans="1:15" x14ac:dyDescent="0.45">
      <c r="A627" s="42" t="s">
        <v>9595</v>
      </c>
      <c r="B627" s="42" t="s">
        <v>9690</v>
      </c>
      <c r="C627" s="43" t="s">
        <v>10265</v>
      </c>
      <c r="D627" s="43"/>
      <c r="E627" s="43">
        <v>1.516E-2</v>
      </c>
      <c r="F627" s="43"/>
      <c r="G627" s="43"/>
      <c r="H627" s="43" t="s">
        <v>10266</v>
      </c>
      <c r="I627" s="43">
        <v>1</v>
      </c>
      <c r="J627" s="43"/>
      <c r="K627" s="43">
        <f t="shared" ref="K627:K664" si="21">E627*I627</f>
        <v>1.516E-2</v>
      </c>
      <c r="L627" s="43"/>
      <c r="M627" s="43" t="s">
        <v>9692</v>
      </c>
      <c r="N627" s="43" t="s">
        <v>10266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10265</v>
      </c>
      <c r="D628" s="39"/>
      <c r="E628" s="39">
        <v>29.25413</v>
      </c>
      <c r="F628" s="39"/>
      <c r="G628" s="39"/>
      <c r="H628" s="39" t="s">
        <v>10266</v>
      </c>
      <c r="I628" s="39">
        <v>1</v>
      </c>
      <c r="J628" s="39"/>
      <c r="K628" s="39">
        <f t="shared" si="21"/>
        <v>29.25413</v>
      </c>
      <c r="L628" s="39"/>
      <c r="M628" s="39" t="s">
        <v>9693</v>
      </c>
      <c r="N628" s="39" t="s">
        <v>10266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10265</v>
      </c>
      <c r="E629" s="39">
        <v>0.17999000000000001</v>
      </c>
      <c r="H629" s="39" t="s">
        <v>10266</v>
      </c>
      <c r="I629" s="39">
        <v>1</v>
      </c>
      <c r="K629" s="39">
        <f t="shared" si="21"/>
        <v>0.17999000000000001</v>
      </c>
      <c r="M629" s="39" t="s">
        <v>9694</v>
      </c>
      <c r="N629" s="39" t="s">
        <v>10266</v>
      </c>
    </row>
    <row r="630" spans="1:15" x14ac:dyDescent="0.45">
      <c r="A630" s="41" t="s">
        <v>9598</v>
      </c>
      <c r="B630" s="41" t="s">
        <v>9690</v>
      </c>
      <c r="C630" s="39" t="s">
        <v>10265</v>
      </c>
      <c r="E630" s="39">
        <v>0.23763999999999999</v>
      </c>
      <c r="H630" s="39" t="s">
        <v>10266</v>
      </c>
      <c r="I630" s="39">
        <v>1</v>
      </c>
      <c r="K630" s="39">
        <f t="shared" si="21"/>
        <v>0.23763999999999999</v>
      </c>
      <c r="M630" s="39" t="s">
        <v>9694</v>
      </c>
      <c r="N630" s="39" t="s">
        <v>10266</v>
      </c>
    </row>
    <row r="631" spans="1:15" x14ac:dyDescent="0.45">
      <c r="A631" s="41" t="s">
        <v>9599</v>
      </c>
      <c r="B631" s="41" t="s">
        <v>9690</v>
      </c>
      <c r="C631" s="39" t="s">
        <v>10265</v>
      </c>
      <c r="E631" s="39">
        <v>20.259499999999999</v>
      </c>
      <c r="H631" s="39" t="s">
        <v>10266</v>
      </c>
      <c r="I631" s="39">
        <v>1</v>
      </c>
      <c r="K631" s="39">
        <f t="shared" si="21"/>
        <v>20.259499999999999</v>
      </c>
      <c r="M631" s="39" t="s">
        <v>9694</v>
      </c>
      <c r="N631" s="39" t="s">
        <v>10266</v>
      </c>
    </row>
    <row r="632" spans="1:15" x14ac:dyDescent="0.45">
      <c r="A632" s="41" t="s">
        <v>9600</v>
      </c>
      <c r="B632" s="41" t="s">
        <v>9690</v>
      </c>
      <c r="C632" s="39" t="s">
        <v>10265</v>
      </c>
      <c r="E632" s="39">
        <v>1.07901</v>
      </c>
      <c r="H632" s="39" t="s">
        <v>10266</v>
      </c>
      <c r="I632" s="39">
        <v>1</v>
      </c>
      <c r="K632" s="39">
        <f t="shared" si="21"/>
        <v>1.07901</v>
      </c>
      <c r="M632" s="39" t="s">
        <v>9695</v>
      </c>
      <c r="N632" s="39" t="s">
        <v>10266</v>
      </c>
    </row>
    <row r="633" spans="1:15" x14ac:dyDescent="0.45">
      <c r="A633" s="41" t="s">
        <v>9601</v>
      </c>
      <c r="B633" s="41" t="s">
        <v>9690</v>
      </c>
      <c r="C633" s="39" t="s">
        <v>10265</v>
      </c>
      <c r="E633" s="39">
        <v>8.0999999999999996E-4</v>
      </c>
      <c r="H633" s="39" t="s">
        <v>10266</v>
      </c>
      <c r="I633" s="39">
        <v>1</v>
      </c>
      <c r="K633" s="39">
        <f t="shared" si="21"/>
        <v>8.0999999999999996E-4</v>
      </c>
      <c r="M633" s="39" t="s">
        <v>9696</v>
      </c>
      <c r="N633" s="39" t="s">
        <v>10266</v>
      </c>
    </row>
    <row r="634" spans="1:15" x14ac:dyDescent="0.45">
      <c r="A634" s="41" t="s">
        <v>9602</v>
      </c>
      <c r="B634" s="41" t="s">
        <v>9690</v>
      </c>
      <c r="C634" s="39" t="s">
        <v>10265</v>
      </c>
      <c r="E634" s="40">
        <v>8.4339999999999995E-5</v>
      </c>
      <c r="H634" s="39" t="s">
        <v>10266</v>
      </c>
      <c r="I634" s="39">
        <v>1</v>
      </c>
      <c r="K634" s="39">
        <f t="shared" si="21"/>
        <v>8.4339999999999995E-5</v>
      </c>
      <c r="M634" s="39" t="s">
        <v>9697</v>
      </c>
      <c r="N634" s="39" t="s">
        <v>10266</v>
      </c>
    </row>
    <row r="635" spans="1:15" x14ac:dyDescent="0.45">
      <c r="A635" s="41" t="s">
        <v>9603</v>
      </c>
      <c r="B635" s="41" t="s">
        <v>9690</v>
      </c>
      <c r="C635" s="39" t="s">
        <v>10265</v>
      </c>
      <c r="E635" s="39">
        <v>-3.8379999999999997E-2</v>
      </c>
      <c r="H635" s="39" t="s">
        <v>10266</v>
      </c>
      <c r="I635" s="39">
        <v>1</v>
      </c>
      <c r="K635" s="39">
        <f t="shared" si="21"/>
        <v>-3.8379999999999997E-2</v>
      </c>
      <c r="M635" s="39" t="s">
        <v>9694</v>
      </c>
      <c r="N635" s="39" t="s">
        <v>10266</v>
      </c>
    </row>
    <row r="636" spans="1:15" x14ac:dyDescent="0.45">
      <c r="A636" s="41" t="s">
        <v>9604</v>
      </c>
      <c r="B636" s="41" t="s">
        <v>9690</v>
      </c>
      <c r="C636" s="39" t="s">
        <v>10265</v>
      </c>
      <c r="E636" s="39">
        <v>6.8290899999999999</v>
      </c>
      <c r="H636" s="39" t="s">
        <v>10266</v>
      </c>
      <c r="I636" s="39">
        <v>1</v>
      </c>
      <c r="K636" s="39">
        <f t="shared" si="21"/>
        <v>6.8290899999999999</v>
      </c>
      <c r="M636" s="39" t="s">
        <v>9694</v>
      </c>
      <c r="N636" s="39" t="s">
        <v>10266</v>
      </c>
    </row>
    <row r="637" spans="1:15" x14ac:dyDescent="0.45">
      <c r="A637" s="41" t="s">
        <v>9605</v>
      </c>
      <c r="B637" s="41" t="s">
        <v>9690</v>
      </c>
      <c r="C637" s="39" t="s">
        <v>10265</v>
      </c>
      <c r="E637" s="39">
        <v>2.265E-2</v>
      </c>
      <c r="H637" s="39" t="s">
        <v>10266</v>
      </c>
      <c r="I637" s="39">
        <v>1</v>
      </c>
      <c r="K637" s="39">
        <f t="shared" si="21"/>
        <v>2.265E-2</v>
      </c>
      <c r="M637" s="39" t="s">
        <v>9698</v>
      </c>
      <c r="N637" s="39" t="s">
        <v>10266</v>
      </c>
    </row>
    <row r="638" spans="1:15" x14ac:dyDescent="0.45">
      <c r="A638" s="41" t="s">
        <v>9606</v>
      </c>
      <c r="B638" s="41" t="s">
        <v>9690</v>
      </c>
      <c r="C638" s="39" t="s">
        <v>10265</v>
      </c>
      <c r="E638" s="39">
        <v>0.21481</v>
      </c>
      <c r="H638" s="39" t="s">
        <v>10266</v>
      </c>
      <c r="I638" s="39">
        <v>1</v>
      </c>
      <c r="K638" s="39">
        <f t="shared" si="21"/>
        <v>0.21481</v>
      </c>
      <c r="M638" s="39" t="s">
        <v>9699</v>
      </c>
      <c r="N638" s="39" t="s">
        <v>10266</v>
      </c>
    </row>
    <row r="639" spans="1:15" x14ac:dyDescent="0.45">
      <c r="A639" s="41" t="s">
        <v>9607</v>
      </c>
      <c r="B639" s="41" t="s">
        <v>9690</v>
      </c>
      <c r="C639" s="39" t="s">
        <v>10265</v>
      </c>
      <c r="E639" s="39">
        <v>4.3209999999999998E-2</v>
      </c>
      <c r="H639" s="39" t="s">
        <v>10266</v>
      </c>
      <c r="I639" s="39">
        <v>1</v>
      </c>
      <c r="K639" s="39">
        <f t="shared" si="21"/>
        <v>4.3209999999999998E-2</v>
      </c>
      <c r="M639" s="39" t="s">
        <v>9700</v>
      </c>
      <c r="N639" s="39" t="s">
        <v>10266</v>
      </c>
    </row>
    <row r="640" spans="1:15" x14ac:dyDescent="0.45">
      <c r="A640" s="41" t="s">
        <v>9608</v>
      </c>
      <c r="B640" s="41" t="s">
        <v>9690</v>
      </c>
      <c r="C640" s="39" t="s">
        <v>10265</v>
      </c>
      <c r="E640" s="40">
        <v>1.2782000000000001E-6</v>
      </c>
      <c r="H640" s="39" t="s">
        <v>10266</v>
      </c>
      <c r="I640" s="39">
        <v>1</v>
      </c>
      <c r="K640" s="39">
        <f t="shared" si="21"/>
        <v>1.2782000000000001E-6</v>
      </c>
      <c r="M640" s="39" t="s">
        <v>9701</v>
      </c>
      <c r="N640" s="39" t="s">
        <v>10266</v>
      </c>
    </row>
    <row r="641" spans="1:15" x14ac:dyDescent="0.45">
      <c r="A641" s="41" t="s">
        <v>9609</v>
      </c>
      <c r="B641" s="41" t="s">
        <v>9690</v>
      </c>
      <c r="C641" s="39" t="s">
        <v>10265</v>
      </c>
      <c r="E641" s="39">
        <v>8.7500000000000008E-3</v>
      </c>
      <c r="H641" s="39" t="s">
        <v>10266</v>
      </c>
      <c r="I641" s="39">
        <v>1</v>
      </c>
      <c r="K641" s="39">
        <f t="shared" si="21"/>
        <v>8.7500000000000008E-3</v>
      </c>
      <c r="M641" s="39" t="s">
        <v>9702</v>
      </c>
      <c r="N641" s="39" t="s">
        <v>10266</v>
      </c>
    </row>
    <row r="642" spans="1:15" x14ac:dyDescent="0.45">
      <c r="A642" s="41" t="s">
        <v>9610</v>
      </c>
      <c r="B642" s="41" t="s">
        <v>9690</v>
      </c>
      <c r="C642" s="39" t="s">
        <v>10265</v>
      </c>
      <c r="E642" s="39">
        <v>3.0620000000000001E-2</v>
      </c>
      <c r="H642" s="39" t="s">
        <v>10266</v>
      </c>
      <c r="I642" s="39">
        <v>1</v>
      </c>
      <c r="K642" s="39">
        <f t="shared" si="21"/>
        <v>3.0620000000000001E-2</v>
      </c>
      <c r="M642" s="39" t="s">
        <v>9703</v>
      </c>
      <c r="N642" s="39" t="s">
        <v>10266</v>
      </c>
    </row>
    <row r="643" spans="1:15" x14ac:dyDescent="0.45">
      <c r="A643" s="41" t="s">
        <v>9611</v>
      </c>
      <c r="B643" s="41" t="s">
        <v>9690</v>
      </c>
      <c r="C643" s="39" t="s">
        <v>10265</v>
      </c>
      <c r="E643" s="39">
        <v>3.1969999999999998E-2</v>
      </c>
      <c r="H643" s="39" t="s">
        <v>10266</v>
      </c>
      <c r="I643" s="39">
        <v>1</v>
      </c>
      <c r="K643" s="39">
        <f t="shared" si="21"/>
        <v>3.1969999999999998E-2</v>
      </c>
      <c r="M643" s="39" t="s">
        <v>9703</v>
      </c>
      <c r="N643" s="39" t="s">
        <v>10266</v>
      </c>
    </row>
    <row r="644" spans="1:15" x14ac:dyDescent="0.45">
      <c r="A644" s="41" t="s">
        <v>9612</v>
      </c>
      <c r="B644" s="41" t="s">
        <v>9690</v>
      </c>
      <c r="C644" s="39" t="s">
        <v>10265</v>
      </c>
      <c r="E644" s="39">
        <v>8.3700000000000007E-3</v>
      </c>
      <c r="H644" s="39" t="s">
        <v>10266</v>
      </c>
      <c r="I644" s="39">
        <v>1</v>
      </c>
      <c r="K644" s="39">
        <f t="shared" si="21"/>
        <v>8.3700000000000007E-3</v>
      </c>
      <c r="M644" s="39" t="s">
        <v>9704</v>
      </c>
      <c r="N644" s="39" t="s">
        <v>10266</v>
      </c>
    </row>
    <row r="645" spans="1:15" x14ac:dyDescent="0.45">
      <c r="A645" s="42" t="s">
        <v>9613</v>
      </c>
      <c r="B645" s="42" t="s">
        <v>9898</v>
      </c>
      <c r="C645" s="43" t="s">
        <v>653</v>
      </c>
      <c r="D645" s="43"/>
      <c r="E645" s="43">
        <v>0</v>
      </c>
      <c r="F645" s="43"/>
      <c r="G645" s="43"/>
      <c r="H645" s="43" t="s">
        <v>10266</v>
      </c>
      <c r="I645" s="43">
        <v>1</v>
      </c>
      <c r="J645" s="43"/>
      <c r="K645" s="43">
        <f t="shared" si="21"/>
        <v>0</v>
      </c>
      <c r="L645" s="43"/>
      <c r="M645" s="43" t="s">
        <v>9692</v>
      </c>
      <c r="N645" s="43" t="s">
        <v>10266</v>
      </c>
      <c r="O645" s="43"/>
    </row>
    <row r="646" spans="1:15" s="43" customFormat="1" x14ac:dyDescent="0.45">
      <c r="A646" s="41" t="s">
        <v>9614</v>
      </c>
      <c r="B646" s="41" t="s">
        <v>9898</v>
      </c>
      <c r="C646" s="39" t="s">
        <v>653</v>
      </c>
      <c r="D646" s="39"/>
      <c r="E646" s="39">
        <v>190</v>
      </c>
      <c r="F646" s="39"/>
      <c r="G646" s="39"/>
      <c r="H646" s="39" t="s">
        <v>10266</v>
      </c>
      <c r="I646" s="39">
        <v>1</v>
      </c>
      <c r="J646" s="39"/>
      <c r="K646" s="39">
        <f t="shared" si="21"/>
        <v>190</v>
      </c>
      <c r="L646" s="39"/>
      <c r="M646" s="39" t="s">
        <v>9693</v>
      </c>
      <c r="N646" s="39" t="s">
        <v>10266</v>
      </c>
      <c r="O646" s="39"/>
    </row>
    <row r="647" spans="1:15" x14ac:dyDescent="0.45">
      <c r="A647" s="41" t="s">
        <v>9615</v>
      </c>
      <c r="B647" s="41" t="s">
        <v>9898</v>
      </c>
      <c r="C647" s="39" t="s">
        <v>653</v>
      </c>
      <c r="E647" s="39">
        <v>0</v>
      </c>
      <c r="H647" s="39" t="s">
        <v>10266</v>
      </c>
      <c r="I647" s="39">
        <v>1</v>
      </c>
      <c r="K647" s="39">
        <f t="shared" si="21"/>
        <v>0</v>
      </c>
      <c r="M647" s="39" t="s">
        <v>9694</v>
      </c>
      <c r="N647" s="39" t="s">
        <v>10266</v>
      </c>
    </row>
    <row r="648" spans="1:15" x14ac:dyDescent="0.45">
      <c r="A648" s="41" t="s">
        <v>9616</v>
      </c>
      <c r="B648" s="41" t="s">
        <v>9898</v>
      </c>
      <c r="C648" s="39" t="s">
        <v>653</v>
      </c>
      <c r="E648" s="39">
        <v>0</v>
      </c>
      <c r="H648" s="39" t="s">
        <v>10266</v>
      </c>
      <c r="I648" s="39">
        <v>1</v>
      </c>
      <c r="K648" s="39">
        <f t="shared" si="21"/>
        <v>0</v>
      </c>
      <c r="M648" s="39" t="s">
        <v>9694</v>
      </c>
      <c r="N648" s="39" t="s">
        <v>10266</v>
      </c>
    </row>
    <row r="649" spans="1:15" x14ac:dyDescent="0.45">
      <c r="A649" s="41" t="s">
        <v>9617</v>
      </c>
      <c r="B649" s="41" t="s">
        <v>9898</v>
      </c>
      <c r="C649" s="39" t="s">
        <v>653</v>
      </c>
      <c r="E649" s="39">
        <v>0</v>
      </c>
      <c r="H649" s="39" t="s">
        <v>10266</v>
      </c>
      <c r="I649" s="39">
        <v>1</v>
      </c>
      <c r="K649" s="39">
        <f t="shared" si="21"/>
        <v>0</v>
      </c>
      <c r="M649" s="39" t="s">
        <v>9694</v>
      </c>
      <c r="N649" s="39" t="s">
        <v>10266</v>
      </c>
    </row>
    <row r="650" spans="1:15" x14ac:dyDescent="0.45">
      <c r="A650" s="41" t="s">
        <v>9618</v>
      </c>
      <c r="B650" s="41" t="s">
        <v>9898</v>
      </c>
      <c r="C650" s="39" t="s">
        <v>653</v>
      </c>
      <c r="E650" s="39">
        <v>0</v>
      </c>
      <c r="H650" s="39" t="s">
        <v>10266</v>
      </c>
      <c r="I650" s="39">
        <v>1</v>
      </c>
      <c r="K650" s="39">
        <f t="shared" si="21"/>
        <v>0</v>
      </c>
      <c r="M650" s="39" t="s">
        <v>9695</v>
      </c>
      <c r="N650" s="39" t="s">
        <v>10266</v>
      </c>
    </row>
    <row r="651" spans="1:15" x14ac:dyDescent="0.45">
      <c r="A651" s="41" t="s">
        <v>9619</v>
      </c>
      <c r="B651" s="41" t="s">
        <v>9898</v>
      </c>
      <c r="C651" s="39" t="s">
        <v>653</v>
      </c>
      <c r="E651" s="39">
        <v>0</v>
      </c>
      <c r="H651" s="39" t="s">
        <v>10266</v>
      </c>
      <c r="I651" s="39">
        <v>1</v>
      </c>
      <c r="K651" s="39">
        <f t="shared" si="21"/>
        <v>0</v>
      </c>
      <c r="M651" s="39" t="s">
        <v>9696</v>
      </c>
      <c r="N651" s="39" t="s">
        <v>10266</v>
      </c>
    </row>
    <row r="652" spans="1:15" x14ac:dyDescent="0.45">
      <c r="A652" s="41" t="s">
        <v>9620</v>
      </c>
      <c r="B652" s="41" t="s">
        <v>9898</v>
      </c>
      <c r="C652" s="39" t="s">
        <v>653</v>
      </c>
      <c r="E652" s="39">
        <v>0</v>
      </c>
      <c r="H652" s="39" t="s">
        <v>10266</v>
      </c>
      <c r="I652" s="39">
        <v>1</v>
      </c>
      <c r="K652" s="39">
        <f t="shared" si="21"/>
        <v>0</v>
      </c>
      <c r="M652" s="39" t="s">
        <v>9697</v>
      </c>
      <c r="N652" s="39" t="s">
        <v>10266</v>
      </c>
    </row>
    <row r="653" spans="1:15" x14ac:dyDescent="0.45">
      <c r="A653" s="41" t="s">
        <v>9621</v>
      </c>
      <c r="B653" s="41" t="s">
        <v>9898</v>
      </c>
      <c r="C653" s="39" t="s">
        <v>653</v>
      </c>
      <c r="E653" s="39">
        <v>0</v>
      </c>
      <c r="H653" s="39" t="s">
        <v>10266</v>
      </c>
      <c r="I653" s="39">
        <v>1</v>
      </c>
      <c r="K653" s="39">
        <f t="shared" si="21"/>
        <v>0</v>
      </c>
      <c r="M653" s="39" t="s">
        <v>9694</v>
      </c>
      <c r="N653" s="39" t="s">
        <v>10266</v>
      </c>
    </row>
    <row r="654" spans="1:15" x14ac:dyDescent="0.45">
      <c r="A654" s="41" t="s">
        <v>9622</v>
      </c>
      <c r="B654" s="41" t="s">
        <v>9898</v>
      </c>
      <c r="C654" s="39" t="s">
        <v>653</v>
      </c>
      <c r="E654" s="39">
        <v>0</v>
      </c>
      <c r="H654" s="39" t="s">
        <v>10266</v>
      </c>
      <c r="I654" s="39">
        <v>1</v>
      </c>
      <c r="K654" s="39">
        <f t="shared" si="21"/>
        <v>0</v>
      </c>
      <c r="M654" s="39" t="s">
        <v>9694</v>
      </c>
      <c r="N654" s="39" t="s">
        <v>10266</v>
      </c>
    </row>
    <row r="655" spans="1:15" x14ac:dyDescent="0.45">
      <c r="A655" s="41" t="s">
        <v>9623</v>
      </c>
      <c r="B655" s="41" t="s">
        <v>9898</v>
      </c>
      <c r="C655" s="39" t="s">
        <v>653</v>
      </c>
      <c r="E655" s="39">
        <v>0</v>
      </c>
      <c r="H655" s="39" t="s">
        <v>10266</v>
      </c>
      <c r="I655" s="39">
        <v>1</v>
      </c>
      <c r="K655" s="39">
        <f t="shared" si="21"/>
        <v>0</v>
      </c>
      <c r="M655" s="39" t="s">
        <v>9698</v>
      </c>
      <c r="N655" s="39" t="s">
        <v>10266</v>
      </c>
    </row>
    <row r="656" spans="1:15" x14ac:dyDescent="0.45">
      <c r="A656" s="41" t="s">
        <v>9624</v>
      </c>
      <c r="B656" s="41" t="s">
        <v>9898</v>
      </c>
      <c r="C656" s="39" t="s">
        <v>653</v>
      </c>
      <c r="E656" s="39">
        <v>0</v>
      </c>
      <c r="H656" s="39" t="s">
        <v>10266</v>
      </c>
      <c r="I656" s="39">
        <v>1</v>
      </c>
      <c r="K656" s="39">
        <f t="shared" si="21"/>
        <v>0</v>
      </c>
      <c r="M656" s="39" t="s">
        <v>9699</v>
      </c>
      <c r="N656" s="39" t="s">
        <v>10266</v>
      </c>
    </row>
    <row r="657" spans="1:15" x14ac:dyDescent="0.45">
      <c r="A657" s="41" t="s">
        <v>9625</v>
      </c>
      <c r="B657" s="41" t="s">
        <v>9898</v>
      </c>
      <c r="C657" s="39" t="s">
        <v>653</v>
      </c>
      <c r="E657" s="39">
        <v>0</v>
      </c>
      <c r="H657" s="39" t="s">
        <v>10266</v>
      </c>
      <c r="I657" s="39">
        <v>1</v>
      </c>
      <c r="K657" s="39">
        <f t="shared" si="21"/>
        <v>0</v>
      </c>
      <c r="M657" s="39" t="s">
        <v>9700</v>
      </c>
      <c r="N657" s="39" t="s">
        <v>10266</v>
      </c>
    </row>
    <row r="658" spans="1:15" x14ac:dyDescent="0.45">
      <c r="A658" s="41" t="s">
        <v>9626</v>
      </c>
      <c r="B658" s="41" t="s">
        <v>9898</v>
      </c>
      <c r="C658" s="39" t="s">
        <v>653</v>
      </c>
      <c r="E658" s="39">
        <v>0</v>
      </c>
      <c r="H658" s="39" t="s">
        <v>10266</v>
      </c>
      <c r="I658" s="39">
        <v>1</v>
      </c>
      <c r="K658" s="39">
        <f t="shared" si="21"/>
        <v>0</v>
      </c>
      <c r="M658" s="39" t="s">
        <v>9701</v>
      </c>
      <c r="N658" s="39" t="s">
        <v>10266</v>
      </c>
    </row>
    <row r="659" spans="1:15" x14ac:dyDescent="0.45">
      <c r="A659" s="41" t="s">
        <v>9627</v>
      </c>
      <c r="B659" s="41" t="s">
        <v>9898</v>
      </c>
      <c r="C659" s="39" t="s">
        <v>653</v>
      </c>
      <c r="E659" s="39">
        <v>0</v>
      </c>
      <c r="H659" s="39" t="s">
        <v>10266</v>
      </c>
      <c r="I659" s="39">
        <v>1</v>
      </c>
      <c r="K659" s="39">
        <f t="shared" si="21"/>
        <v>0</v>
      </c>
      <c r="M659" s="39" t="s">
        <v>9702</v>
      </c>
      <c r="N659" s="39" t="s">
        <v>10266</v>
      </c>
    </row>
    <row r="660" spans="1:15" x14ac:dyDescent="0.45">
      <c r="A660" s="41" t="s">
        <v>9628</v>
      </c>
      <c r="B660" s="41" t="s">
        <v>9898</v>
      </c>
      <c r="C660" s="39" t="s">
        <v>653</v>
      </c>
      <c r="E660" s="39">
        <v>0</v>
      </c>
      <c r="H660" s="39" t="s">
        <v>10266</v>
      </c>
      <c r="I660" s="39">
        <v>1</v>
      </c>
      <c r="K660" s="39">
        <f t="shared" si="21"/>
        <v>0</v>
      </c>
      <c r="M660" s="39" t="s">
        <v>9703</v>
      </c>
      <c r="N660" s="39" t="s">
        <v>10266</v>
      </c>
    </row>
    <row r="661" spans="1:15" x14ac:dyDescent="0.45">
      <c r="A661" s="41" t="s">
        <v>9629</v>
      </c>
      <c r="B661" s="41" t="s">
        <v>9898</v>
      </c>
      <c r="C661" s="39" t="s">
        <v>653</v>
      </c>
      <c r="E661" s="39">
        <v>0</v>
      </c>
      <c r="H661" s="39" t="s">
        <v>10266</v>
      </c>
      <c r="I661" s="39">
        <v>1</v>
      </c>
      <c r="K661" s="39">
        <f t="shared" si="21"/>
        <v>0</v>
      </c>
      <c r="M661" s="39" t="s">
        <v>9703</v>
      </c>
      <c r="N661" s="39" t="s">
        <v>10266</v>
      </c>
    </row>
    <row r="662" spans="1:15" x14ac:dyDescent="0.45">
      <c r="A662" s="41" t="s">
        <v>9630</v>
      </c>
      <c r="B662" s="41" t="s">
        <v>9898</v>
      </c>
      <c r="C662" s="39" t="s">
        <v>653</v>
      </c>
      <c r="E662" s="39">
        <v>0</v>
      </c>
      <c r="H662" s="39" t="s">
        <v>10266</v>
      </c>
      <c r="I662" s="39">
        <v>1</v>
      </c>
      <c r="K662" s="39">
        <f t="shared" si="21"/>
        <v>0</v>
      </c>
      <c r="M662" s="39" t="s">
        <v>9704</v>
      </c>
      <c r="N662" s="39" t="s">
        <v>10266</v>
      </c>
    </row>
    <row r="663" spans="1:15" x14ac:dyDescent="0.45">
      <c r="A663" s="42" t="s">
        <v>9916</v>
      </c>
      <c r="B663" s="42" t="s">
        <v>9898</v>
      </c>
      <c r="C663" s="43" t="s">
        <v>653</v>
      </c>
      <c r="D663" s="43"/>
      <c r="E663" s="43">
        <v>0</v>
      </c>
      <c r="F663" s="43"/>
      <c r="G663" s="43"/>
      <c r="H663" s="43" t="s">
        <v>9917</v>
      </c>
      <c r="I663" s="43">
        <v>1</v>
      </c>
      <c r="J663" s="43"/>
      <c r="K663" s="43">
        <f t="shared" si="21"/>
        <v>0</v>
      </c>
      <c r="L663" s="43"/>
      <c r="M663" s="43" t="s">
        <v>9692</v>
      </c>
      <c r="N663" s="43" t="s">
        <v>9917</v>
      </c>
      <c r="O663" s="43"/>
    </row>
    <row r="664" spans="1:15" s="43" customFormat="1" x14ac:dyDescent="0.45">
      <c r="A664" s="41" t="s">
        <v>9631</v>
      </c>
      <c r="B664" s="41" t="s">
        <v>9898</v>
      </c>
      <c r="C664" s="39" t="s">
        <v>653</v>
      </c>
      <c r="D664" s="39"/>
      <c r="E664" s="39">
        <v>42.44</v>
      </c>
      <c r="F664" s="39"/>
      <c r="G664" s="39"/>
      <c r="H664" s="39" t="s">
        <v>9917</v>
      </c>
      <c r="I664" s="39">
        <v>1</v>
      </c>
      <c r="J664" s="39"/>
      <c r="K664" s="39">
        <f t="shared" si="21"/>
        <v>42.44</v>
      </c>
      <c r="L664" s="39"/>
      <c r="M664" s="39" t="s">
        <v>9693</v>
      </c>
      <c r="N664" s="39" t="s">
        <v>9917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9718</v>
      </c>
      <c r="D665" s="43"/>
      <c r="E665" s="43">
        <v>-1.0499999999999999E-3</v>
      </c>
      <c r="F665" s="43"/>
      <c r="G665" s="43"/>
      <c r="H665" s="43" t="s">
        <v>9918</v>
      </c>
      <c r="I665" s="43">
        <f>1/0.6</f>
        <v>1.6666666666666667</v>
      </c>
      <c r="J665" s="43"/>
      <c r="K665" s="43">
        <f t="shared" ref="K665:K718" si="22">E665*I665</f>
        <v>-1.75E-3</v>
      </c>
      <c r="L665" s="43"/>
      <c r="M665" s="43" t="s">
        <v>9692</v>
      </c>
      <c r="N665" s="43" t="s">
        <v>9917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9718</v>
      </c>
      <c r="D666" s="39"/>
      <c r="E666" s="39">
        <v>0.54937000000000002</v>
      </c>
      <c r="F666" s="39"/>
      <c r="G666" s="39"/>
      <c r="H666" s="39" t="s">
        <v>9918</v>
      </c>
      <c r="I666" s="39">
        <f>1/0.6</f>
        <v>1.6666666666666667</v>
      </c>
      <c r="J666" s="39"/>
      <c r="K666" s="39">
        <f t="shared" si="22"/>
        <v>0.91561666666666675</v>
      </c>
      <c r="L666" s="39"/>
      <c r="M666" s="39" t="s">
        <v>9693</v>
      </c>
      <c r="N666" s="39" t="s">
        <v>9917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9718</v>
      </c>
      <c r="E667" s="39">
        <v>0.54496999999999995</v>
      </c>
      <c r="H667" s="39" t="s">
        <v>9918</v>
      </c>
      <c r="I667" s="39">
        <f t="shared" ref="I667:I682" si="23">1/0.6</f>
        <v>1.6666666666666667</v>
      </c>
      <c r="K667" s="39">
        <f t="shared" si="22"/>
        <v>0.90828333333333333</v>
      </c>
      <c r="M667" s="39" t="s">
        <v>9694</v>
      </c>
      <c r="N667" s="39" t="s">
        <v>9917</v>
      </c>
    </row>
    <row r="668" spans="1:15" x14ac:dyDescent="0.45">
      <c r="A668" s="41" t="s">
        <v>9635</v>
      </c>
      <c r="B668" s="41" t="s">
        <v>9690</v>
      </c>
      <c r="C668" s="39" t="s">
        <v>9718</v>
      </c>
      <c r="E668" s="39">
        <v>0.71394999999999997</v>
      </c>
      <c r="H668" s="39" t="s">
        <v>9918</v>
      </c>
      <c r="I668" s="39">
        <f t="shared" si="23"/>
        <v>1.6666666666666667</v>
      </c>
      <c r="K668" s="39">
        <f t="shared" si="22"/>
        <v>1.1899166666666667</v>
      </c>
      <c r="M668" s="39" t="s">
        <v>9694</v>
      </c>
      <c r="N668" s="39" t="s">
        <v>9917</v>
      </c>
    </row>
    <row r="669" spans="1:15" x14ac:dyDescent="0.45">
      <c r="A669" s="41" t="s">
        <v>9636</v>
      </c>
      <c r="B669" s="41" t="s">
        <v>9690</v>
      </c>
      <c r="C669" s="39" t="s">
        <v>9718</v>
      </c>
      <c r="E669" s="39">
        <v>4.0942600000000002</v>
      </c>
      <c r="H669" s="39" t="s">
        <v>9918</v>
      </c>
      <c r="I669" s="39">
        <f t="shared" si="23"/>
        <v>1.6666666666666667</v>
      </c>
      <c r="K669" s="39">
        <f t="shared" si="22"/>
        <v>6.8237666666666676</v>
      </c>
      <c r="M669" s="39" t="s">
        <v>9694</v>
      </c>
      <c r="N669" s="39" t="s">
        <v>9917</v>
      </c>
    </row>
    <row r="670" spans="1:15" x14ac:dyDescent="0.45">
      <c r="A670" s="41" t="s">
        <v>9637</v>
      </c>
      <c r="B670" s="41" t="s">
        <v>9690</v>
      </c>
      <c r="C670" s="39" t="s">
        <v>9718</v>
      </c>
      <c r="E670" s="39">
        <v>1.341E-2</v>
      </c>
      <c r="H670" s="39" t="s">
        <v>9918</v>
      </c>
      <c r="I670" s="39">
        <f t="shared" si="23"/>
        <v>1.6666666666666667</v>
      </c>
      <c r="K670" s="39">
        <f t="shared" si="22"/>
        <v>2.2350000000000002E-2</v>
      </c>
      <c r="M670" s="39" t="s">
        <v>9695</v>
      </c>
      <c r="N670" s="39" t="s">
        <v>9917</v>
      </c>
    </row>
    <row r="671" spans="1:15" x14ac:dyDescent="0.45">
      <c r="A671" s="41" t="s">
        <v>9638</v>
      </c>
      <c r="B671" s="41" t="s">
        <v>9690</v>
      </c>
      <c r="C671" s="39" t="s">
        <v>9718</v>
      </c>
      <c r="E671" s="39">
        <v>4.0499999999999998E-3</v>
      </c>
      <c r="H671" s="39" t="s">
        <v>9918</v>
      </c>
      <c r="I671" s="39">
        <f t="shared" si="23"/>
        <v>1.6666666666666667</v>
      </c>
      <c r="K671" s="39">
        <f t="shared" si="22"/>
        <v>6.7499999999999999E-3</v>
      </c>
      <c r="M671" s="39" t="s">
        <v>9696</v>
      </c>
      <c r="N671" s="39" t="s">
        <v>9917</v>
      </c>
    </row>
    <row r="672" spans="1:15" x14ac:dyDescent="0.45">
      <c r="A672" s="41" t="s">
        <v>9639</v>
      </c>
      <c r="B672" s="41" t="s">
        <v>9690</v>
      </c>
      <c r="C672" s="39" t="s">
        <v>9718</v>
      </c>
      <c r="E672" s="39">
        <v>2.2000000000000001E-4</v>
      </c>
      <c r="H672" s="39" t="s">
        <v>9918</v>
      </c>
      <c r="I672" s="39">
        <f t="shared" si="23"/>
        <v>1.6666666666666667</v>
      </c>
      <c r="K672" s="39">
        <f t="shared" si="22"/>
        <v>3.6666666666666667E-4</v>
      </c>
      <c r="M672" s="39" t="s">
        <v>9697</v>
      </c>
      <c r="N672" s="39" t="s">
        <v>9917</v>
      </c>
    </row>
    <row r="673" spans="1:15" x14ac:dyDescent="0.45">
      <c r="A673" s="41" t="s">
        <v>9640</v>
      </c>
      <c r="B673" s="41" t="s">
        <v>9690</v>
      </c>
      <c r="C673" s="39" t="s">
        <v>9718</v>
      </c>
      <c r="E673" s="39">
        <v>0.26040000000000002</v>
      </c>
      <c r="H673" s="39" t="s">
        <v>9918</v>
      </c>
      <c r="I673" s="39">
        <f t="shared" si="23"/>
        <v>1.6666666666666667</v>
      </c>
      <c r="K673" s="39">
        <f t="shared" si="22"/>
        <v>0.43400000000000005</v>
      </c>
      <c r="M673" s="39" t="s">
        <v>9694</v>
      </c>
      <c r="N673" s="39" t="s">
        <v>9917</v>
      </c>
    </row>
    <row r="674" spans="1:15" x14ac:dyDescent="0.45">
      <c r="A674" s="41" t="s">
        <v>9641</v>
      </c>
      <c r="B674" s="41" t="s">
        <v>9690</v>
      </c>
      <c r="C674" s="39" t="s">
        <v>9718</v>
      </c>
      <c r="E674" s="39">
        <v>11.261889999999999</v>
      </c>
      <c r="H674" s="39" t="s">
        <v>9918</v>
      </c>
      <c r="I674" s="39">
        <f t="shared" si="23"/>
        <v>1.6666666666666667</v>
      </c>
      <c r="K674" s="39">
        <f t="shared" si="22"/>
        <v>18.769816666666667</v>
      </c>
      <c r="M674" s="39" t="s">
        <v>9694</v>
      </c>
      <c r="N674" s="39" t="s">
        <v>9917</v>
      </c>
    </row>
    <row r="675" spans="1:15" x14ac:dyDescent="0.45">
      <c r="A675" s="41" t="s">
        <v>9642</v>
      </c>
      <c r="B675" s="41" t="s">
        <v>9690</v>
      </c>
      <c r="C675" s="39" t="s">
        <v>9718</v>
      </c>
      <c r="E675" s="39">
        <v>5.4300000000000001E-2</v>
      </c>
      <c r="H675" s="39" t="s">
        <v>9918</v>
      </c>
      <c r="I675" s="39">
        <f t="shared" si="23"/>
        <v>1.6666666666666667</v>
      </c>
      <c r="K675" s="39">
        <f t="shared" si="22"/>
        <v>9.0500000000000011E-2</v>
      </c>
      <c r="M675" s="39" t="s">
        <v>9698</v>
      </c>
      <c r="N675" s="39" t="s">
        <v>9917</v>
      </c>
    </row>
    <row r="676" spans="1:15" x14ac:dyDescent="0.45">
      <c r="A676" s="41" t="s">
        <v>9643</v>
      </c>
      <c r="B676" s="41" t="s">
        <v>9690</v>
      </c>
      <c r="C676" s="39" t="s">
        <v>9718</v>
      </c>
      <c r="E676" s="39">
        <v>-0.55593000000000004</v>
      </c>
      <c r="H676" s="39" t="s">
        <v>9918</v>
      </c>
      <c r="I676" s="39">
        <f t="shared" si="23"/>
        <v>1.6666666666666667</v>
      </c>
      <c r="K676" s="39">
        <f t="shared" si="22"/>
        <v>-0.9265500000000001</v>
      </c>
      <c r="M676" s="39" t="s">
        <v>9699</v>
      </c>
      <c r="N676" s="39" t="s">
        <v>9917</v>
      </c>
    </row>
    <row r="677" spans="1:15" x14ac:dyDescent="0.45">
      <c r="A677" s="41" t="s">
        <v>9644</v>
      </c>
      <c r="B677" s="41" t="s">
        <v>9690</v>
      </c>
      <c r="C677" s="39" t="s">
        <v>9718</v>
      </c>
      <c r="E677" s="39">
        <v>1.059E-2</v>
      </c>
      <c r="H677" s="39" t="s">
        <v>9918</v>
      </c>
      <c r="I677" s="39">
        <f t="shared" si="23"/>
        <v>1.6666666666666667</v>
      </c>
      <c r="K677" s="39">
        <f t="shared" si="22"/>
        <v>1.7650000000000002E-2</v>
      </c>
      <c r="M677" s="39" t="s">
        <v>9700</v>
      </c>
      <c r="N677" s="39" t="s">
        <v>9917</v>
      </c>
    </row>
    <row r="678" spans="1:15" x14ac:dyDescent="0.45">
      <c r="A678" s="41" t="s">
        <v>9645</v>
      </c>
      <c r="B678" s="41" t="s">
        <v>9690</v>
      </c>
      <c r="C678" s="39" t="s">
        <v>9718</v>
      </c>
      <c r="E678" s="40">
        <v>1.9219E-5</v>
      </c>
      <c r="H678" s="39" t="s">
        <v>9918</v>
      </c>
      <c r="I678" s="39">
        <f t="shared" si="23"/>
        <v>1.6666666666666667</v>
      </c>
      <c r="K678" s="39">
        <f t="shared" si="22"/>
        <v>3.2031666666666667E-5</v>
      </c>
      <c r="M678" s="39" t="s">
        <v>9701</v>
      </c>
      <c r="N678" s="39" t="s">
        <v>9917</v>
      </c>
    </row>
    <row r="679" spans="1:15" x14ac:dyDescent="0.45">
      <c r="A679" s="41" t="s">
        <v>9646</v>
      </c>
      <c r="B679" s="41" t="s">
        <v>9690</v>
      </c>
      <c r="C679" s="39" t="s">
        <v>9718</v>
      </c>
      <c r="E679" s="39">
        <v>-2.16E-3</v>
      </c>
      <c r="H679" s="39" t="s">
        <v>9918</v>
      </c>
      <c r="I679" s="39">
        <f t="shared" si="23"/>
        <v>1.6666666666666667</v>
      </c>
      <c r="K679" s="39">
        <f t="shared" si="22"/>
        <v>-3.6000000000000003E-3</v>
      </c>
      <c r="M679" s="39" t="s">
        <v>9702</v>
      </c>
      <c r="N679" s="39" t="s">
        <v>9917</v>
      </c>
    </row>
    <row r="680" spans="1:15" x14ac:dyDescent="0.45">
      <c r="A680" s="41" t="s">
        <v>9647</v>
      </c>
      <c r="B680" s="41" t="s">
        <v>9690</v>
      </c>
      <c r="C680" s="39" t="s">
        <v>9718</v>
      </c>
      <c r="E680" s="39">
        <v>2.82E-3</v>
      </c>
      <c r="H680" s="39" t="s">
        <v>9918</v>
      </c>
      <c r="I680" s="39">
        <f t="shared" si="23"/>
        <v>1.6666666666666667</v>
      </c>
      <c r="K680" s="39">
        <f t="shared" si="22"/>
        <v>4.7000000000000002E-3</v>
      </c>
      <c r="M680" s="39" t="s">
        <v>9703</v>
      </c>
      <c r="N680" s="39" t="s">
        <v>9917</v>
      </c>
    </row>
    <row r="681" spans="1:15" x14ac:dyDescent="0.45">
      <c r="A681" s="41" t="s">
        <v>9648</v>
      </c>
      <c r="B681" s="41" t="s">
        <v>9690</v>
      </c>
      <c r="C681" s="39" t="s">
        <v>9718</v>
      </c>
      <c r="E681" s="39">
        <v>2.9199999999999999E-3</v>
      </c>
      <c r="H681" s="39" t="s">
        <v>9918</v>
      </c>
      <c r="I681" s="39">
        <f t="shared" si="23"/>
        <v>1.6666666666666667</v>
      </c>
      <c r="K681" s="39">
        <f t="shared" si="22"/>
        <v>4.8666666666666667E-3</v>
      </c>
      <c r="M681" s="39" t="s">
        <v>9703</v>
      </c>
      <c r="N681" s="39" t="s">
        <v>9917</v>
      </c>
    </row>
    <row r="682" spans="1:15" x14ac:dyDescent="0.45">
      <c r="A682" s="41" t="s">
        <v>9649</v>
      </c>
      <c r="B682" s="41" t="s">
        <v>9690</v>
      </c>
      <c r="C682" s="39" t="s">
        <v>9718</v>
      </c>
      <c r="E682" s="39">
        <v>2.5090000000000001E-2</v>
      </c>
      <c r="H682" s="39" t="s">
        <v>9918</v>
      </c>
      <c r="I682" s="39">
        <f t="shared" si="23"/>
        <v>1.6666666666666667</v>
      </c>
      <c r="K682" s="39">
        <f t="shared" si="22"/>
        <v>4.1816666666666669E-2</v>
      </c>
      <c r="M682" s="39" t="s">
        <v>9704</v>
      </c>
      <c r="N682" s="39" t="s">
        <v>9917</v>
      </c>
    </row>
    <row r="683" spans="1:15" x14ac:dyDescent="0.45">
      <c r="A683" s="42" t="s">
        <v>9650</v>
      </c>
      <c r="B683" s="42" t="s">
        <v>9690</v>
      </c>
      <c r="C683" s="43" t="s">
        <v>9843</v>
      </c>
      <c r="D683" s="43"/>
      <c r="E683" s="43">
        <v>1.5869999999999999E-2</v>
      </c>
      <c r="F683" s="43"/>
      <c r="G683" s="43"/>
      <c r="H683" s="43" t="s">
        <v>9844</v>
      </c>
      <c r="I683" s="43">
        <v>1</v>
      </c>
      <c r="J683" s="43"/>
      <c r="K683" s="43">
        <f t="shared" si="22"/>
        <v>1.5869999999999999E-2</v>
      </c>
      <c r="L683" s="43"/>
      <c r="M683" s="43" t="s">
        <v>9692</v>
      </c>
      <c r="N683" s="43" t="s">
        <v>9844</v>
      </c>
      <c r="O683" s="46" t="s">
        <v>9739</v>
      </c>
    </row>
    <row r="684" spans="1:15" s="43" customFormat="1" x14ac:dyDescent="0.45">
      <c r="A684" s="41" t="s">
        <v>9651</v>
      </c>
      <c r="B684" s="41" t="s">
        <v>9690</v>
      </c>
      <c r="C684" s="39" t="s">
        <v>9843</v>
      </c>
      <c r="D684" s="39"/>
      <c r="E684" s="39">
        <v>107.52782000000001</v>
      </c>
      <c r="F684" s="39"/>
      <c r="G684" s="39"/>
      <c r="H684" s="39" t="s">
        <v>9844</v>
      </c>
      <c r="I684" s="39">
        <v>1</v>
      </c>
      <c r="J684" s="39"/>
      <c r="K684" s="39">
        <f t="shared" si="22"/>
        <v>107.52782000000001</v>
      </c>
      <c r="L684" s="39"/>
      <c r="M684" s="39" t="s">
        <v>9693</v>
      </c>
      <c r="N684" s="39" t="s">
        <v>9844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9843</v>
      </c>
      <c r="E685" s="39">
        <v>0.18482000000000001</v>
      </c>
      <c r="H685" s="39" t="s">
        <v>9844</v>
      </c>
      <c r="I685" s="39">
        <v>1</v>
      </c>
      <c r="K685" s="39">
        <f t="shared" si="22"/>
        <v>0.18482000000000001</v>
      </c>
      <c r="M685" s="39" t="s">
        <v>9694</v>
      </c>
      <c r="N685" s="39" t="s">
        <v>9844</v>
      </c>
    </row>
    <row r="686" spans="1:15" x14ac:dyDescent="0.45">
      <c r="A686" s="41" t="s">
        <v>9653</v>
      </c>
      <c r="B686" s="41" t="s">
        <v>9690</v>
      </c>
      <c r="C686" s="39" t="s">
        <v>9843</v>
      </c>
      <c r="E686" s="39">
        <v>0.24432999999999999</v>
      </c>
      <c r="H686" s="39" t="s">
        <v>9844</v>
      </c>
      <c r="I686" s="39">
        <v>1</v>
      </c>
      <c r="K686" s="39">
        <f t="shared" si="22"/>
        <v>0.24432999999999999</v>
      </c>
      <c r="M686" s="39" t="s">
        <v>9694</v>
      </c>
      <c r="N686" s="39" t="s">
        <v>9844</v>
      </c>
    </row>
    <row r="687" spans="1:15" x14ac:dyDescent="0.45">
      <c r="A687" s="41" t="s">
        <v>9654</v>
      </c>
      <c r="B687" s="41" t="s">
        <v>9690</v>
      </c>
      <c r="C687" s="39" t="s">
        <v>9843</v>
      </c>
      <c r="E687" s="39">
        <v>21.325579999999999</v>
      </c>
      <c r="H687" s="39" t="s">
        <v>9844</v>
      </c>
      <c r="I687" s="39">
        <v>1</v>
      </c>
      <c r="K687" s="39">
        <f t="shared" si="22"/>
        <v>21.325579999999999</v>
      </c>
      <c r="M687" s="39" t="s">
        <v>9694</v>
      </c>
      <c r="N687" s="39" t="s">
        <v>9844</v>
      </c>
    </row>
    <row r="688" spans="1:15" x14ac:dyDescent="0.45">
      <c r="A688" s="41" t="s">
        <v>9655</v>
      </c>
      <c r="B688" s="41" t="s">
        <v>9690</v>
      </c>
      <c r="C688" s="39" t="s">
        <v>9843</v>
      </c>
      <c r="E688" s="39">
        <v>1.1069100000000001</v>
      </c>
      <c r="H688" s="39" t="s">
        <v>9844</v>
      </c>
      <c r="I688" s="39">
        <v>1</v>
      </c>
      <c r="K688" s="39">
        <f t="shared" si="22"/>
        <v>1.1069100000000001</v>
      </c>
      <c r="M688" s="39" t="s">
        <v>9695</v>
      </c>
      <c r="N688" s="39" t="s">
        <v>9844</v>
      </c>
    </row>
    <row r="689" spans="1:15" x14ac:dyDescent="0.45">
      <c r="A689" s="41" t="s">
        <v>9656</v>
      </c>
      <c r="B689" s="41" t="s">
        <v>9690</v>
      </c>
      <c r="C689" s="39" t="s">
        <v>9843</v>
      </c>
      <c r="E689" s="39">
        <v>0.56616</v>
      </c>
      <c r="H689" s="39" t="s">
        <v>9844</v>
      </c>
      <c r="I689" s="39">
        <v>1</v>
      </c>
      <c r="K689" s="39">
        <f t="shared" si="22"/>
        <v>0.56616</v>
      </c>
      <c r="M689" s="39" t="s">
        <v>9696</v>
      </c>
      <c r="N689" s="39" t="s">
        <v>9844</v>
      </c>
    </row>
    <row r="690" spans="1:15" x14ac:dyDescent="0.45">
      <c r="A690" s="41" t="s">
        <v>9657</v>
      </c>
      <c r="B690" s="41" t="s">
        <v>9690</v>
      </c>
      <c r="C690" s="39" t="s">
        <v>9843</v>
      </c>
      <c r="E690" s="39">
        <v>0.31668000000000002</v>
      </c>
      <c r="H690" s="39" t="s">
        <v>9844</v>
      </c>
      <c r="I690" s="39">
        <v>1</v>
      </c>
      <c r="K690" s="39">
        <f t="shared" si="22"/>
        <v>0.31668000000000002</v>
      </c>
      <c r="M690" s="39" t="s">
        <v>9697</v>
      </c>
      <c r="N690" s="39" t="s">
        <v>9844</v>
      </c>
    </row>
    <row r="691" spans="1:15" x14ac:dyDescent="0.45">
      <c r="A691" s="39" t="s">
        <v>9658</v>
      </c>
      <c r="B691" s="41" t="s">
        <v>9690</v>
      </c>
      <c r="C691" s="39" t="s">
        <v>9843</v>
      </c>
      <c r="E691" s="39">
        <v>-3.3689999999999998E-2</v>
      </c>
      <c r="H691" s="39" t="s">
        <v>9844</v>
      </c>
      <c r="I691" s="39">
        <v>1</v>
      </c>
      <c r="K691" s="39">
        <f t="shared" si="22"/>
        <v>-3.3689999999999998E-2</v>
      </c>
      <c r="M691" s="39" t="s">
        <v>9694</v>
      </c>
      <c r="N691" s="39" t="s">
        <v>9844</v>
      </c>
    </row>
    <row r="692" spans="1:15" x14ac:dyDescent="0.45">
      <c r="A692" s="39" t="s">
        <v>9659</v>
      </c>
      <c r="B692" s="41" t="s">
        <v>9690</v>
      </c>
      <c r="C692" s="39" t="s">
        <v>9843</v>
      </c>
      <c r="E692" s="39">
        <v>6.98142</v>
      </c>
      <c r="H692" s="39" t="s">
        <v>9844</v>
      </c>
      <c r="I692" s="39">
        <v>1</v>
      </c>
      <c r="K692" s="39">
        <f t="shared" si="22"/>
        <v>6.98142</v>
      </c>
      <c r="M692" s="39" t="s">
        <v>9694</v>
      </c>
      <c r="N692" s="39" t="s">
        <v>9844</v>
      </c>
    </row>
    <row r="693" spans="1:15" x14ac:dyDescent="0.45">
      <c r="A693" s="39" t="s">
        <v>9660</v>
      </c>
      <c r="B693" s="41" t="s">
        <v>9690</v>
      </c>
      <c r="C693" s="39" t="s">
        <v>9843</v>
      </c>
      <c r="E693" s="39">
        <v>2.1420000000000002E-2</v>
      </c>
      <c r="H693" s="39" t="s">
        <v>9844</v>
      </c>
      <c r="I693" s="39">
        <v>1</v>
      </c>
      <c r="K693" s="39">
        <f t="shared" si="22"/>
        <v>2.1420000000000002E-2</v>
      </c>
      <c r="M693" s="39" t="s">
        <v>9698</v>
      </c>
      <c r="N693" s="39" t="s">
        <v>9844</v>
      </c>
    </row>
    <row r="694" spans="1:15" x14ac:dyDescent="0.45">
      <c r="A694" s="39" t="s">
        <v>9661</v>
      </c>
      <c r="B694" s="41" t="s">
        <v>9690</v>
      </c>
      <c r="C694" s="39" t="s">
        <v>9843</v>
      </c>
      <c r="E694" s="39">
        <v>0.24026</v>
      </c>
      <c r="H694" s="39" t="s">
        <v>9844</v>
      </c>
      <c r="I694" s="39">
        <v>1</v>
      </c>
      <c r="K694" s="39">
        <f t="shared" si="22"/>
        <v>0.24026</v>
      </c>
      <c r="M694" s="39" t="s">
        <v>9699</v>
      </c>
      <c r="N694" s="39" t="s">
        <v>9844</v>
      </c>
    </row>
    <row r="695" spans="1:15" x14ac:dyDescent="0.45">
      <c r="A695" s="39" t="s">
        <v>9662</v>
      </c>
      <c r="B695" s="41" t="s">
        <v>9690</v>
      </c>
      <c r="C695" s="39" t="s">
        <v>9843</v>
      </c>
      <c r="E695" s="39">
        <v>4.6010000000000002E-2</v>
      </c>
      <c r="H695" s="39" t="s">
        <v>9844</v>
      </c>
      <c r="I695" s="39">
        <v>1</v>
      </c>
      <c r="K695" s="39">
        <f t="shared" si="22"/>
        <v>4.6010000000000002E-2</v>
      </c>
      <c r="M695" s="39" t="s">
        <v>9700</v>
      </c>
      <c r="N695" s="39" t="s">
        <v>9844</v>
      </c>
    </row>
    <row r="696" spans="1:15" x14ac:dyDescent="0.45">
      <c r="A696" s="39" t="s">
        <v>9663</v>
      </c>
      <c r="B696" s="41" t="s">
        <v>9690</v>
      </c>
      <c r="C696" s="39" t="s">
        <v>9843</v>
      </c>
      <c r="E696" s="39">
        <v>1.47E-3</v>
      </c>
      <c r="H696" s="39" t="s">
        <v>9844</v>
      </c>
      <c r="I696" s="39">
        <v>1</v>
      </c>
      <c r="K696" s="39">
        <f t="shared" si="22"/>
        <v>1.47E-3</v>
      </c>
      <c r="M696" s="39" t="s">
        <v>9701</v>
      </c>
      <c r="N696" s="39" t="s">
        <v>9844</v>
      </c>
    </row>
    <row r="697" spans="1:15" x14ac:dyDescent="0.45">
      <c r="A697" s="39" t="s">
        <v>9664</v>
      </c>
      <c r="B697" s="41" t="s">
        <v>9690</v>
      </c>
      <c r="C697" s="39" t="s">
        <v>9843</v>
      </c>
      <c r="E697" s="39">
        <v>9.1400000000000006E-3</v>
      </c>
      <c r="H697" s="39" t="s">
        <v>9844</v>
      </c>
      <c r="I697" s="39">
        <v>1</v>
      </c>
      <c r="K697" s="39">
        <f t="shared" si="22"/>
        <v>9.1400000000000006E-3</v>
      </c>
      <c r="M697" s="39" t="s">
        <v>9702</v>
      </c>
      <c r="N697" s="39" t="s">
        <v>9844</v>
      </c>
    </row>
    <row r="698" spans="1:15" x14ac:dyDescent="0.45">
      <c r="A698" s="39" t="s">
        <v>9665</v>
      </c>
      <c r="B698" s="41" t="s">
        <v>9690</v>
      </c>
      <c r="C698" s="39" t="s">
        <v>9843</v>
      </c>
      <c r="E698" s="39">
        <v>3.0609999999999998E-2</v>
      </c>
      <c r="H698" s="39" t="s">
        <v>9844</v>
      </c>
      <c r="I698" s="39">
        <v>1</v>
      </c>
      <c r="K698" s="39">
        <f t="shared" si="22"/>
        <v>3.0609999999999998E-2</v>
      </c>
      <c r="M698" s="39" t="s">
        <v>9703</v>
      </c>
      <c r="N698" s="39" t="s">
        <v>9844</v>
      </c>
    </row>
    <row r="699" spans="1:15" x14ac:dyDescent="0.45">
      <c r="A699" s="39" t="s">
        <v>9666</v>
      </c>
      <c r="B699" s="41" t="s">
        <v>9690</v>
      </c>
      <c r="C699" s="39" t="s">
        <v>9843</v>
      </c>
      <c r="E699" s="39">
        <v>3.1710000000000002E-2</v>
      </c>
      <c r="H699" s="39" t="s">
        <v>9844</v>
      </c>
      <c r="I699" s="39">
        <v>1</v>
      </c>
      <c r="K699" s="39">
        <f t="shared" si="22"/>
        <v>3.1710000000000002E-2</v>
      </c>
      <c r="M699" s="39" t="s">
        <v>9703</v>
      </c>
      <c r="N699" s="39" t="s">
        <v>9844</v>
      </c>
    </row>
    <row r="700" spans="1:15" x14ac:dyDescent="0.45">
      <c r="A700" s="39" t="s">
        <v>9667</v>
      </c>
      <c r="B700" s="41" t="s">
        <v>9690</v>
      </c>
      <c r="C700" s="39" t="s">
        <v>9843</v>
      </c>
      <c r="E700" s="39">
        <v>8.9700000000000005E-3</v>
      </c>
      <c r="H700" s="39" t="s">
        <v>9844</v>
      </c>
      <c r="I700" s="39">
        <v>1</v>
      </c>
      <c r="K700" s="39">
        <f t="shared" si="22"/>
        <v>8.9700000000000005E-3</v>
      </c>
      <c r="M700" s="39" t="s">
        <v>9704</v>
      </c>
      <c r="N700" s="39" t="s">
        <v>9844</v>
      </c>
    </row>
    <row r="701" spans="1:15" x14ac:dyDescent="0.45">
      <c r="A701" s="43" t="s">
        <v>9719</v>
      </c>
      <c r="B701" s="43" t="s">
        <v>9690</v>
      </c>
      <c r="C701" s="43" t="s">
        <v>9738</v>
      </c>
      <c r="D701" s="43"/>
      <c r="E701" s="43">
        <v>165.99073000000001</v>
      </c>
      <c r="F701" s="43"/>
      <c r="G701" s="43"/>
      <c r="H701" s="43" t="s">
        <v>9737</v>
      </c>
      <c r="I701" s="43">
        <f>1/300</f>
        <v>3.3333333333333335E-3</v>
      </c>
      <c r="J701" s="43"/>
      <c r="K701" s="43">
        <f t="shared" si="22"/>
        <v>0.5533024333333334</v>
      </c>
      <c r="L701" s="43"/>
      <c r="M701" s="43" t="s">
        <v>9692</v>
      </c>
      <c r="N701" s="39" t="s">
        <v>10365</v>
      </c>
      <c r="O701" s="46"/>
    </row>
    <row r="702" spans="1:15" s="43" customFormat="1" x14ac:dyDescent="0.45">
      <c r="A702" s="39" t="s">
        <v>9720</v>
      </c>
      <c r="B702" s="39" t="s">
        <v>9690</v>
      </c>
      <c r="C702" s="39" t="s">
        <v>9738</v>
      </c>
      <c r="D702" s="39"/>
      <c r="E702" s="40">
        <v>57194.6</v>
      </c>
      <c r="F702" s="39"/>
      <c r="G702" s="39"/>
      <c r="H702" s="39" t="s">
        <v>9737</v>
      </c>
      <c r="I702" s="39">
        <f>1/300</f>
        <v>3.3333333333333335E-3</v>
      </c>
      <c r="J702" s="39"/>
      <c r="K702" s="39">
        <f t="shared" si="22"/>
        <v>190.64866666666668</v>
      </c>
      <c r="L702" s="39"/>
      <c r="M702" s="39" t="s">
        <v>9693</v>
      </c>
      <c r="N702" s="39" t="s">
        <v>10365</v>
      </c>
      <c r="O702" s="39"/>
    </row>
    <row r="703" spans="1:15" x14ac:dyDescent="0.45">
      <c r="A703" s="39" t="s">
        <v>9721</v>
      </c>
      <c r="B703" s="39" t="s">
        <v>9690</v>
      </c>
      <c r="C703" s="39" t="s">
        <v>9738</v>
      </c>
      <c r="E703" s="39">
        <v>6161.27</v>
      </c>
      <c r="H703" s="39" t="s">
        <v>9737</v>
      </c>
      <c r="I703" s="39">
        <f t="shared" ref="I703:I718" si="24">1/300</f>
        <v>3.3333333333333335E-3</v>
      </c>
      <c r="K703" s="39">
        <f t="shared" si="22"/>
        <v>20.53756666666667</v>
      </c>
      <c r="M703" s="39" t="s">
        <v>9694</v>
      </c>
      <c r="N703" s="39" t="s">
        <v>10365</v>
      </c>
    </row>
    <row r="704" spans="1:15" x14ac:dyDescent="0.45">
      <c r="A704" s="39" t="s">
        <v>9722</v>
      </c>
      <c r="B704" s="39" t="s">
        <v>9690</v>
      </c>
      <c r="C704" s="39" t="s">
        <v>9738</v>
      </c>
      <c r="E704" s="40">
        <v>8171.4859999999999</v>
      </c>
      <c r="H704" s="39" t="s">
        <v>9737</v>
      </c>
      <c r="I704" s="39">
        <f t="shared" si="24"/>
        <v>3.3333333333333335E-3</v>
      </c>
      <c r="K704" s="39">
        <f t="shared" si="22"/>
        <v>27.238286666666667</v>
      </c>
      <c r="M704" s="39" t="s">
        <v>9694</v>
      </c>
      <c r="N704" s="39" t="s">
        <v>10365</v>
      </c>
    </row>
    <row r="705" spans="1:14" x14ac:dyDescent="0.45">
      <c r="A705" s="39" t="s">
        <v>9723</v>
      </c>
      <c r="B705" s="39" t="s">
        <v>9690</v>
      </c>
      <c r="C705" s="39" t="s">
        <v>9738</v>
      </c>
      <c r="E705" s="40">
        <v>667666</v>
      </c>
      <c r="H705" s="39" t="s">
        <v>9737</v>
      </c>
      <c r="I705" s="39">
        <f t="shared" si="24"/>
        <v>3.3333333333333335E-3</v>
      </c>
      <c r="K705" s="39">
        <f t="shared" si="22"/>
        <v>2225.5533333333333</v>
      </c>
      <c r="M705" s="39" t="s">
        <v>9694</v>
      </c>
      <c r="N705" s="39" t="s">
        <v>10365</v>
      </c>
    </row>
    <row r="706" spans="1:14" x14ac:dyDescent="0.45">
      <c r="A706" s="39" t="s">
        <v>9724</v>
      </c>
      <c r="B706" s="39" t="s">
        <v>9690</v>
      </c>
      <c r="C706" s="39" t="s">
        <v>9738</v>
      </c>
      <c r="E706" s="40">
        <v>12818.6</v>
      </c>
      <c r="H706" s="39" t="s">
        <v>9737</v>
      </c>
      <c r="I706" s="39">
        <f t="shared" si="24"/>
        <v>3.3333333333333335E-3</v>
      </c>
      <c r="K706" s="39">
        <f t="shared" si="22"/>
        <v>42.728666666666669</v>
      </c>
      <c r="M706" s="39" t="s">
        <v>9695</v>
      </c>
      <c r="N706" s="39" t="s">
        <v>10365</v>
      </c>
    </row>
    <row r="707" spans="1:14" x14ac:dyDescent="0.45">
      <c r="A707" s="39" t="s">
        <v>9725</v>
      </c>
      <c r="B707" s="39" t="s">
        <v>9690</v>
      </c>
      <c r="C707" s="39" t="s">
        <v>9738</v>
      </c>
      <c r="E707" s="39">
        <v>21.004100000000001</v>
      </c>
      <c r="H707" s="39" t="s">
        <v>9737</v>
      </c>
      <c r="I707" s="39">
        <f t="shared" si="24"/>
        <v>3.3333333333333335E-3</v>
      </c>
      <c r="K707" s="39">
        <f t="shared" si="22"/>
        <v>7.0013666666666668E-2</v>
      </c>
      <c r="M707" s="39" t="s">
        <v>9696</v>
      </c>
      <c r="N707" s="39" t="s">
        <v>10365</v>
      </c>
    </row>
    <row r="708" spans="1:14" x14ac:dyDescent="0.45">
      <c r="A708" s="39" t="s">
        <v>9726</v>
      </c>
      <c r="B708" s="39" t="s">
        <v>9690</v>
      </c>
      <c r="C708" s="39" t="s">
        <v>9738</v>
      </c>
      <c r="E708" s="39">
        <v>1.78552</v>
      </c>
      <c r="H708" s="39" t="s">
        <v>9737</v>
      </c>
      <c r="I708" s="39">
        <f t="shared" si="24"/>
        <v>3.3333333333333335E-3</v>
      </c>
      <c r="K708" s="39">
        <f t="shared" si="22"/>
        <v>5.9517333333333339E-3</v>
      </c>
      <c r="M708" s="39" t="s">
        <v>9697</v>
      </c>
      <c r="N708" s="39" t="s">
        <v>10365</v>
      </c>
    </row>
    <row r="709" spans="1:14" x14ac:dyDescent="0.45">
      <c r="A709" s="39" t="s">
        <v>9727</v>
      </c>
      <c r="B709" s="39" t="s">
        <v>9690</v>
      </c>
      <c r="C709" s="39" t="s">
        <v>9738</v>
      </c>
      <c r="E709" s="40">
        <v>3138.7049999999999</v>
      </c>
      <c r="H709" s="39" t="s">
        <v>9737</v>
      </c>
      <c r="I709" s="39">
        <f t="shared" si="24"/>
        <v>3.3333333333333335E-3</v>
      </c>
      <c r="K709" s="39">
        <f t="shared" si="22"/>
        <v>10.462350000000001</v>
      </c>
      <c r="M709" s="39" t="s">
        <v>9694</v>
      </c>
      <c r="N709" s="39" t="s">
        <v>10365</v>
      </c>
    </row>
    <row r="710" spans="1:14" x14ac:dyDescent="0.45">
      <c r="A710" s="39" t="s">
        <v>9728</v>
      </c>
      <c r="B710" s="39" t="s">
        <v>9690</v>
      </c>
      <c r="C710" s="39" t="s">
        <v>9738</v>
      </c>
      <c r="E710" s="40">
        <v>104806</v>
      </c>
      <c r="H710" s="39" t="s">
        <v>9737</v>
      </c>
      <c r="I710" s="39">
        <f t="shared" si="24"/>
        <v>3.3333333333333335E-3</v>
      </c>
      <c r="K710" s="39">
        <f t="shared" si="22"/>
        <v>349.35333333333335</v>
      </c>
      <c r="M710" s="39" t="s">
        <v>9694</v>
      </c>
      <c r="N710" s="39" t="s">
        <v>10365</v>
      </c>
    </row>
    <row r="711" spans="1:14" x14ac:dyDescent="0.45">
      <c r="A711" s="39" t="s">
        <v>9729</v>
      </c>
      <c r="B711" s="39" t="s">
        <v>9690</v>
      </c>
      <c r="C711" s="39" t="s">
        <v>9738</v>
      </c>
      <c r="E711" s="39">
        <v>-12.167999999999999</v>
      </c>
      <c r="H711" s="39" t="s">
        <v>9737</v>
      </c>
      <c r="I711" s="39">
        <f t="shared" si="24"/>
        <v>3.3333333333333335E-3</v>
      </c>
      <c r="K711" s="39">
        <f t="shared" si="22"/>
        <v>-4.0559999999999999E-2</v>
      </c>
      <c r="M711" s="39" t="s">
        <v>9698</v>
      </c>
      <c r="N711" s="39" t="s">
        <v>10365</v>
      </c>
    </row>
    <row r="712" spans="1:14" x14ac:dyDescent="0.45">
      <c r="A712" s="39" t="s">
        <v>9730</v>
      </c>
      <c r="B712" s="39" t="s">
        <v>9690</v>
      </c>
      <c r="C712" s="39" t="s">
        <v>9738</v>
      </c>
      <c r="E712" s="39">
        <v>8273.2999999999993</v>
      </c>
      <c r="H712" s="39" t="s">
        <v>9737</v>
      </c>
      <c r="I712" s="39">
        <f t="shared" si="24"/>
        <v>3.3333333333333335E-3</v>
      </c>
      <c r="K712" s="39">
        <f t="shared" si="22"/>
        <v>27.577666666666666</v>
      </c>
      <c r="M712" s="39" t="s">
        <v>9699</v>
      </c>
      <c r="N712" s="39" t="s">
        <v>10365</v>
      </c>
    </row>
    <row r="713" spans="1:14" x14ac:dyDescent="0.45">
      <c r="A713" s="39" t="s">
        <v>9731</v>
      </c>
      <c r="B713" s="39" t="s">
        <v>9690</v>
      </c>
      <c r="C713" s="39" t="s">
        <v>9738</v>
      </c>
      <c r="E713" s="39">
        <v>1514.81</v>
      </c>
      <c r="H713" s="39" t="s">
        <v>9737</v>
      </c>
      <c r="I713" s="39">
        <f t="shared" si="24"/>
        <v>3.3333333333333335E-3</v>
      </c>
      <c r="K713" s="39">
        <f t="shared" si="22"/>
        <v>5.0493666666666668</v>
      </c>
      <c r="M713" s="39" t="s">
        <v>9700</v>
      </c>
      <c r="N713" s="39" t="s">
        <v>10365</v>
      </c>
    </row>
    <row r="714" spans="1:14" x14ac:dyDescent="0.45">
      <c r="A714" s="39" t="s">
        <v>9732</v>
      </c>
      <c r="B714" s="39" t="s">
        <v>9690</v>
      </c>
      <c r="C714" s="39" t="s">
        <v>9738</v>
      </c>
      <c r="E714" s="39">
        <v>1.0580000000000001E-2</v>
      </c>
      <c r="H714" s="39" t="s">
        <v>9737</v>
      </c>
      <c r="I714" s="39">
        <f t="shared" si="24"/>
        <v>3.3333333333333335E-3</v>
      </c>
      <c r="K714" s="39">
        <f t="shared" si="22"/>
        <v>3.5266666666666672E-5</v>
      </c>
      <c r="M714" s="39" t="s">
        <v>9701</v>
      </c>
      <c r="N714" s="39" t="s">
        <v>10365</v>
      </c>
    </row>
    <row r="715" spans="1:14" x14ac:dyDescent="0.45">
      <c r="A715" s="39" t="s">
        <v>9733</v>
      </c>
      <c r="B715" s="39" t="s">
        <v>9690</v>
      </c>
      <c r="C715" s="39" t="s">
        <v>9738</v>
      </c>
      <c r="E715" s="39">
        <v>105.062</v>
      </c>
      <c r="H715" s="39" t="s">
        <v>9737</v>
      </c>
      <c r="I715" s="39">
        <f t="shared" si="24"/>
        <v>3.3333333333333335E-3</v>
      </c>
      <c r="K715" s="39">
        <f t="shared" si="22"/>
        <v>0.35020666666666667</v>
      </c>
      <c r="M715" s="39" t="s">
        <v>9702</v>
      </c>
      <c r="N715" s="39" t="s">
        <v>10365</v>
      </c>
    </row>
    <row r="716" spans="1:14" x14ac:dyDescent="0.45">
      <c r="A716" s="39" t="s">
        <v>9734</v>
      </c>
      <c r="B716" s="39" t="s">
        <v>9690</v>
      </c>
      <c r="C716" s="39" t="s">
        <v>9738</v>
      </c>
      <c r="E716" s="39">
        <v>171.17599999999999</v>
      </c>
      <c r="H716" s="39" t="s">
        <v>9737</v>
      </c>
      <c r="I716" s="39">
        <f t="shared" si="24"/>
        <v>3.3333333333333335E-3</v>
      </c>
      <c r="K716" s="39">
        <f t="shared" si="22"/>
        <v>0.57058666666666669</v>
      </c>
      <c r="M716" s="39" t="s">
        <v>9703</v>
      </c>
      <c r="N716" s="39" t="s">
        <v>10365</v>
      </c>
    </row>
    <row r="717" spans="1:14" x14ac:dyDescent="0.45">
      <c r="A717" s="39" t="s">
        <v>9735</v>
      </c>
      <c r="B717" s="39" t="s">
        <v>9690</v>
      </c>
      <c r="C717" s="39" t="s">
        <v>9738</v>
      </c>
      <c r="E717" s="39">
        <v>181.55199999999999</v>
      </c>
      <c r="H717" s="39" t="s">
        <v>9737</v>
      </c>
      <c r="I717" s="39">
        <f t="shared" si="24"/>
        <v>3.3333333333333335E-3</v>
      </c>
      <c r="K717" s="39">
        <f t="shared" si="22"/>
        <v>0.60517333333333334</v>
      </c>
      <c r="M717" s="39" t="s">
        <v>9703</v>
      </c>
      <c r="N717" s="39" t="s">
        <v>10365</v>
      </c>
    </row>
    <row r="718" spans="1:14" x14ac:dyDescent="0.45">
      <c r="A718" s="39" t="s">
        <v>9736</v>
      </c>
      <c r="B718" s="39" t="s">
        <v>9690</v>
      </c>
      <c r="C718" s="39" t="s">
        <v>9738</v>
      </c>
      <c r="E718" s="39">
        <v>263.77999999999997</v>
      </c>
      <c r="H718" s="39" t="s">
        <v>9737</v>
      </c>
      <c r="I718" s="39">
        <f t="shared" si="24"/>
        <v>3.3333333333333335E-3</v>
      </c>
      <c r="K718" s="39">
        <f t="shared" si="22"/>
        <v>0.87926666666666664</v>
      </c>
      <c r="M718" s="39" t="s">
        <v>9704</v>
      </c>
      <c r="N718" s="39" t="s">
        <v>10365</v>
      </c>
    </row>
    <row r="719" spans="1:14" x14ac:dyDescent="0.45">
      <c r="A719" s="43" t="s">
        <v>9668</v>
      </c>
      <c r="B719" s="43" t="s">
        <v>9690</v>
      </c>
      <c r="C719" s="43" t="s">
        <v>9820</v>
      </c>
      <c r="D719" s="43"/>
      <c r="E719" s="45">
        <v>413860</v>
      </c>
      <c r="F719" s="43"/>
      <c r="G719" s="43"/>
      <c r="H719" s="43" t="s">
        <v>9740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10237</v>
      </c>
    </row>
    <row r="720" spans="1:14" x14ac:dyDescent="0.45">
      <c r="A720" s="39" t="s">
        <v>9669</v>
      </c>
      <c r="B720" s="39" t="s">
        <v>9690</v>
      </c>
      <c r="C720" s="39" t="s">
        <v>9820</v>
      </c>
      <c r="E720" s="40">
        <v>177600000</v>
      </c>
      <c r="H720" s="39" t="s">
        <v>9740</v>
      </c>
      <c r="I720" s="39">
        <f t="shared" ref="I720:I736" si="25">1/K$737</f>
        <v>8.8346336054112227E-10</v>
      </c>
      <c r="K720" s="39">
        <f t="shared" ref="K720:K737" si="26">E720*I720</f>
        <v>0.15690309283210332</v>
      </c>
      <c r="M720" s="39" t="s">
        <v>9693</v>
      </c>
      <c r="N720" s="39" t="s">
        <v>10237</v>
      </c>
    </row>
    <row r="721" spans="1:14" x14ac:dyDescent="0.45">
      <c r="A721" s="39" t="s">
        <v>9670</v>
      </c>
      <c r="B721" s="39" t="s">
        <v>9690</v>
      </c>
      <c r="C721" s="39" t="s">
        <v>9820</v>
      </c>
      <c r="E721" s="40">
        <v>49077400</v>
      </c>
      <c r="H721" s="39" t="s">
        <v>9740</v>
      </c>
      <c r="I721" s="39">
        <f t="shared" si="25"/>
        <v>8.8346336054112227E-10</v>
      </c>
      <c r="K721" s="39">
        <f t="shared" si="26"/>
        <v>4.3358084730620874E-2</v>
      </c>
      <c r="M721" s="39" t="s">
        <v>9694</v>
      </c>
      <c r="N721" s="39" t="s">
        <v>10237</v>
      </c>
    </row>
    <row r="722" spans="1:14" x14ac:dyDescent="0.45">
      <c r="A722" s="39" t="s">
        <v>9671</v>
      </c>
      <c r="B722" s="39" t="s">
        <v>9690</v>
      </c>
      <c r="C722" s="39" t="s">
        <v>9820</v>
      </c>
      <c r="E722" s="40">
        <v>65861000</v>
      </c>
      <c r="H722" s="39" t="s">
        <v>9740</v>
      </c>
      <c r="I722" s="39">
        <f t="shared" si="25"/>
        <v>8.8346336054112227E-10</v>
      </c>
      <c r="K722" s="39">
        <f t="shared" si="26"/>
        <v>5.8185780388598854E-2</v>
      </c>
      <c r="M722" s="39" t="s">
        <v>9694</v>
      </c>
      <c r="N722" s="39" t="s">
        <v>10237</v>
      </c>
    </row>
    <row r="723" spans="1:14" x14ac:dyDescent="0.45">
      <c r="A723" s="39" t="s">
        <v>9672</v>
      </c>
      <c r="B723" s="39" t="s">
        <v>9690</v>
      </c>
      <c r="C723" s="39" t="s">
        <v>9820</v>
      </c>
      <c r="E723" s="40">
        <v>9744660000</v>
      </c>
      <c r="H723" s="39" t="s">
        <v>9740</v>
      </c>
      <c r="I723" s="39">
        <f t="shared" si="25"/>
        <v>8.8346336054112227E-10</v>
      </c>
      <c r="K723" s="39">
        <f t="shared" si="26"/>
        <v>8.6090500709306532</v>
      </c>
      <c r="M723" s="39" t="s">
        <v>9694</v>
      </c>
      <c r="N723" s="39" t="s">
        <v>10237</v>
      </c>
    </row>
    <row r="724" spans="1:14" x14ac:dyDescent="0.45">
      <c r="A724" s="39" t="s">
        <v>9673</v>
      </c>
      <c r="B724" s="39" t="s">
        <v>9690</v>
      </c>
      <c r="C724" s="39" t="s">
        <v>9820</v>
      </c>
      <c r="E724" s="40">
        <v>44334000</v>
      </c>
      <c r="H724" s="39" t="s">
        <v>9740</v>
      </c>
      <c r="I724" s="39">
        <f t="shared" si="25"/>
        <v>8.8346336054112227E-10</v>
      </c>
      <c r="K724" s="39">
        <f t="shared" si="26"/>
        <v>3.9167464626230115E-2</v>
      </c>
      <c r="M724" s="39" t="s">
        <v>9695</v>
      </c>
      <c r="N724" s="39" t="s">
        <v>10237</v>
      </c>
    </row>
    <row r="725" spans="1:14" x14ac:dyDescent="0.45">
      <c r="A725" s="39" t="s">
        <v>9674</v>
      </c>
      <c r="B725" s="39" t="s">
        <v>9690</v>
      </c>
      <c r="C725" s="39" t="s">
        <v>9820</v>
      </c>
      <c r="E725" s="40">
        <v>145460</v>
      </c>
      <c r="H725" s="39" t="s">
        <v>9740</v>
      </c>
      <c r="I725" s="39">
        <f t="shared" si="25"/>
        <v>8.8346336054112227E-10</v>
      </c>
      <c r="K725" s="39">
        <f t="shared" si="26"/>
        <v>1.2850858042431164E-4</v>
      </c>
      <c r="M725" s="39" t="s">
        <v>9696</v>
      </c>
      <c r="N725" s="39" t="s">
        <v>10237</v>
      </c>
    </row>
    <row r="726" spans="1:14" x14ac:dyDescent="0.45">
      <c r="A726" s="39" t="s">
        <v>9675</v>
      </c>
      <c r="B726" s="39" t="s">
        <v>9690</v>
      </c>
      <c r="C726" s="39" t="s">
        <v>9820</v>
      </c>
      <c r="E726" s="39">
        <v>6886.5</v>
      </c>
      <c r="H726" s="39" t="s">
        <v>9740</v>
      </c>
      <c r="I726" s="39">
        <f t="shared" si="25"/>
        <v>8.8346336054112227E-10</v>
      </c>
      <c r="K726" s="39">
        <f t="shared" si="26"/>
        <v>6.0839704323664383E-6</v>
      </c>
      <c r="M726" s="39" t="s">
        <v>9697</v>
      </c>
      <c r="N726" s="39" t="s">
        <v>10237</v>
      </c>
    </row>
    <row r="727" spans="1:14" x14ac:dyDescent="0.45">
      <c r="A727" s="39" t="s">
        <v>9676</v>
      </c>
      <c r="B727" s="39" t="s">
        <v>9690</v>
      </c>
      <c r="C727" s="39" t="s">
        <v>9820</v>
      </c>
      <c r="E727" s="40">
        <v>35847500</v>
      </c>
      <c r="H727" s="39" t="s">
        <v>9740</v>
      </c>
      <c r="I727" s="39">
        <f t="shared" si="25"/>
        <v>8.8346336054112227E-10</v>
      </c>
      <c r="K727" s="39">
        <f t="shared" si="26"/>
        <v>3.166995281699788E-2</v>
      </c>
      <c r="M727" s="39" t="s">
        <v>9694</v>
      </c>
      <c r="N727" s="39" t="s">
        <v>10237</v>
      </c>
    </row>
    <row r="728" spans="1:14" x14ac:dyDescent="0.45">
      <c r="A728" s="39" t="s">
        <v>9677</v>
      </c>
      <c r="B728" s="39" t="s">
        <v>9690</v>
      </c>
      <c r="C728" s="39" t="s">
        <v>9820</v>
      </c>
      <c r="E728" s="40">
        <v>1154400000</v>
      </c>
      <c r="H728" s="39" t="s">
        <v>9740</v>
      </c>
      <c r="I728" s="39">
        <f t="shared" si="25"/>
        <v>8.8346336054112227E-10</v>
      </c>
      <c r="K728" s="39">
        <f t="shared" si="26"/>
        <v>1.0198701034086715</v>
      </c>
      <c r="M728" s="39" t="s">
        <v>9694</v>
      </c>
      <c r="N728" s="39" t="s">
        <v>10237</v>
      </c>
    </row>
    <row r="729" spans="1:14" x14ac:dyDescent="0.45">
      <c r="A729" s="39" t="s">
        <v>9678</v>
      </c>
      <c r="B729" s="39" t="s">
        <v>9690</v>
      </c>
      <c r="C729" s="39" t="s">
        <v>9820</v>
      </c>
      <c r="E729" s="40">
        <v>6566570</v>
      </c>
      <c r="H729" s="39" t="s">
        <v>9740</v>
      </c>
      <c r="I729" s="39">
        <f t="shared" si="25"/>
        <v>8.8346336054112227E-10</v>
      </c>
      <c r="K729" s="39">
        <f t="shared" si="26"/>
        <v>5.8013239994285171E-3</v>
      </c>
      <c r="M729" s="39" t="s">
        <v>9698</v>
      </c>
      <c r="N729" s="39" t="s">
        <v>10237</v>
      </c>
    </row>
    <row r="730" spans="1:14" x14ac:dyDescent="0.45">
      <c r="A730" s="39" t="s">
        <v>9679</v>
      </c>
      <c r="B730" s="39" t="s">
        <v>9690</v>
      </c>
      <c r="C730" s="39" t="s">
        <v>9820</v>
      </c>
      <c r="E730" s="40">
        <v>24308800</v>
      </c>
      <c r="H730" s="39" t="s">
        <v>9740</v>
      </c>
      <c r="I730" s="39">
        <f t="shared" si="25"/>
        <v>8.8346336054112227E-10</v>
      </c>
      <c r="K730" s="39">
        <f t="shared" si="26"/>
        <v>2.1475934138722032E-2</v>
      </c>
      <c r="M730" s="39" t="s">
        <v>9699</v>
      </c>
      <c r="N730" s="39" t="s">
        <v>10237</v>
      </c>
    </row>
    <row r="731" spans="1:14" x14ac:dyDescent="0.45">
      <c r="A731" s="39" t="s">
        <v>9680</v>
      </c>
      <c r="B731" s="39" t="s">
        <v>9690</v>
      </c>
      <c r="C731" s="39" t="s">
        <v>9820</v>
      </c>
      <c r="E731" s="40">
        <v>1509100</v>
      </c>
      <c r="H731" s="39" t="s">
        <v>9740</v>
      </c>
      <c r="I731" s="39">
        <f t="shared" si="25"/>
        <v>8.8346336054112227E-10</v>
      </c>
      <c r="K731" s="39">
        <f t="shared" si="26"/>
        <v>1.3332345573926075E-3</v>
      </c>
      <c r="M731" s="39" t="s">
        <v>9700</v>
      </c>
      <c r="N731" s="39" t="s">
        <v>10237</v>
      </c>
    </row>
    <row r="732" spans="1:14" x14ac:dyDescent="0.45">
      <c r="A732" s="39" t="s">
        <v>9681</v>
      </c>
      <c r="B732" s="39" t="s">
        <v>9690</v>
      </c>
      <c r="C732" s="39" t="s">
        <v>9820</v>
      </c>
      <c r="E732" s="39">
        <v>72.124979999999994</v>
      </c>
      <c r="H732" s="39" t="s">
        <v>9740</v>
      </c>
      <c r="I732" s="39">
        <f t="shared" si="25"/>
        <v>8.8346336054112227E-10</v>
      </c>
      <c r="K732" s="39">
        <f t="shared" si="26"/>
        <v>6.3719777209761227E-8</v>
      </c>
      <c r="M732" s="39" t="s">
        <v>9701</v>
      </c>
      <c r="N732" s="39" t="s">
        <v>10237</v>
      </c>
    </row>
    <row r="733" spans="1:14" x14ac:dyDescent="0.45">
      <c r="A733" s="39" t="s">
        <v>9682</v>
      </c>
      <c r="B733" s="39" t="s">
        <v>9690</v>
      </c>
      <c r="C733" s="39" t="s">
        <v>9820</v>
      </c>
      <c r="E733" s="40">
        <v>342220</v>
      </c>
      <c r="H733" s="39" t="s">
        <v>9740</v>
      </c>
      <c r="I733" s="39">
        <f t="shared" si="25"/>
        <v>8.8346336054112227E-10</v>
      </c>
      <c r="K733" s="39">
        <f t="shared" si="26"/>
        <v>3.0233883124438287E-4</v>
      </c>
      <c r="M733" s="39" t="s">
        <v>9702</v>
      </c>
      <c r="N733" s="39" t="s">
        <v>10237</v>
      </c>
    </row>
    <row r="734" spans="1:14" x14ac:dyDescent="0.45">
      <c r="A734" s="39" t="s">
        <v>9683</v>
      </c>
      <c r="B734" s="39" t="s">
        <v>9690</v>
      </c>
      <c r="C734" s="39" t="s">
        <v>9820</v>
      </c>
      <c r="E734" s="40">
        <v>611500</v>
      </c>
      <c r="H734" s="39" t="s">
        <v>9740</v>
      </c>
      <c r="I734" s="39">
        <f t="shared" si="25"/>
        <v>8.8346336054112227E-10</v>
      </c>
      <c r="K734" s="39">
        <f t="shared" si="26"/>
        <v>5.4023784497089626E-4</v>
      </c>
      <c r="M734" s="39" t="s">
        <v>9703</v>
      </c>
      <c r="N734" s="39" t="s">
        <v>10237</v>
      </c>
    </row>
    <row r="735" spans="1:14" x14ac:dyDescent="0.45">
      <c r="A735" s="39" t="s">
        <v>9684</v>
      </c>
      <c r="B735" s="39" t="s">
        <v>9690</v>
      </c>
      <c r="C735" s="39" t="s">
        <v>9820</v>
      </c>
      <c r="E735" s="40">
        <v>635612</v>
      </c>
      <c r="H735" s="39" t="s">
        <v>9740</v>
      </c>
      <c r="I735" s="39">
        <f t="shared" si="25"/>
        <v>8.8346336054112227E-10</v>
      </c>
      <c r="K735" s="39">
        <f t="shared" si="26"/>
        <v>5.6153991352026378E-4</v>
      </c>
      <c r="M735" s="39" t="s">
        <v>9703</v>
      </c>
      <c r="N735" s="39" t="s">
        <v>10237</v>
      </c>
    </row>
    <row r="736" spans="1:14" x14ac:dyDescent="0.45">
      <c r="A736" s="39" t="s">
        <v>9685</v>
      </c>
      <c r="B736" s="39" t="s">
        <v>9690</v>
      </c>
      <c r="C736" s="39" t="s">
        <v>9820</v>
      </c>
      <c r="E736" s="40">
        <v>1035000</v>
      </c>
      <c r="H736" s="39" t="s">
        <v>9740</v>
      </c>
      <c r="I736" s="39">
        <f t="shared" si="25"/>
        <v>8.8346336054112227E-10</v>
      </c>
      <c r="K736" s="39">
        <f t="shared" si="26"/>
        <v>9.1438457816006157E-4</v>
      </c>
      <c r="M736" s="39" t="s">
        <v>9704</v>
      </c>
      <c r="N736" s="39" t="s">
        <v>10237</v>
      </c>
    </row>
    <row r="737" spans="1:14" x14ac:dyDescent="0.45">
      <c r="A737" s="39" t="s">
        <v>9741</v>
      </c>
      <c r="B737" s="39" t="s">
        <v>9690</v>
      </c>
      <c r="C737" s="39" t="s">
        <v>9820</v>
      </c>
      <c r="E737" s="40">
        <v>528046000</v>
      </c>
      <c r="H737" s="39" t="s">
        <v>9742</v>
      </c>
      <c r="I737" s="39">
        <f>1*'Conversion Factors'!$D$6*'Conversion Factors'!$D$12</f>
        <v>2.1435800176905113</v>
      </c>
      <c r="K737" s="47">
        <f t="shared" si="26"/>
        <v>1131908854.0214038</v>
      </c>
      <c r="M737" s="39" t="s">
        <v>9744</v>
      </c>
      <c r="N737" s="39" t="str">
        <f t="shared" ref="N737" si="27">_xlfn.CONCAT("per $",$K$737, " factory")</f>
        <v>per $1131908854.0214 factory</v>
      </c>
    </row>
    <row r="738" spans="1:14" x14ac:dyDescent="0.45">
      <c r="A738" s="48" t="s">
        <v>9745</v>
      </c>
      <c r="B738" s="48" t="s">
        <v>9746</v>
      </c>
    </row>
    <row r="739" spans="1:14" x14ac:dyDescent="0.45">
      <c r="A739" s="43" t="s">
        <v>9749</v>
      </c>
      <c r="B739" s="43" t="s">
        <v>9690</v>
      </c>
      <c r="C739" s="43" t="s">
        <v>9821</v>
      </c>
      <c r="D739" s="43"/>
      <c r="E739" s="43">
        <v>1.3639999999999999E-2</v>
      </c>
      <c r="F739" s="43"/>
      <c r="G739" s="43"/>
      <c r="H739" s="43" t="s">
        <v>9822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9823</v>
      </c>
    </row>
    <row r="740" spans="1:14" x14ac:dyDescent="0.45">
      <c r="A740" s="39" t="s">
        <v>9750</v>
      </c>
      <c r="B740" s="39" t="s">
        <v>9690</v>
      </c>
      <c r="C740" s="39" t="s">
        <v>9821</v>
      </c>
      <c r="E740" s="40">
        <v>5.3544600000000004</v>
      </c>
      <c r="H740" s="39" t="s">
        <v>9822</v>
      </c>
      <c r="I740" s="39">
        <f>1/'Conversion Factors'!D$66</f>
        <v>3.0303030303030303</v>
      </c>
      <c r="K740" s="39">
        <f t="shared" ref="K740:K774" si="28">E740*I740</f>
        <v>16.225636363636365</v>
      </c>
      <c r="M740" s="39" t="s">
        <v>9693</v>
      </c>
      <c r="N740" s="39" t="s">
        <v>9823</v>
      </c>
    </row>
    <row r="741" spans="1:14" x14ac:dyDescent="0.45">
      <c r="A741" s="39" t="s">
        <v>9751</v>
      </c>
      <c r="B741" s="39" t="s">
        <v>9690</v>
      </c>
      <c r="C741" s="39" t="s">
        <v>9821</v>
      </c>
      <c r="E741" s="39">
        <v>0.19414999999999999</v>
      </c>
      <c r="H741" s="39" t="s">
        <v>9822</v>
      </c>
      <c r="I741" s="39">
        <f>1/'Conversion Factors'!D$66</f>
        <v>3.0303030303030303</v>
      </c>
      <c r="K741" s="39">
        <f t="shared" si="28"/>
        <v>0.58833333333333326</v>
      </c>
      <c r="M741" s="39" t="s">
        <v>9694</v>
      </c>
      <c r="N741" s="39" t="s">
        <v>9823</v>
      </c>
    </row>
    <row r="742" spans="1:14" x14ac:dyDescent="0.45">
      <c r="A742" s="39" t="s">
        <v>9752</v>
      </c>
      <c r="B742" s="39" t="s">
        <v>9690</v>
      </c>
      <c r="C742" s="39" t="s">
        <v>9821</v>
      </c>
      <c r="E742" s="40">
        <v>0.25752000000000003</v>
      </c>
      <c r="H742" s="39" t="s">
        <v>9822</v>
      </c>
      <c r="I742" s="39">
        <f>1/'Conversion Factors'!D$66</f>
        <v>3.0303030303030303</v>
      </c>
      <c r="K742" s="39">
        <f t="shared" si="28"/>
        <v>0.78036363636363648</v>
      </c>
      <c r="M742" s="39" t="s">
        <v>9694</v>
      </c>
      <c r="N742" s="39" t="s">
        <v>9823</v>
      </c>
    </row>
    <row r="743" spans="1:14" x14ac:dyDescent="0.45">
      <c r="A743" s="39" t="s">
        <v>9753</v>
      </c>
      <c r="B743" s="39" t="s">
        <v>9690</v>
      </c>
      <c r="C743" s="39" t="s">
        <v>9821</v>
      </c>
      <c r="E743" s="40">
        <v>37.0565</v>
      </c>
      <c r="H743" s="39" t="s">
        <v>9822</v>
      </c>
      <c r="I743" s="39">
        <f>1/'Conversion Factors'!D$66</f>
        <v>3.0303030303030303</v>
      </c>
      <c r="K743" s="39">
        <f t="shared" si="28"/>
        <v>112.29242424242425</v>
      </c>
      <c r="M743" s="39" t="s">
        <v>9694</v>
      </c>
      <c r="N743" s="39" t="s">
        <v>9823</v>
      </c>
    </row>
    <row r="744" spans="1:14" x14ac:dyDescent="0.45">
      <c r="A744" s="39" t="s">
        <v>9754</v>
      </c>
      <c r="B744" s="39" t="s">
        <v>9690</v>
      </c>
      <c r="C744" s="39" t="s">
        <v>9821</v>
      </c>
      <c r="E744" s="40">
        <v>1.5787500000000001</v>
      </c>
      <c r="H744" s="39" t="s">
        <v>9822</v>
      </c>
      <c r="I744" s="39">
        <f>1/'Conversion Factors'!D$66</f>
        <v>3.0303030303030303</v>
      </c>
      <c r="K744" s="39">
        <f t="shared" si="28"/>
        <v>4.7840909090909092</v>
      </c>
      <c r="M744" s="39" t="s">
        <v>9695</v>
      </c>
      <c r="N744" s="39" t="s">
        <v>9823</v>
      </c>
    </row>
    <row r="745" spans="1:14" x14ac:dyDescent="0.45">
      <c r="A745" s="39" t="s">
        <v>9755</v>
      </c>
      <c r="B745" s="39" t="s">
        <v>9690</v>
      </c>
      <c r="C745" s="39" t="s">
        <v>9821</v>
      </c>
      <c r="E745" s="39">
        <v>7.2999999999999996E-4</v>
      </c>
      <c r="H745" s="39" t="s">
        <v>9822</v>
      </c>
      <c r="I745" s="39">
        <f>1/'Conversion Factors'!D$66</f>
        <v>3.0303030303030303</v>
      </c>
      <c r="K745" s="39">
        <f t="shared" si="28"/>
        <v>2.2121212121212121E-3</v>
      </c>
      <c r="M745" s="39" t="s">
        <v>9696</v>
      </c>
      <c r="N745" s="39" t="s">
        <v>9823</v>
      </c>
    </row>
    <row r="746" spans="1:14" x14ac:dyDescent="0.45">
      <c r="A746" s="39" t="s">
        <v>9756</v>
      </c>
      <c r="B746" s="39" t="s">
        <v>9690</v>
      </c>
      <c r="C746" s="39" t="s">
        <v>9821</v>
      </c>
      <c r="E746" s="39">
        <v>5.6999999999999998E-4</v>
      </c>
      <c r="H746" s="39" t="s">
        <v>9822</v>
      </c>
      <c r="I746" s="39">
        <f>1/'Conversion Factors'!D$66</f>
        <v>3.0303030303030303</v>
      </c>
      <c r="K746" s="39">
        <f t="shared" si="28"/>
        <v>1.7272727272727272E-3</v>
      </c>
      <c r="M746" s="39" t="s">
        <v>9697</v>
      </c>
      <c r="N746" s="39" t="s">
        <v>9823</v>
      </c>
    </row>
    <row r="747" spans="1:14" x14ac:dyDescent="0.45">
      <c r="A747" s="39" t="s">
        <v>9757</v>
      </c>
      <c r="B747" s="39" t="s">
        <v>9690</v>
      </c>
      <c r="C747" s="39" t="s">
        <v>9821</v>
      </c>
      <c r="E747" s="40">
        <v>0.12078</v>
      </c>
      <c r="H747" s="39" t="s">
        <v>9822</v>
      </c>
      <c r="I747" s="39">
        <f>1/'Conversion Factors'!D$66</f>
        <v>3.0303030303030303</v>
      </c>
      <c r="K747" s="39">
        <f t="shared" si="28"/>
        <v>0.36599999999999999</v>
      </c>
      <c r="M747" s="39" t="s">
        <v>9694</v>
      </c>
      <c r="N747" s="39" t="s">
        <v>9823</v>
      </c>
    </row>
    <row r="748" spans="1:14" x14ac:dyDescent="0.45">
      <c r="A748" s="39" t="s">
        <v>9758</v>
      </c>
      <c r="B748" s="39" t="s">
        <v>9690</v>
      </c>
      <c r="C748" s="39" t="s">
        <v>9821</v>
      </c>
      <c r="E748" s="40">
        <v>4.1024700000000003</v>
      </c>
      <c r="H748" s="39" t="s">
        <v>9822</v>
      </c>
      <c r="I748" s="39">
        <f>1/'Conversion Factors'!D$66</f>
        <v>3.0303030303030303</v>
      </c>
      <c r="K748" s="39">
        <f t="shared" si="28"/>
        <v>12.431727272727274</v>
      </c>
      <c r="M748" s="39" t="s">
        <v>9694</v>
      </c>
      <c r="N748" s="39" t="s">
        <v>9823</v>
      </c>
    </row>
    <row r="749" spans="1:14" x14ac:dyDescent="0.45">
      <c r="A749" s="39" t="s">
        <v>9759</v>
      </c>
      <c r="B749" s="39" t="s">
        <v>9690</v>
      </c>
      <c r="C749" s="39" t="s">
        <v>9821</v>
      </c>
      <c r="E749" s="39">
        <v>1.8190000000000001E-2</v>
      </c>
      <c r="H749" s="39" t="s">
        <v>9822</v>
      </c>
      <c r="I749" s="39">
        <f>1/'Conversion Factors'!D$66</f>
        <v>3.0303030303030303</v>
      </c>
      <c r="K749" s="39">
        <f t="shared" si="28"/>
        <v>5.5121212121212126E-2</v>
      </c>
      <c r="M749" s="39" t="s">
        <v>9698</v>
      </c>
      <c r="N749" s="39" t="s">
        <v>9823</v>
      </c>
    </row>
    <row r="750" spans="1:14" x14ac:dyDescent="0.45">
      <c r="A750" s="39" t="s">
        <v>9760</v>
      </c>
      <c r="B750" s="39" t="s">
        <v>9690</v>
      </c>
      <c r="C750" s="39" t="s">
        <v>9821</v>
      </c>
      <c r="E750" s="39">
        <v>0.15107000000000001</v>
      </c>
      <c r="H750" s="39" t="s">
        <v>9822</v>
      </c>
      <c r="I750" s="39">
        <f>1/'Conversion Factors'!D$66</f>
        <v>3.0303030303030303</v>
      </c>
      <c r="K750" s="39">
        <f t="shared" si="28"/>
        <v>0.4577878787878788</v>
      </c>
      <c r="M750" s="39" t="s">
        <v>9699</v>
      </c>
      <c r="N750" s="39" t="s">
        <v>9823</v>
      </c>
    </row>
    <row r="751" spans="1:14" x14ac:dyDescent="0.45">
      <c r="A751" s="39" t="s">
        <v>9761</v>
      </c>
      <c r="B751" s="39" t="s">
        <v>9690</v>
      </c>
      <c r="C751" s="39" t="s">
        <v>9821</v>
      </c>
      <c r="E751" s="39">
        <v>6.0440000000000001E-2</v>
      </c>
      <c r="H751" s="39" t="s">
        <v>9822</v>
      </c>
      <c r="I751" s="39">
        <f>1/'Conversion Factors'!D$66</f>
        <v>3.0303030303030303</v>
      </c>
      <c r="K751" s="39">
        <f t="shared" si="28"/>
        <v>0.18315151515151515</v>
      </c>
      <c r="M751" s="39" t="s">
        <v>9700</v>
      </c>
      <c r="N751" s="39" t="s">
        <v>9823</v>
      </c>
    </row>
    <row r="752" spans="1:14" x14ac:dyDescent="0.45">
      <c r="A752" s="39" t="s">
        <v>9762</v>
      </c>
      <c r="B752" s="39" t="s">
        <v>9690</v>
      </c>
      <c r="C752" s="39" t="s">
        <v>9821</v>
      </c>
      <c r="E752" s="40">
        <v>3.6851999999999999E-5</v>
      </c>
      <c r="H752" s="39" t="s">
        <v>9822</v>
      </c>
      <c r="I752" s="39">
        <f>1/'Conversion Factors'!D$66</f>
        <v>3.0303030303030303</v>
      </c>
      <c r="K752" s="39">
        <f t="shared" si="28"/>
        <v>1.1167272727272727E-4</v>
      </c>
      <c r="M752" s="39" t="s">
        <v>9701</v>
      </c>
      <c r="N752" s="39" t="s">
        <v>9823</v>
      </c>
    </row>
    <row r="753" spans="1:14" x14ac:dyDescent="0.45">
      <c r="A753" s="39" t="s">
        <v>9763</v>
      </c>
      <c r="B753" s="39" t="s">
        <v>9690</v>
      </c>
      <c r="C753" s="39" t="s">
        <v>9821</v>
      </c>
      <c r="E753" s="39">
        <v>4.62E-3</v>
      </c>
      <c r="H753" s="39" t="s">
        <v>9822</v>
      </c>
      <c r="I753" s="39">
        <f>1/'Conversion Factors'!D$66</f>
        <v>3.0303030303030303</v>
      </c>
      <c r="K753" s="39">
        <f t="shared" si="28"/>
        <v>1.4E-2</v>
      </c>
      <c r="M753" s="39" t="s">
        <v>9702</v>
      </c>
      <c r="N753" s="39" t="s">
        <v>9823</v>
      </c>
    </row>
    <row r="754" spans="1:14" x14ac:dyDescent="0.45">
      <c r="A754" s="39" t="s">
        <v>9764</v>
      </c>
      <c r="B754" s="39" t="s">
        <v>9690</v>
      </c>
      <c r="C754" s="39" t="s">
        <v>9821</v>
      </c>
      <c r="E754" s="39">
        <v>1.0160000000000001E-2</v>
      </c>
      <c r="H754" s="39" t="s">
        <v>9822</v>
      </c>
      <c r="I754" s="39">
        <f>1/'Conversion Factors'!D$66</f>
        <v>3.0303030303030303</v>
      </c>
      <c r="K754" s="39">
        <f t="shared" si="28"/>
        <v>3.0787878787878791E-2</v>
      </c>
      <c r="M754" s="39" t="s">
        <v>9703</v>
      </c>
      <c r="N754" s="39" t="s">
        <v>9823</v>
      </c>
    </row>
    <row r="755" spans="1:14" x14ac:dyDescent="0.45">
      <c r="A755" s="39" t="s">
        <v>9765</v>
      </c>
      <c r="B755" s="39" t="s">
        <v>9690</v>
      </c>
      <c r="C755" s="39" t="s">
        <v>9821</v>
      </c>
      <c r="E755" s="39">
        <v>1.086E-2</v>
      </c>
      <c r="H755" s="39" t="s">
        <v>9822</v>
      </c>
      <c r="I755" s="39">
        <f>1/'Conversion Factors'!D$66</f>
        <v>3.0303030303030303</v>
      </c>
      <c r="K755" s="39">
        <f t="shared" si="28"/>
        <v>3.2909090909090909E-2</v>
      </c>
      <c r="M755" s="39" t="s">
        <v>9703</v>
      </c>
      <c r="N755" s="39" t="s">
        <v>9823</v>
      </c>
    </row>
    <row r="756" spans="1:14" x14ac:dyDescent="0.45">
      <c r="A756" s="39" t="s">
        <v>9766</v>
      </c>
      <c r="B756" s="39" t="s">
        <v>9690</v>
      </c>
      <c r="C756" s="39" t="s">
        <v>9821</v>
      </c>
      <c r="E756" s="39">
        <v>0.12948999999999999</v>
      </c>
      <c r="H756" s="39" t="s">
        <v>9822</v>
      </c>
      <c r="I756" s="39">
        <f>1/'Conversion Factors'!D$66</f>
        <v>3.0303030303030303</v>
      </c>
      <c r="K756" s="39">
        <f t="shared" si="28"/>
        <v>0.39239393939393935</v>
      </c>
      <c r="M756" s="39" t="s">
        <v>9704</v>
      </c>
      <c r="N756" s="39" t="s">
        <v>9823</v>
      </c>
    </row>
    <row r="757" spans="1:14" x14ac:dyDescent="0.45">
      <c r="A757" s="43" t="s">
        <v>9767</v>
      </c>
      <c r="B757" s="43" t="s">
        <v>9690</v>
      </c>
      <c r="C757" s="43" t="s">
        <v>9824</v>
      </c>
      <c r="D757" s="43"/>
      <c r="E757" s="43">
        <v>1.038E-2</v>
      </c>
      <c r="F757" s="43"/>
      <c r="G757" s="43"/>
      <c r="H757" s="43" t="s">
        <v>9825</v>
      </c>
      <c r="I757" s="43">
        <v>1</v>
      </c>
      <c r="J757" s="43"/>
      <c r="K757" s="43">
        <f t="shared" si="28"/>
        <v>1.038E-2</v>
      </c>
      <c r="L757" s="43"/>
      <c r="M757" s="43" t="s">
        <v>9692</v>
      </c>
      <c r="N757" s="43" t="s">
        <v>9825</v>
      </c>
    </row>
    <row r="758" spans="1:14" x14ac:dyDescent="0.45">
      <c r="A758" s="39" t="s">
        <v>9768</v>
      </c>
      <c r="B758" s="39" t="s">
        <v>9690</v>
      </c>
      <c r="C758" s="39" t="s">
        <v>9824</v>
      </c>
      <c r="E758" s="39">
        <v>2.85819</v>
      </c>
      <c r="H758" s="39" t="s">
        <v>9825</v>
      </c>
      <c r="I758" s="39">
        <v>1</v>
      </c>
      <c r="K758" s="39">
        <f t="shared" si="28"/>
        <v>2.85819</v>
      </c>
      <c r="M758" s="39" t="s">
        <v>9693</v>
      </c>
      <c r="N758" s="39" t="s">
        <v>9825</v>
      </c>
    </row>
    <row r="759" spans="1:14" x14ac:dyDescent="0.45">
      <c r="A759" s="39" t="s">
        <v>9769</v>
      </c>
      <c r="B759" s="39" t="s">
        <v>9690</v>
      </c>
      <c r="C759" s="39" t="s">
        <v>9824</v>
      </c>
      <c r="E759" s="39">
        <v>0.1258</v>
      </c>
      <c r="H759" s="39" t="s">
        <v>9825</v>
      </c>
      <c r="I759" s="39">
        <v>1</v>
      </c>
      <c r="K759" s="39">
        <f t="shared" si="28"/>
        <v>0.1258</v>
      </c>
      <c r="M759" s="39" t="s">
        <v>9694</v>
      </c>
      <c r="N759" s="39" t="s">
        <v>9825</v>
      </c>
    </row>
    <row r="760" spans="1:14" x14ac:dyDescent="0.45">
      <c r="A760" s="39" t="s">
        <v>9770</v>
      </c>
      <c r="B760" s="39" t="s">
        <v>9690</v>
      </c>
      <c r="C760" s="39" t="s">
        <v>9824</v>
      </c>
      <c r="E760" s="39">
        <v>0.16863</v>
      </c>
      <c r="H760" s="39" t="s">
        <v>9825</v>
      </c>
      <c r="I760" s="39">
        <v>1</v>
      </c>
      <c r="K760" s="39">
        <f t="shared" si="28"/>
        <v>0.16863</v>
      </c>
      <c r="M760" s="39" t="s">
        <v>9694</v>
      </c>
      <c r="N760" s="39" t="s">
        <v>9825</v>
      </c>
    </row>
    <row r="761" spans="1:14" x14ac:dyDescent="0.45">
      <c r="A761" s="39" t="s">
        <v>9771</v>
      </c>
      <c r="B761" s="39" t="s">
        <v>9690</v>
      </c>
      <c r="C761" s="39" t="s">
        <v>9824</v>
      </c>
      <c r="E761" s="39">
        <v>22.12021</v>
      </c>
      <c r="H761" s="39" t="s">
        <v>9825</v>
      </c>
      <c r="I761" s="39">
        <v>1</v>
      </c>
      <c r="K761" s="39">
        <f t="shared" si="28"/>
        <v>22.12021</v>
      </c>
      <c r="M761" s="39" t="s">
        <v>9694</v>
      </c>
      <c r="N761" s="39" t="s">
        <v>9825</v>
      </c>
    </row>
    <row r="762" spans="1:14" x14ac:dyDescent="0.45">
      <c r="A762" s="39" t="s">
        <v>9772</v>
      </c>
      <c r="B762" s="39" t="s">
        <v>9690</v>
      </c>
      <c r="C762" s="39" t="s">
        <v>9824</v>
      </c>
      <c r="E762" s="39">
        <v>0.72155000000000002</v>
      </c>
      <c r="H762" s="39" t="s">
        <v>9825</v>
      </c>
      <c r="I762" s="39">
        <v>1</v>
      </c>
      <c r="K762" s="39">
        <f t="shared" si="28"/>
        <v>0.72155000000000002</v>
      </c>
      <c r="M762" s="39" t="s">
        <v>9695</v>
      </c>
      <c r="N762" s="39" t="s">
        <v>9825</v>
      </c>
    </row>
    <row r="763" spans="1:14" x14ac:dyDescent="0.45">
      <c r="A763" s="39" t="s">
        <v>9773</v>
      </c>
      <c r="B763" s="39" t="s">
        <v>9690</v>
      </c>
      <c r="C763" s="39" t="s">
        <v>9824</v>
      </c>
      <c r="E763" s="39">
        <v>5.9000000000000003E-4</v>
      </c>
      <c r="H763" s="39" t="s">
        <v>9825</v>
      </c>
      <c r="I763" s="39">
        <v>1</v>
      </c>
      <c r="K763" s="39">
        <f t="shared" si="28"/>
        <v>5.9000000000000003E-4</v>
      </c>
      <c r="M763" s="39" t="s">
        <v>9696</v>
      </c>
      <c r="N763" s="39" t="s">
        <v>9825</v>
      </c>
    </row>
    <row r="764" spans="1:14" x14ac:dyDescent="0.45">
      <c r="A764" s="39" t="s">
        <v>9774</v>
      </c>
      <c r="B764" s="39" t="s">
        <v>9690</v>
      </c>
      <c r="C764" s="39" t="s">
        <v>9824</v>
      </c>
      <c r="E764" s="39">
        <v>1.7000000000000001E-4</v>
      </c>
      <c r="H764" s="39" t="s">
        <v>9825</v>
      </c>
      <c r="I764" s="39">
        <v>1</v>
      </c>
      <c r="K764" s="39">
        <f t="shared" si="28"/>
        <v>1.7000000000000001E-4</v>
      </c>
      <c r="M764" s="39" t="s">
        <v>9697</v>
      </c>
      <c r="N764" s="39" t="s">
        <v>9825</v>
      </c>
    </row>
    <row r="765" spans="1:14" x14ac:dyDescent="0.45">
      <c r="A765" s="39" t="s">
        <v>9775</v>
      </c>
      <c r="B765" s="39" t="s">
        <v>9690</v>
      </c>
      <c r="C765" s="39" t="s">
        <v>9824</v>
      </c>
      <c r="E765" s="39">
        <v>7.3340000000000002E-2</v>
      </c>
      <c r="H765" s="39" t="s">
        <v>9825</v>
      </c>
      <c r="I765" s="39">
        <v>1</v>
      </c>
      <c r="K765" s="39">
        <f t="shared" si="28"/>
        <v>7.3340000000000002E-2</v>
      </c>
      <c r="M765" s="39" t="s">
        <v>9694</v>
      </c>
      <c r="N765" s="39" t="s">
        <v>9825</v>
      </c>
    </row>
    <row r="766" spans="1:14" x14ac:dyDescent="0.45">
      <c r="A766" s="39" t="s">
        <v>9776</v>
      </c>
      <c r="B766" s="39" t="s">
        <v>9690</v>
      </c>
      <c r="C766" s="39" t="s">
        <v>9824</v>
      </c>
      <c r="E766" s="39">
        <v>3.0396399999999999</v>
      </c>
      <c r="H766" s="39" t="s">
        <v>9825</v>
      </c>
      <c r="I766" s="39">
        <v>1</v>
      </c>
      <c r="K766" s="39">
        <f t="shared" si="28"/>
        <v>3.0396399999999999</v>
      </c>
      <c r="M766" s="39" t="s">
        <v>9694</v>
      </c>
      <c r="N766" s="39" t="s">
        <v>9825</v>
      </c>
    </row>
    <row r="767" spans="1:14" x14ac:dyDescent="0.45">
      <c r="A767" s="39" t="s">
        <v>9777</v>
      </c>
      <c r="B767" s="39" t="s">
        <v>9690</v>
      </c>
      <c r="C767" s="39" t="s">
        <v>9824</v>
      </c>
      <c r="E767" s="39">
        <v>3.0999999999999999E-3</v>
      </c>
      <c r="H767" s="39" t="s">
        <v>9825</v>
      </c>
      <c r="I767" s="39">
        <v>1</v>
      </c>
      <c r="K767" s="39">
        <f t="shared" si="28"/>
        <v>3.0999999999999999E-3</v>
      </c>
      <c r="M767" s="39" t="s">
        <v>9698</v>
      </c>
      <c r="N767" s="39" t="s">
        <v>9825</v>
      </c>
    </row>
    <row r="768" spans="1:14" x14ac:dyDescent="0.45">
      <c r="A768" s="39" t="s">
        <v>9778</v>
      </c>
      <c r="B768" s="39" t="s">
        <v>9690</v>
      </c>
      <c r="C768" s="39" t="s">
        <v>9824</v>
      </c>
      <c r="E768" s="39">
        <v>0.19669</v>
      </c>
      <c r="H768" s="39" t="s">
        <v>9825</v>
      </c>
      <c r="I768" s="39">
        <v>1</v>
      </c>
      <c r="K768" s="39">
        <f t="shared" si="28"/>
        <v>0.19669</v>
      </c>
      <c r="M768" s="39" t="s">
        <v>9699</v>
      </c>
      <c r="N768" s="39" t="s">
        <v>9825</v>
      </c>
    </row>
    <row r="769" spans="1:14" x14ac:dyDescent="0.45">
      <c r="A769" s="39" t="s">
        <v>9779</v>
      </c>
      <c r="B769" s="39" t="s">
        <v>9690</v>
      </c>
      <c r="C769" s="39" t="s">
        <v>9824</v>
      </c>
      <c r="E769" s="39">
        <v>0.10630000000000001</v>
      </c>
      <c r="H769" s="39" t="s">
        <v>9825</v>
      </c>
      <c r="I769" s="39">
        <v>1</v>
      </c>
      <c r="K769" s="39">
        <f t="shared" si="28"/>
        <v>0.10630000000000001</v>
      </c>
      <c r="M769" s="39" t="s">
        <v>9700</v>
      </c>
      <c r="N769" s="39" t="s">
        <v>9825</v>
      </c>
    </row>
    <row r="770" spans="1:14" x14ac:dyDescent="0.45">
      <c r="A770" s="39" t="s">
        <v>9780</v>
      </c>
      <c r="B770" s="39" t="s">
        <v>9690</v>
      </c>
      <c r="C770" s="39" t="s">
        <v>9824</v>
      </c>
      <c r="E770" s="40">
        <v>2.1486999999999999E-5</v>
      </c>
      <c r="H770" s="39" t="s">
        <v>9825</v>
      </c>
      <c r="I770" s="39">
        <v>1</v>
      </c>
      <c r="K770" s="39">
        <f t="shared" si="28"/>
        <v>2.1486999999999999E-5</v>
      </c>
      <c r="M770" s="39" t="s">
        <v>9701</v>
      </c>
      <c r="N770" s="39" t="s">
        <v>9825</v>
      </c>
    </row>
    <row r="771" spans="1:14" x14ac:dyDescent="0.45">
      <c r="A771" s="39" t="s">
        <v>9781</v>
      </c>
      <c r="B771" s="39" t="s">
        <v>9690</v>
      </c>
      <c r="C771" s="39" t="s">
        <v>9824</v>
      </c>
      <c r="E771" s="39">
        <v>3.8700000000000002E-3</v>
      </c>
      <c r="H771" s="39" t="s">
        <v>9825</v>
      </c>
      <c r="I771" s="39">
        <v>1</v>
      </c>
      <c r="K771" s="39">
        <f t="shared" si="28"/>
        <v>3.8700000000000002E-3</v>
      </c>
      <c r="M771" s="39" t="s">
        <v>9702</v>
      </c>
      <c r="N771" s="39" t="s">
        <v>9825</v>
      </c>
    </row>
    <row r="772" spans="1:14" x14ac:dyDescent="0.45">
      <c r="A772" s="39" t="s">
        <v>9782</v>
      </c>
      <c r="B772" s="39" t="s">
        <v>9690</v>
      </c>
      <c r="C772" s="39" t="s">
        <v>9824</v>
      </c>
      <c r="E772" s="39">
        <v>8.0000000000000002E-3</v>
      </c>
      <c r="H772" s="39" t="s">
        <v>9825</v>
      </c>
      <c r="I772" s="39">
        <v>1</v>
      </c>
      <c r="K772" s="39">
        <f t="shared" si="28"/>
        <v>8.0000000000000002E-3</v>
      </c>
      <c r="M772" s="39" t="s">
        <v>9703</v>
      </c>
      <c r="N772" s="39" t="s">
        <v>9825</v>
      </c>
    </row>
    <row r="773" spans="1:14" x14ac:dyDescent="0.45">
      <c r="A773" s="39" t="s">
        <v>9783</v>
      </c>
      <c r="B773" s="39" t="s">
        <v>9690</v>
      </c>
      <c r="C773" s="39" t="s">
        <v>9824</v>
      </c>
      <c r="E773" s="39">
        <v>8.3499999999999998E-3</v>
      </c>
      <c r="H773" s="39" t="s">
        <v>9825</v>
      </c>
      <c r="I773" s="39">
        <v>1</v>
      </c>
      <c r="K773" s="39">
        <f t="shared" si="28"/>
        <v>8.3499999999999998E-3</v>
      </c>
      <c r="M773" s="39" t="s">
        <v>9703</v>
      </c>
      <c r="N773" s="39" t="s">
        <v>9825</v>
      </c>
    </row>
    <row r="774" spans="1:14" x14ac:dyDescent="0.45">
      <c r="A774" s="39" t="s">
        <v>9784</v>
      </c>
      <c r="B774" s="39" t="s">
        <v>9690</v>
      </c>
      <c r="C774" s="39" t="s">
        <v>9824</v>
      </c>
      <c r="E774" s="39">
        <v>5.0459999999999998E-2</v>
      </c>
      <c r="H774" s="39" t="s">
        <v>9825</v>
      </c>
      <c r="I774" s="39">
        <v>1</v>
      </c>
      <c r="K774" s="39">
        <f t="shared" si="28"/>
        <v>5.0459999999999998E-2</v>
      </c>
      <c r="M774" s="39" t="s">
        <v>9704</v>
      </c>
      <c r="N774" s="39" t="s">
        <v>9825</v>
      </c>
    </row>
    <row r="775" spans="1:14" x14ac:dyDescent="0.45">
      <c r="A775" s="43" t="s">
        <v>9785</v>
      </c>
      <c r="B775" s="43" t="s">
        <v>9690</v>
      </c>
      <c r="C775" s="43" t="s">
        <v>9826</v>
      </c>
      <c r="D775" s="43"/>
      <c r="E775" s="43">
        <v>6.0899999999999999E-3</v>
      </c>
      <c r="F775" s="43"/>
      <c r="G775" s="43"/>
      <c r="H775" s="43" t="s">
        <v>9827</v>
      </c>
      <c r="I775" s="43">
        <v>1</v>
      </c>
      <c r="J775" s="43"/>
      <c r="K775" s="43">
        <f t="shared" ref="K775:K810" si="29">E775*I775</f>
        <v>6.0899999999999999E-3</v>
      </c>
      <c r="L775" s="43"/>
      <c r="M775" s="43" t="s">
        <v>9692</v>
      </c>
      <c r="N775" s="43" t="s">
        <v>9827</v>
      </c>
    </row>
    <row r="776" spans="1:14" x14ac:dyDescent="0.45">
      <c r="A776" s="39" t="s">
        <v>9786</v>
      </c>
      <c r="B776" s="39" t="s">
        <v>9690</v>
      </c>
      <c r="C776" s="39" t="s">
        <v>9826</v>
      </c>
      <c r="E776" s="39">
        <v>2.0762200000000002</v>
      </c>
      <c r="H776" s="39" t="s">
        <v>9827</v>
      </c>
      <c r="I776" s="39">
        <v>1</v>
      </c>
      <c r="K776" s="39">
        <f t="shared" si="29"/>
        <v>2.0762200000000002</v>
      </c>
      <c r="M776" s="39" t="s">
        <v>9693</v>
      </c>
      <c r="N776" s="39" t="s">
        <v>9827</v>
      </c>
    </row>
    <row r="777" spans="1:14" x14ac:dyDescent="0.45">
      <c r="A777" s="39" t="s">
        <v>9787</v>
      </c>
      <c r="B777" s="39" t="s">
        <v>9690</v>
      </c>
      <c r="C777" s="39" t="s">
        <v>9826</v>
      </c>
      <c r="E777" s="39">
        <v>9.4460000000000002E-2</v>
      </c>
      <c r="H777" s="39" t="s">
        <v>9827</v>
      </c>
      <c r="I777" s="39">
        <v>1</v>
      </c>
      <c r="K777" s="39">
        <f t="shared" si="29"/>
        <v>9.4460000000000002E-2</v>
      </c>
      <c r="M777" s="39" t="s">
        <v>9694</v>
      </c>
      <c r="N777" s="39" t="s">
        <v>9827</v>
      </c>
    </row>
    <row r="778" spans="1:14" x14ac:dyDescent="0.45">
      <c r="A778" s="39" t="s">
        <v>9788</v>
      </c>
      <c r="B778" s="39" t="s">
        <v>9690</v>
      </c>
      <c r="C778" s="39" t="s">
        <v>9826</v>
      </c>
      <c r="E778" s="39">
        <v>0.12853999999999999</v>
      </c>
      <c r="H778" s="39" t="s">
        <v>9827</v>
      </c>
      <c r="I778" s="39">
        <v>1</v>
      </c>
      <c r="K778" s="39">
        <f t="shared" si="29"/>
        <v>0.12853999999999999</v>
      </c>
      <c r="M778" s="39" t="s">
        <v>9694</v>
      </c>
      <c r="N778" s="39" t="s">
        <v>9827</v>
      </c>
    </row>
    <row r="779" spans="1:14" x14ac:dyDescent="0.45">
      <c r="A779" s="39" t="s">
        <v>9789</v>
      </c>
      <c r="B779" s="39" t="s">
        <v>9690</v>
      </c>
      <c r="C779" s="39" t="s">
        <v>9826</v>
      </c>
      <c r="E779" s="39">
        <v>19.868649999999999</v>
      </c>
      <c r="H779" s="39" t="s">
        <v>9827</v>
      </c>
      <c r="I779" s="39">
        <v>1</v>
      </c>
      <c r="K779" s="39">
        <f t="shared" si="29"/>
        <v>19.868649999999999</v>
      </c>
      <c r="M779" s="39" t="s">
        <v>9694</v>
      </c>
      <c r="N779" s="39" t="s">
        <v>9827</v>
      </c>
    </row>
    <row r="780" spans="1:14" x14ac:dyDescent="0.45">
      <c r="A780" s="39" t="s">
        <v>9790</v>
      </c>
      <c r="B780" s="39" t="s">
        <v>9690</v>
      </c>
      <c r="C780" s="39" t="s">
        <v>9826</v>
      </c>
      <c r="E780" s="39">
        <v>0.51119999999999999</v>
      </c>
      <c r="H780" s="39" t="s">
        <v>9827</v>
      </c>
      <c r="I780" s="39">
        <v>1</v>
      </c>
      <c r="K780" s="39">
        <f t="shared" si="29"/>
        <v>0.51119999999999999</v>
      </c>
      <c r="M780" s="39" t="s">
        <v>9695</v>
      </c>
      <c r="N780" s="39" t="s">
        <v>9827</v>
      </c>
    </row>
    <row r="781" spans="1:14" x14ac:dyDescent="0.45">
      <c r="A781" s="39" t="s">
        <v>9791</v>
      </c>
      <c r="B781" s="39" t="s">
        <v>9690</v>
      </c>
      <c r="C781" s="39" t="s">
        <v>9826</v>
      </c>
      <c r="E781" s="39">
        <v>4.0000000000000002E-4</v>
      </c>
      <c r="H781" s="39" t="s">
        <v>9827</v>
      </c>
      <c r="I781" s="39">
        <v>1</v>
      </c>
      <c r="K781" s="39">
        <f t="shared" si="29"/>
        <v>4.0000000000000002E-4</v>
      </c>
      <c r="M781" s="39" t="s">
        <v>9696</v>
      </c>
      <c r="N781" s="39" t="s">
        <v>9827</v>
      </c>
    </row>
    <row r="782" spans="1:14" x14ac:dyDescent="0.45">
      <c r="A782" s="39" t="s">
        <v>9792</v>
      </c>
      <c r="B782" s="39" t="s">
        <v>9690</v>
      </c>
      <c r="C782" s="39" t="s">
        <v>9826</v>
      </c>
      <c r="E782" s="39">
        <v>1.6000000000000001E-4</v>
      </c>
      <c r="H782" s="39" t="s">
        <v>9827</v>
      </c>
      <c r="I782" s="39">
        <v>1</v>
      </c>
      <c r="K782" s="39">
        <f t="shared" si="29"/>
        <v>1.6000000000000001E-4</v>
      </c>
      <c r="M782" s="39" t="s">
        <v>9697</v>
      </c>
      <c r="N782" s="39" t="s">
        <v>9827</v>
      </c>
    </row>
    <row r="783" spans="1:14" x14ac:dyDescent="0.45">
      <c r="A783" s="39" t="s">
        <v>9793</v>
      </c>
      <c r="B783" s="39" t="s">
        <v>9690</v>
      </c>
      <c r="C783" s="39" t="s">
        <v>9826</v>
      </c>
      <c r="E783" s="39">
        <v>6.5339999999999995E-2</v>
      </c>
      <c r="H783" s="39" t="s">
        <v>9827</v>
      </c>
      <c r="I783" s="39">
        <v>1</v>
      </c>
      <c r="K783" s="39">
        <f t="shared" si="29"/>
        <v>6.5339999999999995E-2</v>
      </c>
      <c r="M783" s="39" t="s">
        <v>9694</v>
      </c>
      <c r="N783" s="39" t="s">
        <v>9827</v>
      </c>
    </row>
    <row r="784" spans="1:14" x14ac:dyDescent="0.45">
      <c r="A784" s="39" t="s">
        <v>9794</v>
      </c>
      <c r="B784" s="39" t="s">
        <v>9690</v>
      </c>
      <c r="C784" s="39" t="s">
        <v>9826</v>
      </c>
      <c r="E784" s="39">
        <v>2.1395</v>
      </c>
      <c r="H784" s="39" t="s">
        <v>9827</v>
      </c>
      <c r="I784" s="39">
        <v>1</v>
      </c>
      <c r="K784" s="39">
        <f t="shared" si="29"/>
        <v>2.1395</v>
      </c>
      <c r="M784" s="39" t="s">
        <v>9694</v>
      </c>
      <c r="N784" s="39" t="s">
        <v>9827</v>
      </c>
    </row>
    <row r="785" spans="1:15" x14ac:dyDescent="0.45">
      <c r="A785" s="39" t="s">
        <v>9795</v>
      </c>
      <c r="B785" s="39" t="s">
        <v>9690</v>
      </c>
      <c r="C785" s="39" t="s">
        <v>9826</v>
      </c>
      <c r="E785" s="39">
        <v>3.81E-3</v>
      </c>
      <c r="H785" s="39" t="s">
        <v>9827</v>
      </c>
      <c r="I785" s="39">
        <v>1</v>
      </c>
      <c r="K785" s="39">
        <f t="shared" si="29"/>
        <v>3.81E-3</v>
      </c>
      <c r="M785" s="39" t="s">
        <v>9698</v>
      </c>
      <c r="N785" s="39" t="s">
        <v>9827</v>
      </c>
    </row>
    <row r="786" spans="1:15" x14ac:dyDescent="0.45">
      <c r="A786" s="39" t="s">
        <v>9796</v>
      </c>
      <c r="B786" s="39" t="s">
        <v>9690</v>
      </c>
      <c r="C786" s="39" t="s">
        <v>9826</v>
      </c>
      <c r="E786" s="39">
        <v>0.10193000000000001</v>
      </c>
      <c r="H786" s="39" t="s">
        <v>9827</v>
      </c>
      <c r="I786" s="39">
        <v>1</v>
      </c>
      <c r="K786" s="39">
        <f t="shared" si="29"/>
        <v>0.10193000000000001</v>
      </c>
      <c r="M786" s="39" t="s">
        <v>9699</v>
      </c>
      <c r="N786" s="39" t="s">
        <v>9827</v>
      </c>
    </row>
    <row r="787" spans="1:15" x14ac:dyDescent="0.45">
      <c r="A787" s="39" t="s">
        <v>9797</v>
      </c>
      <c r="B787" s="39" t="s">
        <v>9690</v>
      </c>
      <c r="C787" s="39" t="s">
        <v>9826</v>
      </c>
      <c r="E787" s="39">
        <v>1.908E-2</v>
      </c>
      <c r="H787" s="39" t="s">
        <v>9827</v>
      </c>
      <c r="I787" s="39">
        <v>1</v>
      </c>
      <c r="K787" s="39">
        <f t="shared" si="29"/>
        <v>1.908E-2</v>
      </c>
      <c r="M787" s="39" t="s">
        <v>9700</v>
      </c>
      <c r="N787" s="39" t="s">
        <v>9827</v>
      </c>
    </row>
    <row r="788" spans="1:15" x14ac:dyDescent="0.45">
      <c r="A788" s="39" t="s">
        <v>9798</v>
      </c>
      <c r="B788" s="39" t="s">
        <v>9690</v>
      </c>
      <c r="C788" s="39" t="s">
        <v>9826</v>
      </c>
      <c r="E788" s="40">
        <v>1.7756000000000001E-5</v>
      </c>
      <c r="H788" s="39" t="s">
        <v>9827</v>
      </c>
      <c r="I788" s="39">
        <v>1</v>
      </c>
      <c r="K788" s="39">
        <f t="shared" si="29"/>
        <v>1.7756000000000001E-5</v>
      </c>
      <c r="M788" s="39" t="s">
        <v>9701</v>
      </c>
      <c r="N788" s="39" t="s">
        <v>9827</v>
      </c>
    </row>
    <row r="789" spans="1:15" x14ac:dyDescent="0.45">
      <c r="A789" s="39" t="s">
        <v>9799</v>
      </c>
      <c r="B789" s="39" t="s">
        <v>9690</v>
      </c>
      <c r="C789" s="39" t="s">
        <v>9826</v>
      </c>
      <c r="E789" s="39">
        <v>2.3E-3</v>
      </c>
      <c r="H789" s="39" t="s">
        <v>9827</v>
      </c>
      <c r="I789" s="39">
        <v>1</v>
      </c>
      <c r="K789" s="39">
        <f t="shared" si="29"/>
        <v>2.3E-3</v>
      </c>
      <c r="M789" s="39" t="s">
        <v>9702</v>
      </c>
      <c r="N789" s="39" t="s">
        <v>9827</v>
      </c>
    </row>
    <row r="790" spans="1:15" x14ac:dyDescent="0.45">
      <c r="A790" s="39" t="s">
        <v>9800</v>
      </c>
      <c r="B790" s="39" t="s">
        <v>9690</v>
      </c>
      <c r="C790" s="39" t="s">
        <v>9826</v>
      </c>
      <c r="E790" s="39">
        <v>5.2900000000000004E-3</v>
      </c>
      <c r="H790" s="39" t="s">
        <v>9827</v>
      </c>
      <c r="I790" s="39">
        <v>1</v>
      </c>
      <c r="K790" s="39">
        <f t="shared" si="29"/>
        <v>5.2900000000000004E-3</v>
      </c>
      <c r="M790" s="39" t="s">
        <v>9703</v>
      </c>
      <c r="N790" s="39" t="s">
        <v>9827</v>
      </c>
    </row>
    <row r="791" spans="1:15" x14ac:dyDescent="0.45">
      <c r="A791" s="39" t="s">
        <v>9801</v>
      </c>
      <c r="B791" s="39" t="s">
        <v>9690</v>
      </c>
      <c r="C791" s="39" t="s">
        <v>9826</v>
      </c>
      <c r="E791" s="39">
        <v>5.5500000000000002E-3</v>
      </c>
      <c r="H791" s="39" t="s">
        <v>9827</v>
      </c>
      <c r="I791" s="39">
        <v>1</v>
      </c>
      <c r="K791" s="39">
        <f t="shared" si="29"/>
        <v>5.5500000000000002E-3</v>
      </c>
      <c r="M791" s="39" t="s">
        <v>9703</v>
      </c>
      <c r="N791" s="39" t="s">
        <v>9827</v>
      </c>
    </row>
    <row r="792" spans="1:15" x14ac:dyDescent="0.45">
      <c r="A792" s="39" t="s">
        <v>9802</v>
      </c>
      <c r="B792" s="39" t="s">
        <v>9690</v>
      </c>
      <c r="C792" s="39" t="s">
        <v>9826</v>
      </c>
      <c r="E792" s="39">
        <v>2.351E-2</v>
      </c>
      <c r="H792" s="39" t="s">
        <v>9827</v>
      </c>
      <c r="I792" s="39">
        <v>1</v>
      </c>
      <c r="K792" s="39">
        <f t="shared" si="29"/>
        <v>2.351E-2</v>
      </c>
      <c r="M792" s="39" t="s">
        <v>9704</v>
      </c>
      <c r="N792" s="39" t="s">
        <v>9827</v>
      </c>
    </row>
    <row r="793" spans="1:15" x14ac:dyDescent="0.45">
      <c r="A793" s="43" t="s">
        <v>9870</v>
      </c>
      <c r="B793" s="43" t="s">
        <v>9690</v>
      </c>
      <c r="C793" s="43" t="s">
        <v>9889</v>
      </c>
      <c r="D793" s="43"/>
      <c r="E793" s="43">
        <v>3932.66</v>
      </c>
      <c r="F793" s="43"/>
      <c r="G793" s="43"/>
      <c r="H793" s="43" t="s">
        <v>9888</v>
      </c>
      <c r="I793" s="39">
        <f>1/16000*0.95</f>
        <v>5.9375E-5</v>
      </c>
      <c r="J793" s="43"/>
      <c r="K793" s="43">
        <f t="shared" si="29"/>
        <v>0.2335016875</v>
      </c>
      <c r="L793" s="43"/>
      <c r="M793" s="43" t="s">
        <v>9692</v>
      </c>
      <c r="N793" s="43" t="s">
        <v>9849</v>
      </c>
      <c r="O793" s="51"/>
    </row>
    <row r="794" spans="1:15" x14ac:dyDescent="0.45">
      <c r="A794" s="39" t="s">
        <v>9871</v>
      </c>
      <c r="B794" s="39" t="s">
        <v>9690</v>
      </c>
      <c r="C794" s="39" t="s">
        <v>9889</v>
      </c>
      <c r="E794" s="40">
        <v>2045300</v>
      </c>
      <c r="H794" s="39" t="s">
        <v>9888</v>
      </c>
      <c r="I794" s="39">
        <f t="shared" ref="I794:I810" si="30">1/16000*0.95</f>
        <v>5.9375E-5</v>
      </c>
      <c r="K794" s="39">
        <f t="shared" si="29"/>
        <v>121.43968750000001</v>
      </c>
      <c r="M794" s="39" t="s">
        <v>9693</v>
      </c>
      <c r="N794" s="39" t="s">
        <v>9849</v>
      </c>
    </row>
    <row r="795" spans="1:15" x14ac:dyDescent="0.45">
      <c r="A795" s="39" t="s">
        <v>9872</v>
      </c>
      <c r="B795" s="39" t="s">
        <v>9690</v>
      </c>
      <c r="C795" s="39" t="s">
        <v>9889</v>
      </c>
      <c r="E795" s="40">
        <v>393424</v>
      </c>
      <c r="H795" s="39" t="s">
        <v>9888</v>
      </c>
      <c r="I795" s="39">
        <f t="shared" si="30"/>
        <v>5.9375E-5</v>
      </c>
      <c r="K795" s="39">
        <f t="shared" si="29"/>
        <v>23.359549999999999</v>
      </c>
      <c r="M795" s="39" t="s">
        <v>9694</v>
      </c>
      <c r="N795" s="39" t="s">
        <v>9849</v>
      </c>
    </row>
    <row r="796" spans="1:15" x14ac:dyDescent="0.45">
      <c r="A796" s="39" t="s">
        <v>9873</v>
      </c>
      <c r="B796" s="39" t="s">
        <v>9690</v>
      </c>
      <c r="C796" s="39" t="s">
        <v>9889</v>
      </c>
      <c r="E796" s="40">
        <v>502775</v>
      </c>
      <c r="H796" s="39" t="s">
        <v>9888</v>
      </c>
      <c r="I796" s="39">
        <f t="shared" si="30"/>
        <v>5.9375E-5</v>
      </c>
      <c r="K796" s="39">
        <f t="shared" si="29"/>
        <v>29.852265625000001</v>
      </c>
      <c r="M796" s="39" t="s">
        <v>9694</v>
      </c>
      <c r="N796" s="39" t="s">
        <v>9849</v>
      </c>
    </row>
    <row r="797" spans="1:15" x14ac:dyDescent="0.45">
      <c r="A797" s="39" t="s">
        <v>9874</v>
      </c>
      <c r="B797" s="39" t="s">
        <v>9690</v>
      </c>
      <c r="C797" s="39" t="s">
        <v>9889</v>
      </c>
      <c r="E797" s="40">
        <v>9341626</v>
      </c>
      <c r="H797" s="39" t="s">
        <v>9888</v>
      </c>
      <c r="I797" s="39">
        <f t="shared" si="30"/>
        <v>5.9375E-5</v>
      </c>
      <c r="K797" s="39">
        <f t="shared" si="29"/>
        <v>554.65904375000002</v>
      </c>
      <c r="M797" s="39" t="s">
        <v>9694</v>
      </c>
      <c r="N797" s="39" t="s">
        <v>9849</v>
      </c>
    </row>
    <row r="798" spans="1:15" x14ac:dyDescent="0.45">
      <c r="A798" s="39" t="s">
        <v>9875</v>
      </c>
      <c r="B798" s="39" t="s">
        <v>9690</v>
      </c>
      <c r="C798" s="39" t="s">
        <v>9889</v>
      </c>
      <c r="E798" s="40">
        <v>538472</v>
      </c>
      <c r="H798" s="39" t="s">
        <v>9888</v>
      </c>
      <c r="I798" s="39">
        <f t="shared" si="30"/>
        <v>5.9375E-5</v>
      </c>
      <c r="K798" s="39">
        <f t="shared" si="29"/>
        <v>31.971775000000001</v>
      </c>
      <c r="M798" s="39" t="s">
        <v>9695</v>
      </c>
      <c r="N798" s="39" t="s">
        <v>9849</v>
      </c>
    </row>
    <row r="799" spans="1:15" x14ac:dyDescent="0.45">
      <c r="A799" s="39" t="s">
        <v>9876</v>
      </c>
      <c r="B799" s="39" t="s">
        <v>9690</v>
      </c>
      <c r="C799" s="39" t="s">
        <v>9889</v>
      </c>
      <c r="E799" s="39">
        <v>951.7278</v>
      </c>
      <c r="H799" s="39" t="s">
        <v>9888</v>
      </c>
      <c r="I799" s="39">
        <f t="shared" si="30"/>
        <v>5.9375E-5</v>
      </c>
      <c r="K799" s="39">
        <f t="shared" si="29"/>
        <v>5.6508838125000002E-2</v>
      </c>
      <c r="M799" s="39" t="s">
        <v>9696</v>
      </c>
      <c r="N799" s="39" t="s">
        <v>9849</v>
      </c>
    </row>
    <row r="800" spans="1:15" x14ac:dyDescent="0.45">
      <c r="A800" s="39" t="s">
        <v>9877</v>
      </c>
      <c r="B800" s="39" t="s">
        <v>9690</v>
      </c>
      <c r="C800" s="39" t="s">
        <v>9889</v>
      </c>
      <c r="E800" s="39">
        <v>64.872609999999995</v>
      </c>
      <c r="H800" s="39" t="s">
        <v>9888</v>
      </c>
      <c r="I800" s="39">
        <f t="shared" si="30"/>
        <v>5.9375E-5</v>
      </c>
      <c r="K800" s="39">
        <f t="shared" si="29"/>
        <v>3.8518112187499996E-3</v>
      </c>
      <c r="M800" s="39" t="s">
        <v>9697</v>
      </c>
      <c r="N800" s="39" t="s">
        <v>9849</v>
      </c>
    </row>
    <row r="801" spans="1:16" x14ac:dyDescent="0.45">
      <c r="A801" s="39" t="s">
        <v>9878</v>
      </c>
      <c r="B801" s="39" t="s">
        <v>9690</v>
      </c>
      <c r="C801" s="39" t="s">
        <v>9889</v>
      </c>
      <c r="E801" s="40">
        <v>179972</v>
      </c>
      <c r="H801" s="39" t="s">
        <v>9888</v>
      </c>
      <c r="I801" s="39">
        <f t="shared" si="30"/>
        <v>5.9375E-5</v>
      </c>
      <c r="K801" s="39">
        <f t="shared" si="29"/>
        <v>10.6858375</v>
      </c>
      <c r="M801" s="39" t="s">
        <v>9694</v>
      </c>
      <c r="N801" s="39" t="s">
        <v>9849</v>
      </c>
    </row>
    <row r="802" spans="1:16" x14ac:dyDescent="0.45">
      <c r="A802" s="39" t="s">
        <v>9879</v>
      </c>
      <c r="B802" s="39" t="s">
        <v>9690</v>
      </c>
      <c r="C802" s="39" t="s">
        <v>9889</v>
      </c>
      <c r="E802" s="40">
        <v>4141590</v>
      </c>
      <c r="H802" s="39" t="s">
        <v>9888</v>
      </c>
      <c r="I802" s="39">
        <f t="shared" si="30"/>
        <v>5.9375E-5</v>
      </c>
      <c r="K802" s="39">
        <f t="shared" si="29"/>
        <v>245.90690624999999</v>
      </c>
      <c r="M802" s="39" t="s">
        <v>9694</v>
      </c>
      <c r="N802" s="39" t="s">
        <v>9849</v>
      </c>
    </row>
    <row r="803" spans="1:16" x14ac:dyDescent="0.45">
      <c r="A803" s="39" t="s">
        <v>9880</v>
      </c>
      <c r="B803" s="39" t="s">
        <v>9690</v>
      </c>
      <c r="C803" s="39" t="s">
        <v>9889</v>
      </c>
      <c r="E803" s="40">
        <v>-31845.9</v>
      </c>
      <c r="H803" s="39" t="s">
        <v>9888</v>
      </c>
      <c r="I803" s="39">
        <f t="shared" si="30"/>
        <v>5.9375E-5</v>
      </c>
      <c r="K803" s="39">
        <f t="shared" si="29"/>
        <v>-1.8908503125</v>
      </c>
      <c r="M803" s="39" t="s">
        <v>9698</v>
      </c>
      <c r="N803" s="39" t="s">
        <v>9849</v>
      </c>
    </row>
    <row r="804" spans="1:16" x14ac:dyDescent="0.45">
      <c r="A804" s="39" t="s">
        <v>9881</v>
      </c>
      <c r="B804" s="39" t="s">
        <v>9690</v>
      </c>
      <c r="C804" s="39" t="s">
        <v>9889</v>
      </c>
      <c r="E804" s="40">
        <v>79331</v>
      </c>
      <c r="H804" s="39" t="s">
        <v>9888</v>
      </c>
      <c r="I804" s="39">
        <f t="shared" si="30"/>
        <v>5.9375E-5</v>
      </c>
      <c r="K804" s="39">
        <f t="shared" si="29"/>
        <v>4.7102781250000003</v>
      </c>
      <c r="M804" s="39" t="s">
        <v>9699</v>
      </c>
      <c r="N804" s="39" t="s">
        <v>9849</v>
      </c>
    </row>
    <row r="805" spans="1:16" x14ac:dyDescent="0.45">
      <c r="A805" s="39" t="s">
        <v>9882</v>
      </c>
      <c r="B805" s="39" t="s">
        <v>9690</v>
      </c>
      <c r="C805" s="39" t="s">
        <v>9889</v>
      </c>
      <c r="E805" s="40">
        <v>104711</v>
      </c>
      <c r="H805" s="39" t="s">
        <v>9888</v>
      </c>
      <c r="I805" s="39">
        <f t="shared" si="30"/>
        <v>5.9375E-5</v>
      </c>
      <c r="K805" s="39">
        <f t="shared" si="29"/>
        <v>6.2172156249999997</v>
      </c>
      <c r="M805" s="39" t="s">
        <v>9700</v>
      </c>
      <c r="N805" s="39" t="s">
        <v>9849</v>
      </c>
    </row>
    <row r="806" spans="1:16" x14ac:dyDescent="0.45">
      <c r="A806" s="39" t="s">
        <v>9883</v>
      </c>
      <c r="B806" s="39" t="s">
        <v>9690</v>
      </c>
      <c r="C806" s="39" t="s">
        <v>9889</v>
      </c>
      <c r="E806" s="40">
        <v>0.30426999999999998</v>
      </c>
      <c r="H806" s="39" t="s">
        <v>9888</v>
      </c>
      <c r="I806" s="39">
        <f t="shared" si="30"/>
        <v>5.9375E-5</v>
      </c>
      <c r="K806" s="39">
        <f t="shared" si="29"/>
        <v>1.806603125E-5</v>
      </c>
      <c r="M806" s="39" t="s">
        <v>9701</v>
      </c>
      <c r="N806" s="39" t="s">
        <v>9849</v>
      </c>
      <c r="O806" s="39" t="s">
        <v>505</v>
      </c>
    </row>
    <row r="807" spans="1:16" x14ac:dyDescent="0.45">
      <c r="A807" s="39" t="s">
        <v>9884</v>
      </c>
      <c r="B807" s="39" t="s">
        <v>9690</v>
      </c>
      <c r="C807" s="39" t="s">
        <v>9889</v>
      </c>
      <c r="E807" s="39">
        <v>3142.35</v>
      </c>
      <c r="H807" s="39" t="s">
        <v>9888</v>
      </c>
      <c r="I807" s="39">
        <f t="shared" si="30"/>
        <v>5.9375E-5</v>
      </c>
      <c r="K807" s="39">
        <f t="shared" si="29"/>
        <v>0.18657703125</v>
      </c>
      <c r="M807" s="39" t="s">
        <v>9702</v>
      </c>
      <c r="N807" s="39" t="s">
        <v>9849</v>
      </c>
      <c r="O807" s="39" t="s">
        <v>10238</v>
      </c>
    </row>
    <row r="808" spans="1:16" x14ac:dyDescent="0.45">
      <c r="A808" s="39" t="s">
        <v>9885</v>
      </c>
      <c r="B808" s="39" t="s">
        <v>9690</v>
      </c>
      <c r="C808" s="39" t="s">
        <v>9889</v>
      </c>
      <c r="E808" s="39">
        <v>5093</v>
      </c>
      <c r="H808" s="39" t="s">
        <v>9888</v>
      </c>
      <c r="I808" s="39">
        <f t="shared" si="30"/>
        <v>5.9375E-5</v>
      </c>
      <c r="K808" s="39">
        <f t="shared" si="29"/>
        <v>0.30239687500000001</v>
      </c>
      <c r="M808" s="39" t="s">
        <v>9703</v>
      </c>
      <c r="N808" s="39" t="s">
        <v>9849</v>
      </c>
    </row>
    <row r="809" spans="1:16" x14ac:dyDescent="0.45">
      <c r="A809" s="39" t="s">
        <v>9886</v>
      </c>
      <c r="B809" s="39" t="s">
        <v>9690</v>
      </c>
      <c r="C809" s="39" t="s">
        <v>9889</v>
      </c>
      <c r="E809" s="39">
        <v>5870</v>
      </c>
      <c r="H809" s="39" t="s">
        <v>9888</v>
      </c>
      <c r="I809" s="39">
        <f t="shared" si="30"/>
        <v>5.9375E-5</v>
      </c>
      <c r="K809" s="39">
        <f t="shared" si="29"/>
        <v>0.34853125000000001</v>
      </c>
      <c r="M809" s="39" t="s">
        <v>9703</v>
      </c>
      <c r="N809" s="39" t="s">
        <v>9849</v>
      </c>
    </row>
    <row r="810" spans="1:16" x14ac:dyDescent="0.45">
      <c r="A810" s="39" t="s">
        <v>9887</v>
      </c>
      <c r="B810" s="39" t="s">
        <v>9690</v>
      </c>
      <c r="C810" s="39" t="s">
        <v>9889</v>
      </c>
      <c r="E810" s="40">
        <v>11100</v>
      </c>
      <c r="H810" s="39" t="s">
        <v>9888</v>
      </c>
      <c r="I810" s="39">
        <f t="shared" si="30"/>
        <v>5.9375E-5</v>
      </c>
      <c r="K810" s="39">
        <f t="shared" si="29"/>
        <v>0.6590625</v>
      </c>
      <c r="M810" s="39" t="s">
        <v>9704</v>
      </c>
      <c r="N810" s="39" t="s">
        <v>9849</v>
      </c>
      <c r="O810" s="39" t="s">
        <v>505</v>
      </c>
    </row>
    <row r="811" spans="1:16" x14ac:dyDescent="0.45">
      <c r="A811" s="43" t="s">
        <v>9852</v>
      </c>
      <c r="B811" s="43" t="s">
        <v>9690</v>
      </c>
      <c r="C811" s="43" t="s">
        <v>9847</v>
      </c>
      <c r="D811" s="43"/>
      <c r="E811" s="43">
        <v>0.60416999999999998</v>
      </c>
      <c r="F811" s="43"/>
      <c r="G811" s="43"/>
      <c r="H811" s="43" t="s">
        <v>9848</v>
      </c>
      <c r="I811" s="43">
        <f>1/$O$811/($O$812/1000)</f>
        <v>0.14285714285714285</v>
      </c>
      <c r="J811" s="43"/>
      <c r="K811" s="43">
        <f t="shared" ref="K811:K828" si="31">E811*I811</f>
        <v>8.6309999999999998E-2</v>
      </c>
      <c r="L811" s="43"/>
      <c r="M811" s="43" t="s">
        <v>9692</v>
      </c>
      <c r="N811" s="43" t="s">
        <v>9849</v>
      </c>
      <c r="O811" s="39">
        <v>4</v>
      </c>
      <c r="P811" s="39" t="s">
        <v>9845</v>
      </c>
    </row>
    <row r="812" spans="1:16" x14ac:dyDescent="0.45">
      <c r="A812" s="39" t="s">
        <v>9853</v>
      </c>
      <c r="B812" s="39" t="s">
        <v>9690</v>
      </c>
      <c r="C812" s="39" t="s">
        <v>9847</v>
      </c>
      <c r="E812" s="39">
        <v>188.88527999999999</v>
      </c>
      <c r="H812" s="39" t="s">
        <v>9848</v>
      </c>
      <c r="I812" s="39">
        <f t="shared" ref="I812:I828" si="32">1/$O$811/($O$812/1000)</f>
        <v>0.14285714285714285</v>
      </c>
      <c r="K812" s="39">
        <f t="shared" si="31"/>
        <v>26.983611428571425</v>
      </c>
      <c r="M812" s="39" t="s">
        <v>9693</v>
      </c>
      <c r="N812" s="39" t="s">
        <v>9849</v>
      </c>
      <c r="O812" s="39">
        <v>1750</v>
      </c>
      <c r="P812" s="39" t="s">
        <v>9846</v>
      </c>
    </row>
    <row r="813" spans="1:16" x14ac:dyDescent="0.45">
      <c r="A813" s="39" t="s">
        <v>9854</v>
      </c>
      <c r="B813" s="39" t="s">
        <v>9690</v>
      </c>
      <c r="C813" s="39" t="s">
        <v>9847</v>
      </c>
      <c r="E813" s="39">
        <v>86.478560000000002</v>
      </c>
      <c r="H813" s="39" t="s">
        <v>9848</v>
      </c>
      <c r="I813" s="39">
        <f t="shared" si="32"/>
        <v>0.14285714285714285</v>
      </c>
      <c r="K813" s="39">
        <f t="shared" si="31"/>
        <v>12.35408</v>
      </c>
      <c r="M813" s="39" t="s">
        <v>9694</v>
      </c>
      <c r="N813" s="39" t="s">
        <v>9849</v>
      </c>
    </row>
    <row r="814" spans="1:16" x14ac:dyDescent="0.45">
      <c r="A814" s="39" t="s">
        <v>9855</v>
      </c>
      <c r="B814" s="39" t="s">
        <v>9690</v>
      </c>
      <c r="C814" s="39" t="s">
        <v>9847</v>
      </c>
      <c r="E814" s="39">
        <v>105.569</v>
      </c>
      <c r="H814" s="39" t="s">
        <v>9848</v>
      </c>
      <c r="I814" s="39">
        <f t="shared" si="32"/>
        <v>0.14285714285714285</v>
      </c>
      <c r="K814" s="39">
        <f t="shared" si="31"/>
        <v>15.081285714285714</v>
      </c>
      <c r="M814" s="39" t="s">
        <v>9694</v>
      </c>
      <c r="N814" s="39" t="s">
        <v>9849</v>
      </c>
    </row>
    <row r="815" spans="1:16" x14ac:dyDescent="0.45">
      <c r="A815" s="39" t="s">
        <v>9856</v>
      </c>
      <c r="B815" s="39" t="s">
        <v>9690</v>
      </c>
      <c r="C815" s="39" t="s">
        <v>9847</v>
      </c>
      <c r="E815" s="39">
        <v>3179.6</v>
      </c>
      <c r="H815" s="39" t="s">
        <v>9848</v>
      </c>
      <c r="I815" s="39">
        <f t="shared" si="32"/>
        <v>0.14285714285714285</v>
      </c>
      <c r="K815" s="39">
        <f t="shared" si="31"/>
        <v>454.2285714285714</v>
      </c>
      <c r="M815" s="39" t="s">
        <v>9694</v>
      </c>
      <c r="N815" s="39" t="s">
        <v>9849</v>
      </c>
    </row>
    <row r="816" spans="1:16" x14ac:dyDescent="0.45">
      <c r="A816" s="39" t="s">
        <v>9857</v>
      </c>
      <c r="B816" s="39" t="s">
        <v>9690</v>
      </c>
      <c r="C816" s="39" t="s">
        <v>9847</v>
      </c>
      <c r="E816" s="39">
        <v>36.71481</v>
      </c>
      <c r="H816" s="39" t="s">
        <v>9848</v>
      </c>
      <c r="I816" s="39">
        <f t="shared" si="32"/>
        <v>0.14285714285714285</v>
      </c>
      <c r="K816" s="39">
        <f t="shared" si="31"/>
        <v>5.2449728571428569</v>
      </c>
      <c r="M816" s="39" t="s">
        <v>9695</v>
      </c>
      <c r="N816" s="39" t="s">
        <v>9849</v>
      </c>
    </row>
    <row r="817" spans="1:14" x14ac:dyDescent="0.45">
      <c r="A817" s="39" t="s">
        <v>9858</v>
      </c>
      <c r="B817" s="39" t="s">
        <v>9690</v>
      </c>
      <c r="C817" s="39" t="s">
        <v>9847</v>
      </c>
      <c r="E817" s="39">
        <v>2.511E-2</v>
      </c>
      <c r="H817" s="39" t="s">
        <v>9848</v>
      </c>
      <c r="I817" s="39">
        <f t="shared" si="32"/>
        <v>0.14285714285714285</v>
      </c>
      <c r="K817" s="39">
        <f t="shared" si="31"/>
        <v>3.5871428571428569E-3</v>
      </c>
      <c r="M817" s="39" t="s">
        <v>9696</v>
      </c>
      <c r="N817" s="39" t="s">
        <v>9849</v>
      </c>
    </row>
    <row r="818" spans="1:14" x14ac:dyDescent="0.45">
      <c r="A818" s="39" t="s">
        <v>9859</v>
      </c>
      <c r="B818" s="39" t="s">
        <v>9690</v>
      </c>
      <c r="C818" s="39" t="s">
        <v>9847</v>
      </c>
      <c r="E818" s="39">
        <v>1.457E-2</v>
      </c>
      <c r="H818" s="39" t="s">
        <v>9848</v>
      </c>
      <c r="I818" s="39">
        <f t="shared" si="32"/>
        <v>0.14285714285714285</v>
      </c>
      <c r="K818" s="39">
        <f t="shared" si="31"/>
        <v>2.0814285714285713E-3</v>
      </c>
      <c r="M818" s="39" t="s">
        <v>9697</v>
      </c>
      <c r="N818" s="39" t="s">
        <v>9849</v>
      </c>
    </row>
    <row r="819" spans="1:14" x14ac:dyDescent="0.45">
      <c r="A819" s="39" t="s">
        <v>9860</v>
      </c>
      <c r="B819" s="39" t="s">
        <v>9690</v>
      </c>
      <c r="C819" s="39" t="s">
        <v>9847</v>
      </c>
      <c r="E819" s="39">
        <v>33.209560000000003</v>
      </c>
      <c r="H819" s="39" t="s">
        <v>9848</v>
      </c>
      <c r="I819" s="39">
        <f t="shared" si="32"/>
        <v>0.14285714285714285</v>
      </c>
      <c r="K819" s="39">
        <f t="shared" si="31"/>
        <v>4.7442228571428577</v>
      </c>
      <c r="M819" s="39" t="s">
        <v>9694</v>
      </c>
      <c r="N819" s="39" t="s">
        <v>9849</v>
      </c>
    </row>
    <row r="820" spans="1:14" x14ac:dyDescent="0.45">
      <c r="A820" s="39" t="s">
        <v>9861</v>
      </c>
      <c r="B820" s="39" t="s">
        <v>9690</v>
      </c>
      <c r="C820" s="39" t="s">
        <v>9847</v>
      </c>
      <c r="E820" s="39">
        <v>345.44</v>
      </c>
      <c r="H820" s="39" t="s">
        <v>9848</v>
      </c>
      <c r="I820" s="39">
        <f t="shared" si="32"/>
        <v>0.14285714285714285</v>
      </c>
      <c r="K820" s="39">
        <f t="shared" si="31"/>
        <v>49.348571428571425</v>
      </c>
      <c r="M820" s="39" t="s">
        <v>9694</v>
      </c>
      <c r="N820" s="39" t="s">
        <v>9849</v>
      </c>
    </row>
    <row r="821" spans="1:14" x14ac:dyDescent="0.45">
      <c r="A821" s="39" t="s">
        <v>9862</v>
      </c>
      <c r="B821" s="39" t="s">
        <v>9690</v>
      </c>
      <c r="C821" s="39" t="s">
        <v>9847</v>
      </c>
      <c r="E821" s="39">
        <v>1.3787</v>
      </c>
      <c r="H821" s="39" t="s">
        <v>9848</v>
      </c>
      <c r="I821" s="39">
        <f t="shared" si="32"/>
        <v>0.14285714285714285</v>
      </c>
      <c r="K821" s="39">
        <f t="shared" si="31"/>
        <v>0.19695714285714286</v>
      </c>
      <c r="M821" s="39" t="s">
        <v>9698</v>
      </c>
      <c r="N821" s="39" t="s">
        <v>9849</v>
      </c>
    </row>
    <row r="822" spans="1:14" x14ac:dyDescent="0.45">
      <c r="A822" s="39" t="s">
        <v>9863</v>
      </c>
      <c r="B822" s="39" t="s">
        <v>9690</v>
      </c>
      <c r="C822" s="39" t="s">
        <v>9847</v>
      </c>
      <c r="E822" s="39">
        <v>124.807</v>
      </c>
      <c r="H822" s="39" t="s">
        <v>9848</v>
      </c>
      <c r="I822" s="39">
        <f t="shared" si="32"/>
        <v>0.14285714285714285</v>
      </c>
      <c r="K822" s="39">
        <f t="shared" si="31"/>
        <v>17.829571428571427</v>
      </c>
      <c r="M822" s="39" t="s">
        <v>9699</v>
      </c>
      <c r="N822" s="39" t="s">
        <v>9849</v>
      </c>
    </row>
    <row r="823" spans="1:14" x14ac:dyDescent="0.45">
      <c r="A823" s="39" t="s">
        <v>9864</v>
      </c>
      <c r="B823" s="39" t="s">
        <v>9690</v>
      </c>
      <c r="C823" s="39" t="s">
        <v>9847</v>
      </c>
      <c r="E823" s="39">
        <v>1.35562</v>
      </c>
      <c r="H823" s="39" t="s">
        <v>9848</v>
      </c>
      <c r="I823" s="39">
        <f t="shared" si="32"/>
        <v>0.14285714285714285</v>
      </c>
      <c r="K823" s="39">
        <f t="shared" si="31"/>
        <v>0.19366</v>
      </c>
      <c r="M823" s="39" t="s">
        <v>9700</v>
      </c>
      <c r="N823" s="39" t="s">
        <v>9849</v>
      </c>
    </row>
    <row r="824" spans="1:14" x14ac:dyDescent="0.45">
      <c r="A824" s="39" t="s">
        <v>9865</v>
      </c>
      <c r="B824" s="39" t="s">
        <v>9690</v>
      </c>
      <c r="C824" s="39" t="s">
        <v>9847</v>
      </c>
      <c r="E824" s="40">
        <v>5.49E-5</v>
      </c>
      <c r="H824" s="39" t="s">
        <v>9848</v>
      </c>
      <c r="I824" s="39">
        <f t="shared" si="32"/>
        <v>0.14285714285714285</v>
      </c>
      <c r="K824" s="39">
        <f t="shared" si="31"/>
        <v>7.8428571428571428E-6</v>
      </c>
      <c r="M824" s="39" t="s">
        <v>9701</v>
      </c>
      <c r="N824" s="39" t="s">
        <v>9849</v>
      </c>
    </row>
    <row r="825" spans="1:14" x14ac:dyDescent="0.45">
      <c r="A825" s="39" t="s">
        <v>9866</v>
      </c>
      <c r="B825" s="39" t="s">
        <v>9690</v>
      </c>
      <c r="C825" s="39" t="s">
        <v>9847</v>
      </c>
      <c r="E825" s="39">
        <v>0.33334000000000003</v>
      </c>
      <c r="H825" s="39" t="s">
        <v>9848</v>
      </c>
      <c r="I825" s="39">
        <f t="shared" si="32"/>
        <v>0.14285714285714285</v>
      </c>
      <c r="K825" s="39">
        <f t="shared" si="31"/>
        <v>4.7620000000000003E-2</v>
      </c>
      <c r="M825" s="39" t="s">
        <v>9702</v>
      </c>
      <c r="N825" s="39" t="s">
        <v>9849</v>
      </c>
    </row>
    <row r="826" spans="1:14" x14ac:dyDescent="0.45">
      <c r="A826" s="39" t="s">
        <v>9867</v>
      </c>
      <c r="B826" s="39" t="s">
        <v>9690</v>
      </c>
      <c r="C826" s="39" t="s">
        <v>9847</v>
      </c>
      <c r="E826" s="39">
        <v>0.62705999999999995</v>
      </c>
      <c r="H826" s="39" t="s">
        <v>9848</v>
      </c>
      <c r="I826" s="39">
        <f t="shared" si="32"/>
        <v>0.14285714285714285</v>
      </c>
      <c r="K826" s="39">
        <f t="shared" si="31"/>
        <v>8.9579999999999993E-2</v>
      </c>
      <c r="M826" s="39" t="s">
        <v>9703</v>
      </c>
      <c r="N826" s="39" t="s">
        <v>9849</v>
      </c>
    </row>
    <row r="827" spans="1:14" x14ac:dyDescent="0.45">
      <c r="A827" s="39" t="s">
        <v>9868</v>
      </c>
      <c r="B827" s="39" t="s">
        <v>9690</v>
      </c>
      <c r="C827" s="39" t="s">
        <v>9847</v>
      </c>
      <c r="E827" s="39">
        <v>0.65898000000000001</v>
      </c>
      <c r="H827" s="39" t="s">
        <v>9848</v>
      </c>
      <c r="I827" s="39">
        <f t="shared" si="32"/>
        <v>0.14285714285714285</v>
      </c>
      <c r="K827" s="39">
        <f t="shared" si="31"/>
        <v>9.4140000000000001E-2</v>
      </c>
      <c r="M827" s="39" t="s">
        <v>9703</v>
      </c>
      <c r="N827" s="39" t="s">
        <v>9849</v>
      </c>
    </row>
    <row r="828" spans="1:14" x14ac:dyDescent="0.45">
      <c r="A828" s="39" t="s">
        <v>9869</v>
      </c>
      <c r="B828" s="39" t="s">
        <v>9690</v>
      </c>
      <c r="C828" s="39" t="s">
        <v>9847</v>
      </c>
      <c r="E828" s="39">
        <v>0.61343999999999999</v>
      </c>
      <c r="H828" s="39" t="s">
        <v>9848</v>
      </c>
      <c r="I828" s="39">
        <f t="shared" si="32"/>
        <v>0.14285714285714285</v>
      </c>
      <c r="K828" s="39">
        <f t="shared" si="31"/>
        <v>8.7634285714285706E-2</v>
      </c>
      <c r="M828" s="39" t="s">
        <v>9704</v>
      </c>
      <c r="N828" s="39" t="s">
        <v>9849</v>
      </c>
    </row>
    <row r="830" spans="1:14" x14ac:dyDescent="0.45">
      <c r="A830" s="48" t="s">
        <v>9804</v>
      </c>
      <c r="B830" s="39" t="s">
        <v>9803</v>
      </c>
    </row>
    <row r="831" spans="1:14" x14ac:dyDescent="0.45">
      <c r="A831" s="39" t="s">
        <v>9805</v>
      </c>
    </row>
    <row r="832" spans="1:14" x14ac:dyDescent="0.45">
      <c r="A832" s="39" t="s">
        <v>9807</v>
      </c>
      <c r="B832" s="39" t="s">
        <v>9806</v>
      </c>
      <c r="E832" s="39">
        <v>6.0000000000000001E-3</v>
      </c>
      <c r="H832" s="39" t="s">
        <v>9809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9811</v>
      </c>
    </row>
    <row r="833" spans="1:13" x14ac:dyDescent="0.45">
      <c r="A833" s="39" t="s">
        <v>9808</v>
      </c>
      <c r="B833" s="39" t="s">
        <v>9806</v>
      </c>
      <c r="E833" s="39">
        <f>0.021*0.01*44/28</f>
        <v>3.3E-4</v>
      </c>
      <c r="H833" s="39" t="s">
        <v>9809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9811</v>
      </c>
    </row>
    <row r="834" spans="1:13" x14ac:dyDescent="0.45">
      <c r="A834" s="39" t="s">
        <v>9810</v>
      </c>
      <c r="B834" s="39" t="s">
        <v>9806</v>
      </c>
      <c r="E834" s="39">
        <f>0.24*0.011*44/28</f>
        <v>4.1485714285714277E-3</v>
      </c>
      <c r="H834" s="39" t="s">
        <v>9809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9811</v>
      </c>
    </row>
    <row r="835" spans="1:13" x14ac:dyDescent="0.45">
      <c r="A835" s="39" t="s">
        <v>9812</v>
      </c>
      <c r="B835" t="s">
        <v>9813</v>
      </c>
      <c r="K835" s="49">
        <f>SUM(K832:K834)</f>
        <v>0.13341841071428573</v>
      </c>
    </row>
    <row r="836" spans="1:13" x14ac:dyDescent="0.45">
      <c r="A836" s="39" t="s">
        <v>9814</v>
      </c>
      <c r="B836" s="39" t="s">
        <v>9815</v>
      </c>
      <c r="E836" s="39">
        <f>'Model Parameters'!J188*0.36*0.67*0.015</f>
        <v>1.8806364</v>
      </c>
      <c r="H836" s="39" t="s">
        <v>9819</v>
      </c>
      <c r="I836" s="39">
        <v>1</v>
      </c>
      <c r="K836" s="49">
        <f>E836*I836</f>
        <v>1.8806364</v>
      </c>
      <c r="M836" s="39" t="s">
        <v>9819</v>
      </c>
    </row>
    <row r="837" spans="1:13" x14ac:dyDescent="0.45">
      <c r="A837" s="39" t="s">
        <v>9828</v>
      </c>
      <c r="B837" t="s">
        <v>9829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9830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9831</v>
      </c>
    </row>
    <row r="838" spans="1:13" x14ac:dyDescent="0.45">
      <c r="A838" s="39" t="s">
        <v>9838</v>
      </c>
      <c r="B838" t="s">
        <v>9841</v>
      </c>
      <c r="D838" s="39">
        <f>Sheet2!Z81</f>
        <v>0.55555555555555558</v>
      </c>
      <c r="E838" s="39">
        <f t="shared" ref="E838:E840" si="33">(D838+F838)/2</f>
        <v>0.72263888888888894</v>
      </c>
      <c r="F838" s="39">
        <f>Sheet2!AA81</f>
        <v>0.8897222222222223</v>
      </c>
      <c r="H838" s="39" t="s">
        <v>9842</v>
      </c>
      <c r="I838" s="39">
        <v>1</v>
      </c>
      <c r="J838" s="39">
        <f>D838*$I838</f>
        <v>0.55555555555555558</v>
      </c>
      <c r="K838" s="39">
        <f t="shared" ref="K838:L838" si="34">E838*$I838</f>
        <v>0.72263888888888894</v>
      </c>
      <c r="L838" s="39">
        <f t="shared" si="34"/>
        <v>0.8897222222222223</v>
      </c>
      <c r="M838" s="39" t="s">
        <v>9842</v>
      </c>
    </row>
    <row r="839" spans="1:13" x14ac:dyDescent="0.45">
      <c r="A839" s="39" t="s">
        <v>9839</v>
      </c>
      <c r="B839" t="s">
        <v>9841</v>
      </c>
      <c r="D839" s="39">
        <f>Sheet2!Z93</f>
        <v>0.18666666666666668</v>
      </c>
      <c r="E839" s="39">
        <f t="shared" si="33"/>
        <v>0.43734567901234572</v>
      </c>
      <c r="F839" s="39">
        <f>Sheet2!AA93</f>
        <v>0.6880246913580248</v>
      </c>
      <c r="H839" s="39" t="s">
        <v>9842</v>
      </c>
      <c r="I839" s="39">
        <v>1</v>
      </c>
      <c r="J839" s="39">
        <f t="shared" ref="J839:J840" si="35">D839*$I839</f>
        <v>0.18666666666666668</v>
      </c>
      <c r="K839" s="39">
        <f t="shared" ref="K839:K840" si="36">E839*$I839</f>
        <v>0.43734567901234572</v>
      </c>
      <c r="L839" s="39">
        <f t="shared" ref="L839:L840" si="37">F839*$I839</f>
        <v>0.6880246913580248</v>
      </c>
      <c r="M839" s="39" t="s">
        <v>9842</v>
      </c>
    </row>
    <row r="840" spans="1:13" x14ac:dyDescent="0.45">
      <c r="A840" s="39" t="s">
        <v>9840</v>
      </c>
      <c r="B840" t="s">
        <v>9841</v>
      </c>
      <c r="D840" s="39">
        <f>Sheet2!AA104</f>
        <v>1.1728395061728396E-2</v>
      </c>
      <c r="E840" s="39">
        <f t="shared" si="33"/>
        <v>2.080246913580247E-2</v>
      </c>
      <c r="F840" s="39">
        <f>Sheet2!Z104</f>
        <v>2.9876543209876545E-2</v>
      </c>
      <c r="H840" s="39" t="s">
        <v>9842</v>
      </c>
      <c r="I840" s="39">
        <v>1</v>
      </c>
      <c r="J840" s="39">
        <f t="shared" si="35"/>
        <v>1.1728395061728396E-2</v>
      </c>
      <c r="K840" s="39">
        <f t="shared" si="36"/>
        <v>2.080246913580247E-2</v>
      </c>
      <c r="L840" s="39">
        <f t="shared" si="37"/>
        <v>2.9876543209876545E-2</v>
      </c>
      <c r="M840" s="39" t="s">
        <v>9842</v>
      </c>
    </row>
    <row r="842" spans="1:13" x14ac:dyDescent="0.45">
      <c r="A842" s="39" t="s">
        <v>9941</v>
      </c>
      <c r="B842" t="s">
        <v>9942</v>
      </c>
      <c r="D842" s="39">
        <v>0.20100000000000001</v>
      </c>
      <c r="E842" s="39">
        <v>0.28100000000000003</v>
      </c>
      <c r="F842" s="39">
        <v>0.35399999999999998</v>
      </c>
      <c r="H842" s="39" t="s">
        <v>9851</v>
      </c>
      <c r="I842" s="51">
        <v>1</v>
      </c>
      <c r="J842" s="39">
        <f t="shared" ref="J842" si="38">D842*$I842</f>
        <v>0.20100000000000001</v>
      </c>
      <c r="K842" s="39">
        <f>E842*$I842</f>
        <v>0.28100000000000003</v>
      </c>
      <c r="L842" s="39">
        <f t="shared" ref="L842" si="39">F842*$I842</f>
        <v>0.35399999999999998</v>
      </c>
      <c r="M842" s="39" t="s">
        <v>9943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9946</v>
      </c>
      <c r="B845" t="s">
        <v>9850</v>
      </c>
      <c r="D845" s="39">
        <f>0.9*E845</f>
        <v>8.1</v>
      </c>
      <c r="E845" s="39">
        <v>9</v>
      </c>
      <c r="F845" s="39">
        <f>1.1*E845</f>
        <v>9.9</v>
      </c>
      <c r="H845" s="39" t="s">
        <v>9851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40">E845*$I845</f>
        <v>6.2056737588652485E-5</v>
      </c>
      <c r="L845" s="39">
        <f t="shared" ref="L845:L846" si="41">F845*$I845</f>
        <v>6.8262411347517739E-5</v>
      </c>
      <c r="M845" s="39" t="s">
        <v>9943</v>
      </c>
    </row>
    <row r="846" spans="1:13" x14ac:dyDescent="0.45">
      <c r="A846" s="39" t="s">
        <v>9947</v>
      </c>
      <c r="B846" t="s">
        <v>9942</v>
      </c>
      <c r="D846" s="39">
        <v>3.1659999999999999</v>
      </c>
      <c r="E846" s="39">
        <v>3.4420000000000002</v>
      </c>
      <c r="F846" s="39">
        <v>3.6709999999999998</v>
      </c>
      <c r="H846" s="39" t="s">
        <v>9851</v>
      </c>
      <c r="I846" s="39">
        <f>1/'Model Parameters'!J229*'Model Parameters'!$J$219</f>
        <v>6.8951930654058315E-6</v>
      </c>
      <c r="J846" s="39">
        <f t="shared" ref="J846" si="42">D846*$I846</f>
        <v>2.1830181245074863E-5</v>
      </c>
      <c r="K846" s="39">
        <f t="shared" si="40"/>
        <v>2.3733254531126873E-5</v>
      </c>
      <c r="L846" s="39">
        <f t="shared" si="41"/>
        <v>2.5312253743104806E-5</v>
      </c>
      <c r="M846" s="39" t="s">
        <v>9943</v>
      </c>
    </row>
    <row r="847" spans="1:13" x14ac:dyDescent="0.45">
      <c r="A847" s="39" t="s">
        <v>9948</v>
      </c>
      <c r="B847" t="s">
        <v>9850</v>
      </c>
      <c r="D847" s="39">
        <f>0.9*E847</f>
        <v>8.1</v>
      </c>
      <c r="E847" s="39">
        <v>9</v>
      </c>
      <c r="F847" s="39">
        <f>1.1*E847</f>
        <v>9.9</v>
      </c>
      <c r="H847" s="39" t="s">
        <v>9851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3">E847*$I847</f>
        <v>6.9444444444444444E-5</v>
      </c>
      <c r="L847" s="39">
        <f t="shared" ref="L847:L848" si="44">F847*$I847</f>
        <v>7.6388888888888887E-5</v>
      </c>
      <c r="M847" s="39" t="s">
        <v>9943</v>
      </c>
    </row>
    <row r="848" spans="1:13" x14ac:dyDescent="0.45">
      <c r="A848" s="39" t="s">
        <v>9949</v>
      </c>
      <c r="B848" t="s">
        <v>9942</v>
      </c>
      <c r="D848" s="39">
        <v>3.1659999999999999</v>
      </c>
      <c r="E848" s="39">
        <v>3.4420000000000002</v>
      </c>
      <c r="F848" s="39">
        <v>3.6709999999999998</v>
      </c>
      <c r="H848" s="39" t="s">
        <v>9851</v>
      </c>
      <c r="I848" s="39">
        <f>1/'Model Parameters'!J230*'Model Parameters'!$J$219</f>
        <v>7.7160493827160496E-6</v>
      </c>
      <c r="J848" s="39">
        <f t="shared" ref="J848" si="45">D848*$I848</f>
        <v>2.4429012345679013E-5</v>
      </c>
      <c r="K848" s="39">
        <f t="shared" si="43"/>
        <v>2.6558641975308642E-5</v>
      </c>
      <c r="L848" s="39">
        <f t="shared" si="44"/>
        <v>2.8325617283950616E-5</v>
      </c>
      <c r="M848" s="39" t="s">
        <v>9943</v>
      </c>
    </row>
    <row r="849" spans="1:15" x14ac:dyDescent="0.45">
      <c r="A849" s="39" t="s">
        <v>9950</v>
      </c>
      <c r="B849" t="s">
        <v>9850</v>
      </c>
      <c r="D849" s="39">
        <f>0.9*E849</f>
        <v>8.1</v>
      </c>
      <c r="E849" s="39">
        <v>9</v>
      </c>
      <c r="F849" s="39">
        <f>1.1*E849</f>
        <v>9.9</v>
      </c>
      <c r="H849" s="39" t="s">
        <v>9851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6">E849*$I849</f>
        <v>7.3529411764705889E-5</v>
      </c>
      <c r="L849" s="39">
        <f t="shared" ref="L849:L850" si="47">F849*$I849</f>
        <v>8.0882352941176477E-5</v>
      </c>
      <c r="M849" s="39" t="s">
        <v>9943</v>
      </c>
    </row>
    <row r="850" spans="1:15" x14ac:dyDescent="0.45">
      <c r="A850" s="39" t="s">
        <v>9954</v>
      </c>
      <c r="B850" t="s">
        <v>9942</v>
      </c>
      <c r="D850" s="39">
        <v>3.1659999999999999</v>
      </c>
      <c r="E850" s="39">
        <v>3.4420000000000002</v>
      </c>
      <c r="F850" s="39">
        <v>3.6709999999999998</v>
      </c>
      <c r="H850" s="39" t="s">
        <v>9851</v>
      </c>
      <c r="I850" s="39">
        <f>1/'Model Parameters'!J231*'Model Parameters'!$J$219</f>
        <v>8.1699346405228766E-6</v>
      </c>
      <c r="J850" s="39">
        <f t="shared" ref="J850" si="48">D850*$I850</f>
        <v>2.5866013071895426E-5</v>
      </c>
      <c r="K850" s="39">
        <f t="shared" si="46"/>
        <v>2.8120915032679742E-5</v>
      </c>
      <c r="L850" s="39">
        <f t="shared" si="47"/>
        <v>2.999183006535948E-5</v>
      </c>
      <c r="M850" s="39" t="s">
        <v>9943</v>
      </c>
    </row>
    <row r="851" spans="1:15" x14ac:dyDescent="0.45">
      <c r="A851" s="39" t="s">
        <v>9953</v>
      </c>
      <c r="B851" t="s">
        <v>9850</v>
      </c>
      <c r="D851" s="39">
        <f>0.9*E851</f>
        <v>8.1</v>
      </c>
      <c r="E851" s="39">
        <v>9</v>
      </c>
      <c r="F851" s="39">
        <f>1.1*E851</f>
        <v>9.9</v>
      </c>
      <c r="H851" s="39" t="s">
        <v>9851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9">E851*$I851</f>
        <v>7.5431034482758625E-5</v>
      </c>
      <c r="L851" s="39">
        <f t="shared" ref="L851:L852" si="50">F851*$I851</f>
        <v>8.2974137931034482E-5</v>
      </c>
      <c r="M851" s="39" t="s">
        <v>9943</v>
      </c>
    </row>
    <row r="852" spans="1:15" x14ac:dyDescent="0.45">
      <c r="A852" s="39" t="s">
        <v>9951</v>
      </c>
      <c r="B852" t="s">
        <v>9942</v>
      </c>
      <c r="D852" s="39">
        <v>3.1659999999999999</v>
      </c>
      <c r="E852" s="39">
        <v>3.4420000000000002</v>
      </c>
      <c r="F852" s="39">
        <v>3.6709999999999998</v>
      </c>
      <c r="H852" s="39" t="s">
        <v>9851</v>
      </c>
      <c r="I852" s="39">
        <f>1/'Model Parameters'!J232*'Model Parameters'!$J$219</f>
        <v>8.3812260536398469E-6</v>
      </c>
      <c r="J852" s="39">
        <f t="shared" ref="J852" si="51">D852*$I852</f>
        <v>2.6534961685823756E-5</v>
      </c>
      <c r="K852" s="39">
        <f t="shared" si="49"/>
        <v>2.8848180076628355E-5</v>
      </c>
      <c r="L852" s="39">
        <f t="shared" si="50"/>
        <v>3.076748084291188E-5</v>
      </c>
      <c r="M852" s="39" t="s">
        <v>9943</v>
      </c>
    </row>
    <row r="853" spans="1:15" x14ac:dyDescent="0.45">
      <c r="A853" s="39" t="s">
        <v>9952</v>
      </c>
      <c r="B853" t="s">
        <v>9850</v>
      </c>
      <c r="D853" s="39">
        <f>0.9*E853</f>
        <v>8.1</v>
      </c>
      <c r="E853" s="39">
        <v>9</v>
      </c>
      <c r="F853" s="39">
        <f>1.1*E853</f>
        <v>9.9</v>
      </c>
      <c r="H853" s="39" t="s">
        <v>9851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52">E853*$I853</f>
        <v>7.2916666666666673E-5</v>
      </c>
      <c r="L853" s="39">
        <f t="shared" ref="L853:L854" si="53">F853*$I853</f>
        <v>8.0208333333333336E-5</v>
      </c>
      <c r="M853" s="39" t="s">
        <v>9943</v>
      </c>
    </row>
    <row r="854" spans="1:15" x14ac:dyDescent="0.45">
      <c r="A854" s="39" t="s">
        <v>9955</v>
      </c>
      <c r="B854" t="s">
        <v>9942</v>
      </c>
      <c r="D854" s="39">
        <v>3.1659999999999999</v>
      </c>
      <c r="E854" s="39">
        <v>3.4420000000000002</v>
      </c>
      <c r="F854" s="39">
        <v>3.6709999999999998</v>
      </c>
      <c r="H854" s="39" t="s">
        <v>9851</v>
      </c>
      <c r="I854" s="39">
        <f>1/'Model Parameters'!J233*'Model Parameters'!$J$219</f>
        <v>8.101851851851852E-6</v>
      </c>
      <c r="J854" s="39">
        <f t="shared" ref="J854" si="54">D854*$I854</f>
        <v>2.5650462962962963E-5</v>
      </c>
      <c r="K854" s="39">
        <f t="shared" si="52"/>
        <v>2.7886574074074075E-5</v>
      </c>
      <c r="L854" s="39">
        <f t="shared" si="53"/>
        <v>2.9741898148148148E-5</v>
      </c>
      <c r="M854" s="39" t="s">
        <v>9943</v>
      </c>
    </row>
    <row r="855" spans="1:15" x14ac:dyDescent="0.45">
      <c r="A855" s="39" t="s">
        <v>9956</v>
      </c>
      <c r="B855" t="s">
        <v>9850</v>
      </c>
      <c r="D855" s="39">
        <f>0.9*E855</f>
        <v>8.1</v>
      </c>
      <c r="E855" s="39">
        <v>9</v>
      </c>
      <c r="F855" s="39">
        <f>1.1*E855</f>
        <v>9.9</v>
      </c>
      <c r="H855" s="39" t="s">
        <v>9851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5">E855*$I855</f>
        <v>8.1775700934579444E-5</v>
      </c>
      <c r="L855" s="39">
        <f t="shared" ref="L855:L856" si="56">F855*$I855</f>
        <v>8.9953271028037386E-5</v>
      </c>
      <c r="M855" s="39" t="s">
        <v>9943</v>
      </c>
    </row>
    <row r="856" spans="1:15" x14ac:dyDescent="0.45">
      <c r="A856" s="39" t="s">
        <v>9957</v>
      </c>
      <c r="B856" t="s">
        <v>9942</v>
      </c>
      <c r="D856" s="39">
        <v>3.1659999999999999</v>
      </c>
      <c r="E856" s="39">
        <v>3.4420000000000002</v>
      </c>
      <c r="F856" s="39">
        <v>3.6709999999999998</v>
      </c>
      <c r="H856" s="39" t="s">
        <v>9851</v>
      </c>
      <c r="I856" s="39">
        <f>1/'Model Parameters'!J234*'Model Parameters'!$J$219</f>
        <v>9.086188992731049E-6</v>
      </c>
      <c r="J856" s="39">
        <f t="shared" ref="J856" si="57">D856*$I856</f>
        <v>2.8766874350986499E-5</v>
      </c>
      <c r="K856" s="39">
        <f t="shared" si="55"/>
        <v>3.1274662512980273E-5</v>
      </c>
      <c r="L856" s="39">
        <f t="shared" si="56"/>
        <v>3.3355399792315676E-5</v>
      </c>
      <c r="M856" s="39" t="s">
        <v>9943</v>
      </c>
    </row>
    <row r="857" spans="1:15" x14ac:dyDescent="0.45">
      <c r="A857" s="39" t="s">
        <v>9958</v>
      </c>
      <c r="B857" t="s">
        <v>9850</v>
      </c>
      <c r="D857" s="39">
        <f>0.9*E857</f>
        <v>8.1</v>
      </c>
      <c r="E857" s="39">
        <v>9</v>
      </c>
      <c r="F857" s="39">
        <f>1.1*E857</f>
        <v>9.9</v>
      </c>
      <c r="H857" s="39" t="s">
        <v>9851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8">E857*$I857</f>
        <v>8.4951456310679611E-5</v>
      </c>
      <c r="L857" s="39">
        <f t="shared" ref="L857:L858" si="59">F857*$I857</f>
        <v>9.3446601941747585E-5</v>
      </c>
      <c r="M857" s="39" t="s">
        <v>9943</v>
      </c>
    </row>
    <row r="858" spans="1:15" x14ac:dyDescent="0.45">
      <c r="A858" s="39" t="s">
        <v>9959</v>
      </c>
      <c r="B858" t="s">
        <v>9942</v>
      </c>
      <c r="D858" s="39">
        <v>3.1659999999999999</v>
      </c>
      <c r="E858" s="39">
        <v>3.4420000000000002</v>
      </c>
      <c r="F858" s="39">
        <v>3.6709999999999998</v>
      </c>
      <c r="H858" s="39" t="s">
        <v>9851</v>
      </c>
      <c r="I858" s="39">
        <f>1/'Model Parameters'!J235*'Model Parameters'!$J$219</f>
        <v>9.439050701186624E-6</v>
      </c>
      <c r="J858" s="39">
        <f t="shared" ref="J858" si="60">D858*$I858</f>
        <v>2.988403451995685E-5</v>
      </c>
      <c r="K858" s="39">
        <f t="shared" si="58"/>
        <v>3.2489212513484363E-5</v>
      </c>
      <c r="L858" s="39">
        <f t="shared" si="59"/>
        <v>3.4650755124056094E-5</v>
      </c>
      <c r="M858" s="39" t="s">
        <v>9943</v>
      </c>
    </row>
    <row r="859" spans="1:15" x14ac:dyDescent="0.45">
      <c r="B859"/>
    </row>
    <row r="860" spans="1:15" x14ac:dyDescent="0.45">
      <c r="A860" s="39" t="s">
        <v>9921</v>
      </c>
      <c r="B860" t="s">
        <v>9923</v>
      </c>
      <c r="D860" s="39">
        <v>0.33900000000000002</v>
      </c>
      <c r="E860" s="39">
        <v>0.55000000000000004</v>
      </c>
      <c r="F860" s="39">
        <v>0.75900000000000001</v>
      </c>
      <c r="H860" s="39" t="s">
        <v>9927</v>
      </c>
      <c r="I860" s="39">
        <f>2.4/10</f>
        <v>0.24</v>
      </c>
      <c r="J860" s="39">
        <f t="shared" ref="J860:J862" si="61">D860*$I860</f>
        <v>8.1360000000000002E-2</v>
      </c>
      <c r="K860" s="39">
        <f t="shared" ref="K860:K862" si="62">E860*$I860</f>
        <v>0.13200000000000001</v>
      </c>
      <c r="L860" s="39">
        <f t="shared" ref="L860:L862" si="63">F860*$I860</f>
        <v>0.18215999999999999</v>
      </c>
      <c r="M860" s="2" t="s">
        <v>9930</v>
      </c>
      <c r="O860" s="39" t="s">
        <v>9919</v>
      </c>
    </row>
    <row r="861" spans="1:15" x14ac:dyDescent="0.45">
      <c r="A861" s="39" t="s">
        <v>9920</v>
      </c>
      <c r="B861" t="s">
        <v>9924</v>
      </c>
      <c r="E861" s="39" t="s">
        <v>9925</v>
      </c>
      <c r="M861" s="2" t="s">
        <v>9926</v>
      </c>
      <c r="O861" s="39" t="s">
        <v>9919</v>
      </c>
    </row>
    <row r="862" spans="1:15" x14ac:dyDescent="0.45">
      <c r="A862" s="39" t="s">
        <v>9922</v>
      </c>
      <c r="B862" t="s">
        <v>9923</v>
      </c>
      <c r="D862" s="39">
        <v>0.85899999999999999</v>
      </c>
      <c r="E862" s="39">
        <v>0.96899999999999997</v>
      </c>
      <c r="F862" s="39">
        <v>1.079</v>
      </c>
      <c r="H862" s="39" t="s">
        <v>9927</v>
      </c>
      <c r="I862" s="39">
        <v>1</v>
      </c>
      <c r="J862" s="39">
        <f t="shared" si="61"/>
        <v>0.85899999999999999</v>
      </c>
      <c r="K862" s="39">
        <f t="shared" si="62"/>
        <v>0.96899999999999997</v>
      </c>
      <c r="L862" s="39">
        <f t="shared" si="63"/>
        <v>1.079</v>
      </c>
      <c r="M862" s="2" t="s">
        <v>9926</v>
      </c>
    </row>
    <row r="864" spans="1:15" x14ac:dyDescent="0.45">
      <c r="A864" s="48" t="s">
        <v>9928</v>
      </c>
      <c r="B864" t="s">
        <v>9929</v>
      </c>
    </row>
    <row r="866" spans="1:15" x14ac:dyDescent="0.45">
      <c r="A866" s="39" t="s">
        <v>10241</v>
      </c>
      <c r="B866" t="s">
        <v>10242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10245</v>
      </c>
      <c r="I866" s="39">
        <f>E869/1000</f>
        <v>3.36</v>
      </c>
      <c r="J866" s="39">
        <f t="shared" ref="J866" si="64">D866*$I866</f>
        <v>18.294528</v>
      </c>
      <c r="K866" s="39">
        <f t="shared" ref="K866" si="65">E866*$I866</f>
        <v>22.868159999999996</v>
      </c>
      <c r="L866" s="39">
        <f t="shared" ref="L866" si="66">F866*$I866</f>
        <v>27.441791999999996</v>
      </c>
      <c r="M866" s="39" t="s">
        <v>10246</v>
      </c>
      <c r="O866" s="39" t="s">
        <v>10249</v>
      </c>
    </row>
    <row r="867" spans="1:15" x14ac:dyDescent="0.45">
      <c r="A867" s="39" t="s">
        <v>10239</v>
      </c>
      <c r="B867" t="s">
        <v>10242</v>
      </c>
      <c r="D867" s="39">
        <f t="shared" ref="D867:D868" si="67">0.8*E867</f>
        <v>0.17400000000000002</v>
      </c>
      <c r="E867" s="39">
        <f>(0.513+0.262)/2-0.17</f>
        <v>0.2175</v>
      </c>
      <c r="F867" s="39">
        <f t="shared" ref="F867:F868" si="68">1.2*E867</f>
        <v>0.26100000000000001</v>
      </c>
      <c r="H867" s="39" t="s">
        <v>10248</v>
      </c>
      <c r="I867" s="39">
        <f>E869/1000000</f>
        <v>3.3600000000000001E-3</v>
      </c>
      <c r="J867" s="39">
        <f t="shared" ref="J867:J868" si="69">D867*$I867</f>
        <v>5.8464000000000009E-4</v>
      </c>
      <c r="K867" s="39">
        <f t="shared" ref="K867:K868" si="70">E867*$I867</f>
        <v>7.3079999999999998E-4</v>
      </c>
      <c r="L867" s="39">
        <f t="shared" ref="L867:L868" si="71">F867*$I867</f>
        <v>8.7696000000000009E-4</v>
      </c>
      <c r="M867" s="39" t="s">
        <v>10246</v>
      </c>
      <c r="O867" s="39" t="s">
        <v>10250</v>
      </c>
    </row>
    <row r="868" spans="1:15" x14ac:dyDescent="0.45">
      <c r="A868" s="39" t="s">
        <v>10240</v>
      </c>
      <c r="B868" t="s">
        <v>10242</v>
      </c>
      <c r="D868" s="39">
        <f t="shared" si="67"/>
        <v>6.1479999999999997</v>
      </c>
      <c r="E868" s="39">
        <f>(8.424+10.068)/2-1.561</f>
        <v>7.6849999999999987</v>
      </c>
      <c r="F868" s="39">
        <f t="shared" si="68"/>
        <v>9.2219999999999978</v>
      </c>
      <c r="H868" s="39" t="s">
        <v>10247</v>
      </c>
      <c r="I868" s="39">
        <f>E869/1000000000</f>
        <v>3.36E-6</v>
      </c>
      <c r="J868" s="39">
        <f t="shared" si="69"/>
        <v>2.0657279999999998E-5</v>
      </c>
      <c r="K868" s="39">
        <f t="shared" si="70"/>
        <v>2.5821599999999997E-5</v>
      </c>
      <c r="L868" s="39">
        <f t="shared" si="71"/>
        <v>3.0985919999999992E-5</v>
      </c>
      <c r="M868" s="39" t="s">
        <v>10246</v>
      </c>
    </row>
    <row r="869" spans="1:15" x14ac:dyDescent="0.45">
      <c r="A869" s="39" t="s">
        <v>10243</v>
      </c>
      <c r="B869" t="s">
        <v>10242</v>
      </c>
      <c r="E869" s="39">
        <v>3360</v>
      </c>
      <c r="H869" s="39" t="s">
        <v>10244</v>
      </c>
    </row>
    <row r="871" spans="1:15" x14ac:dyDescent="0.45">
      <c r="A871" s="39" t="s">
        <v>10251</v>
      </c>
      <c r="B871" t="s">
        <v>10252</v>
      </c>
      <c r="E871" s="39" t="s">
        <v>10253</v>
      </c>
    </row>
    <row r="872" spans="1:15" x14ac:dyDescent="0.45">
      <c r="A872" s="39" t="s">
        <v>10261</v>
      </c>
      <c r="B872" t="s">
        <v>10262</v>
      </c>
    </row>
    <row r="873" spans="1:15" x14ac:dyDescent="0.45">
      <c r="A873" s="39" t="s">
        <v>10256</v>
      </c>
      <c r="B873" t="s">
        <v>10255</v>
      </c>
      <c r="E873" s="39">
        <v>25.32</v>
      </c>
      <c r="H873" s="39" t="s">
        <v>10259</v>
      </c>
      <c r="I873" s="39">
        <v>1</v>
      </c>
      <c r="J873" s="39">
        <f t="shared" ref="J873" si="72">D873*$I873</f>
        <v>0</v>
      </c>
      <c r="K873" s="39">
        <f t="shared" ref="K873" si="73">E873*$I873</f>
        <v>25.32</v>
      </c>
      <c r="L873" s="39">
        <f t="shared" ref="L873" si="74">F873*$I873</f>
        <v>0</v>
      </c>
      <c r="M873" s="39" t="s">
        <v>10254</v>
      </c>
      <c r="O873" s="39" t="s">
        <v>10260</v>
      </c>
    </row>
    <row r="874" spans="1:15" x14ac:dyDescent="0.45">
      <c r="A874" s="39" t="s">
        <v>10257</v>
      </c>
      <c r="B874" t="s">
        <v>10255</v>
      </c>
      <c r="E874" s="39">
        <v>190</v>
      </c>
      <c r="H874" s="39" t="s">
        <v>10259</v>
      </c>
      <c r="I874" s="39">
        <v>1</v>
      </c>
      <c r="J874" s="39">
        <f t="shared" ref="J874" si="75">D874*$I874</f>
        <v>0</v>
      </c>
      <c r="K874" s="39">
        <f t="shared" ref="K874" si="76">E874*$I874</f>
        <v>190</v>
      </c>
      <c r="L874" s="39">
        <f t="shared" ref="L874" si="77">F874*$I874</f>
        <v>0</v>
      </c>
      <c r="M874" s="39" t="s">
        <v>10254</v>
      </c>
      <c r="O874" s="39" t="s">
        <v>10258</v>
      </c>
    </row>
    <row r="876" spans="1:15" x14ac:dyDescent="0.45">
      <c r="A876" s="39" t="s">
        <v>10267</v>
      </c>
      <c r="B876" t="s">
        <v>10268</v>
      </c>
      <c r="E876" s="39" t="s">
        <v>10269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L111"/>
  <sheetViews>
    <sheetView workbookViewId="0">
      <pane xSplit="1" topLeftCell="AU1" activePane="topRight" state="frozen"/>
      <selection pane="topRight" activeCell="B24" sqref="B24:BL24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10371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10371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10371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10371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10371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4" x14ac:dyDescent="0.45">
      <c r="A17" s="20" t="s">
        <v>592</v>
      </c>
    </row>
    <row r="18" spans="1:64" x14ac:dyDescent="0.45">
      <c r="A18" t="s">
        <v>600</v>
      </c>
      <c r="B18">
        <f>1/1000</f>
        <v>1E-3</v>
      </c>
    </row>
    <row r="19" spans="1:64" x14ac:dyDescent="0.45">
      <c r="A19" s="31" t="s">
        <v>9001</v>
      </c>
    </row>
    <row r="20" spans="1:64" x14ac:dyDescent="0.45">
      <c r="A20" s="33" t="s">
        <v>9002</v>
      </c>
    </row>
    <row r="22" spans="1:64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</row>
    <row r="23" spans="1:64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</row>
    <row r="24" spans="1:64" x14ac:dyDescent="0.45">
      <c r="A24" s="4" t="s">
        <v>517</v>
      </c>
      <c r="B24" s="22">
        <f>B28*$J4+(B29+B31)*$J7+B30*$J3</f>
        <v>16.386011</v>
      </c>
      <c r="C24" s="22">
        <f t="shared" ref="C24:BK24" si="1">C28*$J4+(C29+C31)*$J7+C30*$J3</f>
        <v>85.688971903999999</v>
      </c>
      <c r="D24" s="22">
        <f t="shared" si="1"/>
        <v>0</v>
      </c>
      <c r="E24" s="22">
        <f t="shared" si="1"/>
        <v>14.453935875999999</v>
      </c>
      <c r="F24" s="22">
        <f t="shared" si="1"/>
        <v>18.321941656</v>
      </c>
      <c r="G24" s="22">
        <f t="shared" si="1"/>
        <v>158.15647409499999</v>
      </c>
      <c r="H24" s="22">
        <f t="shared" si="1"/>
        <v>34.840855112</v>
      </c>
      <c r="I24" s="22">
        <f t="shared" si="1"/>
        <v>6.1206003510000002</v>
      </c>
      <c r="J24" s="22">
        <f t="shared" si="1"/>
        <v>27.369457785000002</v>
      </c>
      <c r="K24" s="22">
        <f t="shared" si="1"/>
        <v>2722.340059401</v>
      </c>
      <c r="L24" s="22">
        <f t="shared" si="1"/>
        <v>48.954710385999995</v>
      </c>
      <c r="M24" s="22">
        <f t="shared" si="1"/>
        <v>7.7564231999999995</v>
      </c>
      <c r="N24" s="22">
        <f t="shared" si="1"/>
        <v>29.944896461999999</v>
      </c>
      <c r="O24" s="22">
        <f t="shared" si="1"/>
        <v>37.718953051</v>
      </c>
      <c r="P24" s="22">
        <f t="shared" si="1"/>
        <v>2721.5519999999997</v>
      </c>
      <c r="Q24" s="22">
        <f t="shared" si="1"/>
        <v>33.439822821999996</v>
      </c>
      <c r="R24" s="22">
        <f t="shared" si="1"/>
        <v>382.47081556399996</v>
      </c>
      <c r="S24" s="22">
        <f t="shared" si="1"/>
        <v>23.787611857999998</v>
      </c>
      <c r="T24" s="22">
        <f t="shared" si="1"/>
        <v>455.03952547</v>
      </c>
      <c r="U24" s="22">
        <f t="shared" si="1"/>
        <v>91.364995395999983</v>
      </c>
      <c r="V24" s="22">
        <f t="shared" si="1"/>
        <v>0</v>
      </c>
      <c r="W24" s="22">
        <f t="shared" si="1"/>
        <v>48.179181463999996</v>
      </c>
      <c r="X24" s="22">
        <f t="shared" si="1"/>
        <v>228.38958209399999</v>
      </c>
      <c r="Y24" s="22">
        <f t="shared" si="1"/>
        <v>0.12700576</v>
      </c>
      <c r="Z24" s="22">
        <f t="shared" si="1"/>
        <v>13.119978502999999</v>
      </c>
      <c r="AA24" s="22">
        <f t="shared" si="1"/>
        <v>12.455749718</v>
      </c>
      <c r="AB24" s="22">
        <f t="shared" si="1"/>
        <v>16.503207832999998</v>
      </c>
      <c r="AC24" s="22">
        <f t="shared" si="1"/>
        <v>9.9279948999999998</v>
      </c>
      <c r="AD24" s="22">
        <f t="shared" si="1"/>
        <v>24.905375943999999</v>
      </c>
      <c r="AE24" s="22">
        <f t="shared" si="1"/>
        <v>0.27215519999999999</v>
      </c>
      <c r="AF24" s="22">
        <f t="shared" si="1"/>
        <v>0.16329311999999999</v>
      </c>
      <c r="AG24" s="22">
        <f t="shared" si="1"/>
        <v>19.87186552</v>
      </c>
      <c r="AH24" s="22">
        <f t="shared" si="1"/>
        <v>28.040944042</v>
      </c>
      <c r="AI24" s="22">
        <f t="shared" si="1"/>
        <v>4068.3738091099999</v>
      </c>
      <c r="AJ24" s="22">
        <f t="shared" si="1"/>
        <v>186.38441143899999</v>
      </c>
      <c r="AK24" s="22">
        <f t="shared" si="1"/>
        <v>626.83488731600005</v>
      </c>
      <c r="AL24" s="22">
        <f t="shared" si="1"/>
        <v>13.063676395999998</v>
      </c>
      <c r="AM24" s="22">
        <f t="shared" si="1"/>
        <v>13.439817562</v>
      </c>
      <c r="AN24" s="22">
        <f t="shared" si="1"/>
        <v>38.096851885999996</v>
      </c>
      <c r="AO24" s="22">
        <f t="shared" si="1"/>
        <v>4.1517275759999999</v>
      </c>
      <c r="AP24" s="22">
        <f t="shared" si="1"/>
        <v>2.4947559999999998</v>
      </c>
      <c r="AQ24" s="22">
        <f t="shared" si="1"/>
        <v>34.495614900999996</v>
      </c>
      <c r="AR24" s="22">
        <f t="shared" si="1"/>
        <v>0</v>
      </c>
      <c r="AS24" s="22">
        <f t="shared" si="1"/>
        <v>1.6283952799999999</v>
      </c>
      <c r="AT24" s="22">
        <f t="shared" si="1"/>
        <v>818.06354791699994</v>
      </c>
      <c r="AU24" s="22">
        <f t="shared" si="1"/>
        <v>3.0163867999999998</v>
      </c>
      <c r="AV24" s="22">
        <f t="shared" si="1"/>
        <v>33.021724395999996</v>
      </c>
      <c r="AW24" s="22">
        <f t="shared" si="1"/>
        <v>69.74260495</v>
      </c>
      <c r="AX24" s="22">
        <f t="shared" si="1"/>
        <v>335.87450008299993</v>
      </c>
      <c r="AY24" s="22">
        <f t="shared" si="1"/>
        <v>35.844597508999996</v>
      </c>
      <c r="AZ24" s="22">
        <f t="shared" si="1"/>
        <v>1784.2908247709997</v>
      </c>
      <c r="BA24" s="22">
        <f t="shared" si="1"/>
        <v>70.765341511999992</v>
      </c>
      <c r="BB24" s="22">
        <f t="shared" si="1"/>
        <v>2276.4648499999998</v>
      </c>
      <c r="BC24" s="22">
        <f t="shared" si="1"/>
        <v>11.972334043999998</v>
      </c>
      <c r="BD24" s="22">
        <f t="shared" si="1"/>
        <v>12.768784897</v>
      </c>
      <c r="BE24" s="22">
        <f t="shared" si="1"/>
        <v>25.771283071999999</v>
      </c>
      <c r="BF24" s="22">
        <f t="shared" si="1"/>
        <v>3.5470894399999997</v>
      </c>
      <c r="BG24" s="22">
        <f t="shared" si="1"/>
        <v>37.571705747999999</v>
      </c>
      <c r="BH24" s="22">
        <f t="shared" si="1"/>
        <v>3856.4282977919997</v>
      </c>
      <c r="BI24" s="22">
        <f t="shared" si="1"/>
        <v>32.309811752000002</v>
      </c>
      <c r="BJ24" s="22">
        <f t="shared" si="1"/>
        <v>13.420993493999998</v>
      </c>
      <c r="BK24" s="22">
        <f t="shared" si="1"/>
        <v>377.67646152199995</v>
      </c>
      <c r="BL24" s="22">
        <f>MAX(A24:BK24)</f>
        <v>4068.3738091099999</v>
      </c>
    </row>
    <row r="25" spans="1:64" x14ac:dyDescent="0.45">
      <c r="A25" s="4" t="s">
        <v>578</v>
      </c>
      <c r="B25" s="22">
        <f>B40*$B$18</f>
        <v>13.7548046875</v>
      </c>
      <c r="C25" s="22">
        <f t="shared" ref="C25:BK25" si="2">C40*$B$18</f>
        <v>20.403369140624999</v>
      </c>
      <c r="D25" s="22">
        <f t="shared" si="2"/>
        <v>4.646091796875</v>
      </c>
      <c r="E25" s="22">
        <f t="shared" si="2"/>
        <v>17.780488281250001</v>
      </c>
      <c r="F25" s="22">
        <f t="shared" si="2"/>
        <v>23.0667216796875</v>
      </c>
      <c r="G25" s="22">
        <f t="shared" si="2"/>
        <v>21.206732421875</v>
      </c>
      <c r="H25" s="22">
        <f t="shared" si="2"/>
        <v>24.737574218750002</v>
      </c>
      <c r="I25" s="22">
        <f t="shared" si="2"/>
        <v>12.609700195312501</v>
      </c>
      <c r="J25" s="22">
        <f t="shared" si="2"/>
        <v>17.807955078125001</v>
      </c>
      <c r="K25" s="22">
        <f t="shared" si="2"/>
        <v>21.199529296874999</v>
      </c>
      <c r="L25" s="22">
        <f t="shared" si="2"/>
        <v>16.647154296875001</v>
      </c>
      <c r="M25" s="22">
        <f t="shared" si="2"/>
        <v>14.178733398437501</v>
      </c>
      <c r="N25" s="22">
        <f t="shared" si="2"/>
        <v>23.673746093750001</v>
      </c>
      <c r="O25" s="22">
        <f t="shared" si="2"/>
        <v>16.722521484375001</v>
      </c>
      <c r="P25" s="22">
        <f t="shared" si="2"/>
        <v>22.511236328125001</v>
      </c>
      <c r="Q25" s="22">
        <f t="shared" si="2"/>
        <v>27.234521484375001</v>
      </c>
      <c r="R25" s="22">
        <f t="shared" si="2"/>
        <v>26.489490234375001</v>
      </c>
      <c r="S25" s="22">
        <f t="shared" si="2"/>
        <v>14.5351142578125</v>
      </c>
      <c r="T25" s="22">
        <f t="shared" si="2"/>
        <v>14.0727724609375</v>
      </c>
      <c r="U25" s="22">
        <f t="shared" si="2"/>
        <v>16.0733271484375</v>
      </c>
      <c r="V25" s="22">
        <f t="shared" si="2"/>
        <v>23.581091796875</v>
      </c>
      <c r="W25" s="22">
        <f t="shared" si="2"/>
        <v>29.565826171874999</v>
      </c>
      <c r="X25" s="22">
        <f t="shared" si="2"/>
        <v>26.196894531249999</v>
      </c>
      <c r="Y25" s="22">
        <f t="shared" si="2"/>
        <v>5.1886049804687504</v>
      </c>
      <c r="Z25" s="22">
        <f t="shared" si="2"/>
        <v>22.799101562499999</v>
      </c>
      <c r="AA25" s="22">
        <f t="shared" si="2"/>
        <v>16.436640624999999</v>
      </c>
      <c r="AB25" s="22">
        <f t="shared" si="2"/>
        <v>16.858964843750002</v>
      </c>
      <c r="AC25" s="22">
        <f t="shared" si="2"/>
        <v>22.916703125000002</v>
      </c>
      <c r="AD25" s="22">
        <f t="shared" si="2"/>
        <v>12.7653916015625</v>
      </c>
      <c r="AE25" s="22">
        <f t="shared" si="2"/>
        <v>12.391405273437501</v>
      </c>
      <c r="AF25" s="22">
        <f t="shared" si="2"/>
        <v>4.3810229492187505</v>
      </c>
      <c r="AG25" s="22">
        <f t="shared" si="2"/>
        <v>21.2117734375</v>
      </c>
      <c r="AH25" s="22">
        <f t="shared" si="2"/>
        <v>19.867341796874999</v>
      </c>
      <c r="AI25" s="22">
        <f t="shared" si="2"/>
        <v>16.499707031250001</v>
      </c>
      <c r="AJ25" s="22">
        <f t="shared" si="2"/>
        <v>16.27383984375</v>
      </c>
      <c r="AK25" s="22">
        <f t="shared" si="2"/>
        <v>17.375296875</v>
      </c>
      <c r="AL25" s="22">
        <f t="shared" si="2"/>
        <v>17.693517578125</v>
      </c>
      <c r="AM25" s="22">
        <f t="shared" si="2"/>
        <v>23.892730468749999</v>
      </c>
      <c r="AN25" s="22">
        <f t="shared" si="2"/>
        <v>19.810886718750002</v>
      </c>
      <c r="AO25" s="22">
        <f t="shared" si="2"/>
        <v>10.203555664062501</v>
      </c>
      <c r="AP25" s="22">
        <f t="shared" si="2"/>
        <v>8.6409345703125009</v>
      </c>
      <c r="AQ25" s="22">
        <f t="shared" si="2"/>
        <v>16.430445312500002</v>
      </c>
      <c r="AR25" s="22">
        <f t="shared" si="2"/>
        <v>6.2276665039062502</v>
      </c>
      <c r="AS25" s="22">
        <f t="shared" si="2"/>
        <v>8.8453203125000002</v>
      </c>
      <c r="AT25" s="22">
        <f t="shared" si="2"/>
        <v>17.340099609374999</v>
      </c>
      <c r="AU25" s="22">
        <f t="shared" si="2"/>
        <v>9.3604199218749997</v>
      </c>
      <c r="AV25" s="22">
        <f t="shared" si="2"/>
        <v>15.444160644531202</v>
      </c>
      <c r="AW25" s="22">
        <f t="shared" si="2"/>
        <v>12.0704794921875</v>
      </c>
      <c r="AX25" s="22">
        <f t="shared" si="2"/>
        <v>14.1388212890625</v>
      </c>
      <c r="AY25" s="22">
        <f t="shared" si="2"/>
        <v>32.499468749999998</v>
      </c>
      <c r="AZ25" s="22">
        <f t="shared" si="2"/>
        <v>21.331679687499999</v>
      </c>
      <c r="BA25" s="22">
        <f t="shared" si="2"/>
        <v>30.276205078124999</v>
      </c>
      <c r="BB25" s="22">
        <f t="shared" si="2"/>
        <v>19.921849609375002</v>
      </c>
      <c r="BC25" s="22">
        <f t="shared" si="2"/>
        <v>14.438471679687501</v>
      </c>
      <c r="BD25" s="22">
        <f t="shared" si="2"/>
        <v>14.0071396484375</v>
      </c>
      <c r="BE25" s="22">
        <f t="shared" si="2"/>
        <v>20.685867187500001</v>
      </c>
      <c r="BF25" s="22">
        <f t="shared" si="2"/>
        <v>18.809013671875</v>
      </c>
      <c r="BG25" s="22">
        <f t="shared" si="2"/>
        <v>20.69398828125</v>
      </c>
      <c r="BH25" s="22">
        <f t="shared" si="2"/>
        <v>22.380589843750002</v>
      </c>
      <c r="BI25" s="22">
        <f t="shared" si="2"/>
        <v>12.720645507812501</v>
      </c>
      <c r="BJ25" s="22">
        <f t="shared" si="2"/>
        <v>15.29426953125</v>
      </c>
      <c r="BK25" s="22">
        <f t="shared" si="2"/>
        <v>11.925785156250001</v>
      </c>
      <c r="BL25" s="22">
        <f>(SUMPRODUCT(B25:BK25,B24:BK24)*0.1+5.1*SUM(B24:BK24))/SUM(B24:BK24)</f>
        <v>7.0943380460418402</v>
      </c>
    </row>
    <row r="26" spans="1:64" x14ac:dyDescent="0.45">
      <c r="A26" s="5" t="s">
        <v>585</v>
      </c>
      <c r="BL26" t="s">
        <v>9340</v>
      </c>
    </row>
    <row r="27" spans="1:64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</row>
    <row r="28" spans="1:64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</row>
    <row r="29" spans="1:64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</row>
    <row r="30" spans="1:64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</row>
    <row r="31" spans="1:64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</row>
    <row r="37" spans="1:63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</row>
    <row r="38" spans="1:63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</row>
    <row r="39" spans="1:63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</row>
    <row r="40" spans="1:63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</row>
    <row r="41" spans="1:63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</row>
    <row r="44" spans="1:63" x14ac:dyDescent="0.45">
      <c r="A44" t="s">
        <v>9330</v>
      </c>
      <c r="B44" t="str">
        <f>B37</f>
        <v>Albany</v>
      </c>
      <c r="C44" t="str">
        <f t="shared" ref="C44:BK44" si="3">C37</f>
        <v>Allegany</v>
      </c>
      <c r="D44" t="str">
        <f t="shared" si="3"/>
        <v>Bronx</v>
      </c>
      <c r="E44" t="str">
        <f t="shared" si="3"/>
        <v>Broome</v>
      </c>
      <c r="F44" t="str">
        <f t="shared" si="3"/>
        <v>Cattaraugus</v>
      </c>
      <c r="G44" t="str">
        <f t="shared" si="3"/>
        <v>Cayuga</v>
      </c>
      <c r="H44" t="str">
        <f t="shared" si="3"/>
        <v>Chautauqua</v>
      </c>
      <c r="I44" t="str">
        <f t="shared" si="3"/>
        <v>Chemung</v>
      </c>
      <c r="J44" t="str">
        <f t="shared" si="3"/>
        <v>Chenango</v>
      </c>
      <c r="K44" t="str">
        <f t="shared" si="3"/>
        <v>Clinton</v>
      </c>
      <c r="L44" t="str">
        <f t="shared" si="3"/>
        <v>Columbia</v>
      </c>
      <c r="M44" t="str">
        <f t="shared" si="3"/>
        <v>Cortland</v>
      </c>
      <c r="N44" t="str">
        <f t="shared" si="3"/>
        <v>Delaware</v>
      </c>
      <c r="O44" t="str">
        <f t="shared" si="3"/>
        <v>Dutchess</v>
      </c>
      <c r="P44" t="str">
        <f t="shared" si="3"/>
        <v>Erie</v>
      </c>
      <c r="Q44" t="str">
        <f t="shared" si="3"/>
        <v>Essex</v>
      </c>
      <c r="R44" t="str">
        <f t="shared" si="3"/>
        <v>Franklin</v>
      </c>
      <c r="S44" t="str">
        <f t="shared" si="3"/>
        <v>Fulton</v>
      </c>
      <c r="T44" t="str">
        <f t="shared" si="3"/>
        <v>Genesee</v>
      </c>
      <c r="U44" t="str">
        <f t="shared" si="3"/>
        <v>Greene</v>
      </c>
      <c r="V44" t="str">
        <f t="shared" si="3"/>
        <v>Hamilton</v>
      </c>
      <c r="W44" t="str">
        <f t="shared" si="3"/>
        <v>Herkimer</v>
      </c>
      <c r="X44" t="str">
        <f t="shared" si="3"/>
        <v>Jefferson</v>
      </c>
      <c r="Y44" t="str">
        <f t="shared" si="3"/>
        <v>Kings</v>
      </c>
      <c r="Z44" t="str">
        <f t="shared" si="3"/>
        <v>Lewis</v>
      </c>
      <c r="AA44" t="str">
        <f t="shared" si="3"/>
        <v>Livingston</v>
      </c>
      <c r="AB44" t="str">
        <f t="shared" si="3"/>
        <v>Madison</v>
      </c>
      <c r="AC44" t="str">
        <f t="shared" si="3"/>
        <v>Monroe</v>
      </c>
      <c r="AD44" t="str">
        <f t="shared" si="3"/>
        <v>Montgomery</v>
      </c>
      <c r="AE44" t="str">
        <f t="shared" si="3"/>
        <v>Nassau</v>
      </c>
      <c r="AF44" t="str">
        <f t="shared" si="3"/>
        <v>New York</v>
      </c>
      <c r="AG44" t="str">
        <f t="shared" si="3"/>
        <v>Niagara</v>
      </c>
      <c r="AH44" t="str">
        <f t="shared" si="3"/>
        <v>Oneida</v>
      </c>
      <c r="AI44" t="str">
        <f t="shared" si="3"/>
        <v>Onondaga</v>
      </c>
      <c r="AJ44" t="str">
        <f t="shared" si="3"/>
        <v>Ontario</v>
      </c>
      <c r="AK44" t="str">
        <f t="shared" si="3"/>
        <v>Orange</v>
      </c>
      <c r="AL44" t="str">
        <f t="shared" si="3"/>
        <v>Orleans</v>
      </c>
      <c r="AM44" t="str">
        <f t="shared" si="3"/>
        <v>Oswego</v>
      </c>
      <c r="AN44" t="str">
        <f t="shared" si="3"/>
        <v>Otsego</v>
      </c>
      <c r="AO44" t="str">
        <f t="shared" si="3"/>
        <v>Putnam</v>
      </c>
      <c r="AP44" t="str">
        <f t="shared" si="3"/>
        <v>Queens</v>
      </c>
      <c r="AQ44" t="str">
        <f t="shared" si="3"/>
        <v>Rensselaer</v>
      </c>
      <c r="AR44" t="str">
        <f t="shared" si="3"/>
        <v>Richmond</v>
      </c>
      <c r="AS44" t="str">
        <f t="shared" si="3"/>
        <v>Rockland</v>
      </c>
      <c r="AT44" t="str">
        <f t="shared" si="3"/>
        <v>Saratoga</v>
      </c>
      <c r="AU44" t="str">
        <f t="shared" si="3"/>
        <v>Schenectady</v>
      </c>
      <c r="AV44" t="str">
        <f t="shared" si="3"/>
        <v>Schoharie</v>
      </c>
      <c r="AW44" t="str">
        <f t="shared" si="3"/>
        <v>Schuyler</v>
      </c>
      <c r="AX44" t="str">
        <f t="shared" si="3"/>
        <v>Seneca</v>
      </c>
      <c r="AY44" t="str">
        <f t="shared" si="3"/>
        <v>St Lawrence</v>
      </c>
      <c r="AZ44" t="str">
        <f t="shared" si="3"/>
        <v>Steuben</v>
      </c>
      <c r="BA44" t="str">
        <f t="shared" si="3"/>
        <v>Suffolk</v>
      </c>
      <c r="BB44" t="str">
        <f t="shared" si="3"/>
        <v>Sullivan</v>
      </c>
      <c r="BC44" t="str">
        <f t="shared" si="3"/>
        <v>Tioga</v>
      </c>
      <c r="BD44" t="str">
        <f t="shared" si="3"/>
        <v>Tompkins</v>
      </c>
      <c r="BE44" t="str">
        <f t="shared" si="3"/>
        <v>Ulster</v>
      </c>
      <c r="BF44" t="str">
        <f t="shared" si="3"/>
        <v>Warren</v>
      </c>
      <c r="BG44" t="str">
        <f t="shared" si="3"/>
        <v>Washington</v>
      </c>
      <c r="BH44" t="str">
        <f t="shared" si="3"/>
        <v>Wayne</v>
      </c>
      <c r="BI44" t="str">
        <f t="shared" si="3"/>
        <v>Westchester</v>
      </c>
      <c r="BJ44" t="str">
        <f t="shared" si="3"/>
        <v>Wyoming</v>
      </c>
      <c r="BK44" t="str">
        <f t="shared" si="3"/>
        <v>Yates</v>
      </c>
    </row>
    <row r="45" spans="1:63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</row>
    <row r="46" spans="1:63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</row>
    <row r="47" spans="1:63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</row>
    <row r="49" spans="1:36" ht="23.25" x14ac:dyDescent="0.45">
      <c r="B49" s="53" t="s">
        <v>9335</v>
      </c>
      <c r="C49" s="54"/>
      <c r="D49" s="54"/>
      <c r="E49" s="5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 x14ac:dyDescent="0.45">
      <c r="A52" t="s">
        <v>517</v>
      </c>
      <c r="B52" s="22">
        <f t="shared" ref="B52:E54" si="4">SUMIF($B45:$BK45, B$51, $B$24:$BK$24)</f>
        <v>14601.046024119001</v>
      </c>
      <c r="C52" s="22">
        <f t="shared" si="4"/>
        <v>7504.1334585329987</v>
      </c>
      <c r="D52" s="22">
        <f t="shared" si="4"/>
        <v>0</v>
      </c>
      <c r="E52" s="22">
        <f t="shared" si="4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x14ac:dyDescent="0.45">
      <c r="A53" t="s">
        <v>517</v>
      </c>
      <c r="B53" s="22">
        <f t="shared" si="4"/>
        <v>14601.046024119001</v>
      </c>
      <c r="C53" s="22">
        <f t="shared" si="4"/>
        <v>3263.3932719479999</v>
      </c>
      <c r="D53" s="22">
        <f t="shared" si="4"/>
        <v>4240.7401865850006</v>
      </c>
      <c r="E53" s="22">
        <f t="shared" si="4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x14ac:dyDescent="0.45">
      <c r="A54" t="s">
        <v>517</v>
      </c>
      <c r="B54" s="22">
        <f t="shared" si="4"/>
        <v>10183.598868113999</v>
      </c>
      <c r="C54" s="22">
        <f t="shared" si="4"/>
        <v>4455.5440078909996</v>
      </c>
      <c r="D54" s="22">
        <f t="shared" si="4"/>
        <v>4105.2444317230002</v>
      </c>
      <c r="E54" s="22">
        <f t="shared" si="4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spans="1:36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2:36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2:36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2:36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2:36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2:36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2:36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2:36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2:36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2:36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2:36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2:36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2:36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2:36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2:36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2:36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2:36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mergeCells count="1">
    <mergeCell ref="B49:E4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6" t="s">
        <v>606</v>
      </c>
      <c r="B1" s="56"/>
      <c r="C1" s="56"/>
      <c r="D1" s="56"/>
      <c r="E1" s="56"/>
      <c r="F1" s="56"/>
      <c r="G1" s="56"/>
      <c r="H1" s="56"/>
      <c r="I1" s="56"/>
      <c r="J1" s="56"/>
      <c r="L1" t="s">
        <v>505</v>
      </c>
    </row>
    <row r="2" spans="1:12" x14ac:dyDescent="0.45">
      <c r="B2" s="56" t="s">
        <v>607</v>
      </c>
      <c r="C2" s="56"/>
      <c r="D2" s="56"/>
      <c r="E2" s="56" t="s">
        <v>608</v>
      </c>
      <c r="F2" s="56"/>
      <c r="G2" s="56"/>
      <c r="H2" s="56" t="s">
        <v>609</v>
      </c>
      <c r="I2" s="56"/>
      <c r="J2" s="56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57" t="s">
        <v>477</v>
      </c>
      <c r="H2" s="57"/>
      <c r="I2" s="57" t="s">
        <v>478</v>
      </c>
      <c r="J2" s="57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9832</v>
      </c>
      <c r="W72" t="s">
        <v>9835</v>
      </c>
      <c r="Z72" t="s">
        <v>9836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9837</v>
      </c>
    </row>
    <row r="83" spans="2:27" x14ac:dyDescent="0.45">
      <c r="C83" t="s">
        <v>9833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9837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9834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9837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2023-04-26T20:00:35Z</dcterms:modified>
</cp:coreProperties>
</file>