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302EAA84-D561-480B-8528-2D2D8629C27F}" xr6:coauthVersionLast="47" xr6:coauthVersionMax="47" xr10:uidLastSave="{00000000-0000-0000-0000-000000000000}"/>
  <bookViews>
    <workbookView xWindow="952" yWindow="-98" windowWidth="27946" windowHeight="16395" activeTab="3" xr2:uid="{D95AA41F-4E03-4C2F-8036-818422572249}"/>
  </bookViews>
  <sheets>
    <sheet name="Figure 5a" sheetId="1" r:id="rId1"/>
    <sheet name="Figure 2" sheetId="2" r:id="rId2"/>
    <sheet name="Figure 3" sheetId="3" r:id="rId3"/>
    <sheet name="Figur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8" i="3" l="1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126" i="3" l="1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C148" i="3"/>
  <c r="C164" i="3"/>
  <c r="C160" i="3"/>
  <c r="C156" i="3"/>
  <c r="C152" i="3"/>
  <c r="C142" i="3"/>
  <c r="C138" i="3"/>
  <c r="C134" i="3"/>
  <c r="C130" i="3"/>
  <c r="C126" i="3"/>
  <c r="B94" i="3"/>
  <c r="AA140" i="3" s="1"/>
  <c r="B93" i="3"/>
  <c r="AL125" i="3" s="1"/>
  <c r="AF172" i="3" l="1"/>
  <c r="C150" i="3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C162" i="3"/>
  <c r="C146" i="3"/>
  <c r="AC184" i="3"/>
  <c r="X180" i="3"/>
  <c r="X150" i="3"/>
  <c r="C140" i="3"/>
  <c r="C176" i="3"/>
  <c r="AA184" i="3"/>
  <c r="M180" i="3"/>
  <c r="C124" i="3"/>
  <c r="C128" i="3"/>
  <c r="X184" i="3"/>
  <c r="AC176" i="3"/>
  <c r="O184" i="3"/>
  <c r="AI129" i="3"/>
  <c r="AA176" i="3"/>
  <c r="AI168" i="3"/>
  <c r="U185" i="3"/>
  <c r="AJ181" i="3"/>
  <c r="X181" i="3"/>
  <c r="AN180" i="3"/>
  <c r="D180" i="3"/>
  <c r="Q176" i="3"/>
  <c r="T172" i="3"/>
  <c r="AG168" i="3"/>
  <c r="AL146" i="3"/>
  <c r="AM162" i="3"/>
  <c r="T155" i="3"/>
  <c r="R136" i="3"/>
  <c r="K129" i="3"/>
  <c r="H169" i="3"/>
  <c r="Z163" i="3"/>
  <c r="AI184" i="3"/>
  <c r="Y181" i="3"/>
  <c r="AD172" i="3"/>
  <c r="C154" i="3"/>
  <c r="H185" i="3"/>
  <c r="AI181" i="3"/>
  <c r="O176" i="3"/>
  <c r="R172" i="3"/>
  <c r="W168" i="3"/>
  <c r="AJ146" i="3"/>
  <c r="AA162" i="3"/>
  <c r="H155" i="3"/>
  <c r="AL141" i="3"/>
  <c r="F136" i="3"/>
  <c r="AJ128" i="3"/>
  <c r="C151" i="3"/>
  <c r="V185" i="3"/>
  <c r="AF155" i="3"/>
  <c r="W129" i="3"/>
  <c r="AG185" i="3"/>
  <c r="J184" i="3"/>
  <c r="I184" i="3"/>
  <c r="C155" i="3"/>
  <c r="AF184" i="3"/>
  <c r="AK180" i="3"/>
  <c r="AN177" i="3"/>
  <c r="E176" i="3"/>
  <c r="H172" i="3"/>
  <c r="U168" i="3"/>
  <c r="Z146" i="3"/>
  <c r="O162" i="3"/>
  <c r="AG154" i="3"/>
  <c r="Z141" i="3"/>
  <c r="X128" i="3"/>
  <c r="E137" i="3"/>
  <c r="C147" i="3"/>
  <c r="J185" i="3"/>
  <c r="K184" i="3"/>
  <c r="AK181" i="3"/>
  <c r="L180" i="3"/>
  <c r="K147" i="3"/>
  <c r="L150" i="3"/>
  <c r="I185" i="3"/>
  <c r="V184" i="3"/>
  <c r="C132" i="3"/>
  <c r="C184" i="3"/>
  <c r="T185" i="3"/>
  <c r="U184" i="3"/>
  <c r="AL180" i="3"/>
  <c r="C133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X146" i="3"/>
  <c r="U154" i="3"/>
  <c r="N141" i="3"/>
  <c r="AF133" i="3"/>
  <c r="L128" i="3"/>
  <c r="M147" i="3"/>
  <c r="C129" i="3"/>
  <c r="C181" i="3"/>
  <c r="AH185" i="3"/>
  <c r="W184" i="3"/>
  <c r="K181" i="3"/>
  <c r="N163" i="3"/>
  <c r="AD136" i="3"/>
  <c r="AH184" i="3"/>
  <c r="C168" i="3"/>
  <c r="AF185" i="3"/>
  <c r="AG184" i="3"/>
  <c r="W181" i="3"/>
  <c r="C169" i="3"/>
  <c r="S185" i="3"/>
  <c r="T184" i="3"/>
  <c r="V181" i="3"/>
  <c r="C136" i="3"/>
  <c r="C158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N146" i="3"/>
  <c r="AC159" i="3"/>
  <c r="I154" i="3"/>
  <c r="AM140" i="3"/>
  <c r="T133" i="3"/>
  <c r="C173" i="3"/>
  <c r="AB185" i="3"/>
  <c r="D185" i="3"/>
  <c r="AE181" i="3"/>
  <c r="S181" i="3"/>
  <c r="Z177" i="3"/>
  <c r="AH169" i="3"/>
  <c r="L146" i="3"/>
  <c r="Q159" i="3"/>
  <c r="H133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O125" i="3"/>
  <c r="AA125" i="3"/>
  <c r="AM125" i="3"/>
  <c r="L129" i="3"/>
  <c r="X129" i="3"/>
  <c r="AJ129" i="3"/>
  <c r="I133" i="3"/>
  <c r="U133" i="3"/>
  <c r="AG133" i="3"/>
  <c r="F137" i="3"/>
  <c r="R137" i="3"/>
  <c r="AD137" i="3"/>
  <c r="O141" i="3"/>
  <c r="AA141" i="3"/>
  <c r="AM141" i="3"/>
  <c r="L151" i="3"/>
  <c r="X151" i="3"/>
  <c r="AJ151" i="3"/>
  <c r="I155" i="3"/>
  <c r="U155" i="3"/>
  <c r="AG155" i="3"/>
  <c r="F159" i="3"/>
  <c r="R159" i="3"/>
  <c r="AD159" i="3"/>
  <c r="O163" i="3"/>
  <c r="AA163" i="3"/>
  <c r="AM163" i="3"/>
  <c r="L147" i="3"/>
  <c r="X147" i="3"/>
  <c r="AJ147" i="3"/>
  <c r="I169" i="3"/>
  <c r="U169" i="3"/>
  <c r="AG169" i="3"/>
  <c r="F173" i="3"/>
  <c r="R173" i="3"/>
  <c r="AD173" i="3"/>
  <c r="O177" i="3"/>
  <c r="AA177" i="3"/>
  <c r="AM177" i="3"/>
  <c r="D125" i="3"/>
  <c r="P125" i="3"/>
  <c r="AB125" i="3"/>
  <c r="AN125" i="3"/>
  <c r="M129" i="3"/>
  <c r="Y129" i="3"/>
  <c r="AK129" i="3"/>
  <c r="J133" i="3"/>
  <c r="V133" i="3"/>
  <c r="AH133" i="3"/>
  <c r="G137" i="3"/>
  <c r="S137" i="3"/>
  <c r="AE137" i="3"/>
  <c r="D141" i="3"/>
  <c r="P141" i="3"/>
  <c r="AB141" i="3"/>
  <c r="AN141" i="3"/>
  <c r="M151" i="3"/>
  <c r="Y151" i="3"/>
  <c r="AK151" i="3"/>
  <c r="J155" i="3"/>
  <c r="V155" i="3"/>
  <c r="AH155" i="3"/>
  <c r="G159" i="3"/>
  <c r="S159" i="3"/>
  <c r="AE159" i="3"/>
  <c r="D163" i="3"/>
  <c r="P163" i="3"/>
  <c r="E125" i="3"/>
  <c r="Q125" i="3"/>
  <c r="AC125" i="3"/>
  <c r="N129" i="3"/>
  <c r="Z129" i="3"/>
  <c r="AL129" i="3"/>
  <c r="K133" i="3"/>
  <c r="W133" i="3"/>
  <c r="AI133" i="3"/>
  <c r="H137" i="3"/>
  <c r="T137" i="3"/>
  <c r="AF137" i="3"/>
  <c r="E141" i="3"/>
  <c r="Q141" i="3"/>
  <c r="AC141" i="3"/>
  <c r="N151" i="3"/>
  <c r="Z151" i="3"/>
  <c r="AL151" i="3"/>
  <c r="K155" i="3"/>
  <c r="W155" i="3"/>
  <c r="AI155" i="3"/>
  <c r="H159" i="3"/>
  <c r="T159" i="3"/>
  <c r="AF159" i="3"/>
  <c r="E163" i="3"/>
  <c r="Q163" i="3"/>
  <c r="AC163" i="3"/>
  <c r="N147" i="3"/>
  <c r="Z147" i="3"/>
  <c r="AL147" i="3"/>
  <c r="K169" i="3"/>
  <c r="W169" i="3"/>
  <c r="AI169" i="3"/>
  <c r="H173" i="3"/>
  <c r="T173" i="3"/>
  <c r="AF173" i="3"/>
  <c r="E177" i="3"/>
  <c r="Q177" i="3"/>
  <c r="AC177" i="3"/>
  <c r="N181" i="3"/>
  <c r="F125" i="3"/>
  <c r="R125" i="3"/>
  <c r="AD125" i="3"/>
  <c r="O129" i="3"/>
  <c r="AA129" i="3"/>
  <c r="AM129" i="3"/>
  <c r="L133" i="3"/>
  <c r="X133" i="3"/>
  <c r="AJ133" i="3"/>
  <c r="I137" i="3"/>
  <c r="U137" i="3"/>
  <c r="AG137" i="3"/>
  <c r="F141" i="3"/>
  <c r="R141" i="3"/>
  <c r="AD141" i="3"/>
  <c r="O151" i="3"/>
  <c r="AA151" i="3"/>
  <c r="AM151" i="3"/>
  <c r="L155" i="3"/>
  <c r="X155" i="3"/>
  <c r="AJ155" i="3"/>
  <c r="I159" i="3"/>
  <c r="U159" i="3"/>
  <c r="AG159" i="3"/>
  <c r="F163" i="3"/>
  <c r="R163" i="3"/>
  <c r="AD163" i="3"/>
  <c r="O147" i="3"/>
  <c r="AA147" i="3"/>
  <c r="AM147" i="3"/>
  <c r="L169" i="3"/>
  <c r="X169" i="3"/>
  <c r="AJ169" i="3"/>
  <c r="I173" i="3"/>
  <c r="U173" i="3"/>
  <c r="AG173" i="3"/>
  <c r="F177" i="3"/>
  <c r="R177" i="3"/>
  <c r="AD177" i="3"/>
  <c r="G125" i="3"/>
  <c r="S125" i="3"/>
  <c r="AE125" i="3"/>
  <c r="D129" i="3"/>
  <c r="P129" i="3"/>
  <c r="AB129" i="3"/>
  <c r="AN129" i="3"/>
  <c r="M133" i="3"/>
  <c r="Y133" i="3"/>
  <c r="AK133" i="3"/>
  <c r="J137" i="3"/>
  <c r="V137" i="3"/>
  <c r="AH137" i="3"/>
  <c r="G141" i="3"/>
  <c r="S141" i="3"/>
  <c r="AE141" i="3"/>
  <c r="D151" i="3"/>
  <c r="P151" i="3"/>
  <c r="AB151" i="3"/>
  <c r="AN151" i="3"/>
  <c r="M155" i="3"/>
  <c r="Y155" i="3"/>
  <c r="AK155" i="3"/>
  <c r="J159" i="3"/>
  <c r="V159" i="3"/>
  <c r="AH159" i="3"/>
  <c r="G163" i="3"/>
  <c r="S163" i="3"/>
  <c r="AE163" i="3"/>
  <c r="D147" i="3"/>
  <c r="P147" i="3"/>
  <c r="AB147" i="3"/>
  <c r="AN147" i="3"/>
  <c r="M169" i="3"/>
  <c r="Y169" i="3"/>
  <c r="AK169" i="3"/>
  <c r="J173" i="3"/>
  <c r="V173" i="3"/>
  <c r="AH173" i="3"/>
  <c r="G177" i="3"/>
  <c r="S177" i="3"/>
  <c r="AE177" i="3"/>
  <c r="D181" i="3"/>
  <c r="H125" i="3"/>
  <c r="T125" i="3"/>
  <c r="AF125" i="3"/>
  <c r="E129" i="3"/>
  <c r="Q129" i="3"/>
  <c r="AC129" i="3"/>
  <c r="N133" i="3"/>
  <c r="Z133" i="3"/>
  <c r="AL133" i="3"/>
  <c r="K137" i="3"/>
  <c r="W137" i="3"/>
  <c r="AI137" i="3"/>
  <c r="H141" i="3"/>
  <c r="T141" i="3"/>
  <c r="AF141" i="3"/>
  <c r="E151" i="3"/>
  <c r="Q151" i="3"/>
  <c r="AC151" i="3"/>
  <c r="N155" i="3"/>
  <c r="Z155" i="3"/>
  <c r="AL155" i="3"/>
  <c r="K159" i="3"/>
  <c r="W159" i="3"/>
  <c r="AI159" i="3"/>
  <c r="H163" i="3"/>
  <c r="T163" i="3"/>
  <c r="AF163" i="3"/>
  <c r="E147" i="3"/>
  <c r="Q147" i="3"/>
  <c r="AC147" i="3"/>
  <c r="N169" i="3"/>
  <c r="Z169" i="3"/>
  <c r="AL169" i="3"/>
  <c r="K173" i="3"/>
  <c r="W173" i="3"/>
  <c r="AI173" i="3"/>
  <c r="H177" i="3"/>
  <c r="T177" i="3"/>
  <c r="AF177" i="3"/>
  <c r="E181" i="3"/>
  <c r="Q181" i="3"/>
  <c r="I125" i="3"/>
  <c r="U125" i="3"/>
  <c r="AG125" i="3"/>
  <c r="F129" i="3"/>
  <c r="R129" i="3"/>
  <c r="AD129" i="3"/>
  <c r="O133" i="3"/>
  <c r="AA133" i="3"/>
  <c r="AM133" i="3"/>
  <c r="L137" i="3"/>
  <c r="X137" i="3"/>
  <c r="AJ137" i="3"/>
  <c r="I141" i="3"/>
  <c r="U141" i="3"/>
  <c r="AG141" i="3"/>
  <c r="F151" i="3"/>
  <c r="R151" i="3"/>
  <c r="AD151" i="3"/>
  <c r="O155" i="3"/>
  <c r="AA155" i="3"/>
  <c r="AM155" i="3"/>
  <c r="L159" i="3"/>
  <c r="X159" i="3"/>
  <c r="AJ159" i="3"/>
  <c r="I163" i="3"/>
  <c r="U163" i="3"/>
  <c r="AG163" i="3"/>
  <c r="F147" i="3"/>
  <c r="R147" i="3"/>
  <c r="AD147" i="3"/>
  <c r="O169" i="3"/>
  <c r="AA169" i="3"/>
  <c r="AM169" i="3"/>
  <c r="L173" i="3"/>
  <c r="X173" i="3"/>
  <c r="AJ173" i="3"/>
  <c r="I177" i="3"/>
  <c r="U177" i="3"/>
  <c r="AG177" i="3"/>
  <c r="F181" i="3"/>
  <c r="J125" i="3"/>
  <c r="V125" i="3"/>
  <c r="AH125" i="3"/>
  <c r="G129" i="3"/>
  <c r="S129" i="3"/>
  <c r="AE129" i="3"/>
  <c r="D133" i="3"/>
  <c r="P133" i="3"/>
  <c r="AB133" i="3"/>
  <c r="AN133" i="3"/>
  <c r="M137" i="3"/>
  <c r="Y137" i="3"/>
  <c r="AK137" i="3"/>
  <c r="J141" i="3"/>
  <c r="V141" i="3"/>
  <c r="AH141" i="3"/>
  <c r="G151" i="3"/>
  <c r="S151" i="3"/>
  <c r="AE151" i="3"/>
  <c r="D155" i="3"/>
  <c r="P155" i="3"/>
  <c r="AB155" i="3"/>
  <c r="AN155" i="3"/>
  <c r="M159" i="3"/>
  <c r="Y159" i="3"/>
  <c r="AK159" i="3"/>
  <c r="J163" i="3"/>
  <c r="V163" i="3"/>
  <c r="AH163" i="3"/>
  <c r="G147" i="3"/>
  <c r="S147" i="3"/>
  <c r="AE147" i="3"/>
  <c r="D169" i="3"/>
  <c r="P169" i="3"/>
  <c r="AB169" i="3"/>
  <c r="AN169" i="3"/>
  <c r="M173" i="3"/>
  <c r="Y173" i="3"/>
  <c r="AK173" i="3"/>
  <c r="J177" i="3"/>
  <c r="V177" i="3"/>
  <c r="AH177" i="3"/>
  <c r="G181" i="3"/>
  <c r="K125" i="3"/>
  <c r="W125" i="3"/>
  <c r="AI125" i="3"/>
  <c r="H129" i="3"/>
  <c r="T129" i="3"/>
  <c r="AF129" i="3"/>
  <c r="E133" i="3"/>
  <c r="Q133" i="3"/>
  <c r="AC133" i="3"/>
  <c r="N137" i="3"/>
  <c r="Z137" i="3"/>
  <c r="AL137" i="3"/>
  <c r="K141" i="3"/>
  <c r="W141" i="3"/>
  <c r="AI141" i="3"/>
  <c r="H151" i="3"/>
  <c r="T151" i="3"/>
  <c r="AF151" i="3"/>
  <c r="E155" i="3"/>
  <c r="Q155" i="3"/>
  <c r="AC155" i="3"/>
  <c r="N159" i="3"/>
  <c r="Z159" i="3"/>
  <c r="AL159" i="3"/>
  <c r="K163" i="3"/>
  <c r="W163" i="3"/>
  <c r="AI163" i="3"/>
  <c r="H147" i="3"/>
  <c r="T147" i="3"/>
  <c r="AF147" i="3"/>
  <c r="E169" i="3"/>
  <c r="Q169" i="3"/>
  <c r="AC169" i="3"/>
  <c r="N173" i="3"/>
  <c r="Z173" i="3"/>
  <c r="AL173" i="3"/>
  <c r="K177" i="3"/>
  <c r="W177" i="3"/>
  <c r="AI177" i="3"/>
  <c r="H181" i="3"/>
  <c r="L125" i="3"/>
  <c r="X125" i="3"/>
  <c r="AJ125" i="3"/>
  <c r="I129" i="3"/>
  <c r="U129" i="3"/>
  <c r="AG129" i="3"/>
  <c r="F133" i="3"/>
  <c r="R133" i="3"/>
  <c r="AD133" i="3"/>
  <c r="O137" i="3"/>
  <c r="AA137" i="3"/>
  <c r="AM137" i="3"/>
  <c r="L141" i="3"/>
  <c r="X141" i="3"/>
  <c r="AJ141" i="3"/>
  <c r="I151" i="3"/>
  <c r="U151" i="3"/>
  <c r="AG151" i="3"/>
  <c r="F155" i="3"/>
  <c r="R155" i="3"/>
  <c r="AD155" i="3"/>
  <c r="O159" i="3"/>
  <c r="AA159" i="3"/>
  <c r="AM159" i="3"/>
  <c r="L163" i="3"/>
  <c r="X163" i="3"/>
  <c r="AJ163" i="3"/>
  <c r="I147" i="3"/>
  <c r="U147" i="3"/>
  <c r="AG147" i="3"/>
  <c r="F169" i="3"/>
  <c r="R169" i="3"/>
  <c r="AD169" i="3"/>
  <c r="O173" i="3"/>
  <c r="AA173" i="3"/>
  <c r="AM173" i="3"/>
  <c r="L177" i="3"/>
  <c r="X177" i="3"/>
  <c r="AJ177" i="3"/>
  <c r="I181" i="3"/>
  <c r="M125" i="3"/>
  <c r="Y125" i="3"/>
  <c r="AK125" i="3"/>
  <c r="J129" i="3"/>
  <c r="V129" i="3"/>
  <c r="AH129" i="3"/>
  <c r="G133" i="3"/>
  <c r="S133" i="3"/>
  <c r="AE133" i="3"/>
  <c r="D137" i="3"/>
  <c r="P137" i="3"/>
  <c r="AB137" i="3"/>
  <c r="AN137" i="3"/>
  <c r="M141" i="3"/>
  <c r="Y141" i="3"/>
  <c r="AK141" i="3"/>
  <c r="J151" i="3"/>
  <c r="V151" i="3"/>
  <c r="AH151" i="3"/>
  <c r="G155" i="3"/>
  <c r="S155" i="3"/>
  <c r="AE155" i="3"/>
  <c r="D159" i="3"/>
  <c r="P159" i="3"/>
  <c r="AB159" i="3"/>
  <c r="AN159" i="3"/>
  <c r="M163" i="3"/>
  <c r="Y163" i="3"/>
  <c r="AK163" i="3"/>
  <c r="J147" i="3"/>
  <c r="V147" i="3"/>
  <c r="AH147" i="3"/>
  <c r="G169" i="3"/>
  <c r="S169" i="3"/>
  <c r="AE169" i="3"/>
  <c r="D173" i="3"/>
  <c r="P173" i="3"/>
  <c r="AB173" i="3"/>
  <c r="AN173" i="3"/>
  <c r="M177" i="3"/>
  <c r="Y177" i="3"/>
  <c r="AK177" i="3"/>
  <c r="J181" i="3"/>
  <c r="C159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D124" i="3"/>
  <c r="P124" i="3"/>
  <c r="AB124" i="3"/>
  <c r="AN124" i="3"/>
  <c r="M128" i="3"/>
  <c r="Y128" i="3"/>
  <c r="AK128" i="3"/>
  <c r="J132" i="3"/>
  <c r="V132" i="3"/>
  <c r="AH132" i="3"/>
  <c r="G136" i="3"/>
  <c r="S136" i="3"/>
  <c r="AE136" i="3"/>
  <c r="D140" i="3"/>
  <c r="P140" i="3"/>
  <c r="AB140" i="3"/>
  <c r="AN140" i="3"/>
  <c r="M150" i="3"/>
  <c r="Y150" i="3"/>
  <c r="AK150" i="3"/>
  <c r="J154" i="3"/>
  <c r="V154" i="3"/>
  <c r="AH154" i="3"/>
  <c r="G158" i="3"/>
  <c r="S158" i="3"/>
  <c r="AE158" i="3"/>
  <c r="D162" i="3"/>
  <c r="P162" i="3"/>
  <c r="AB162" i="3"/>
  <c r="AN162" i="3"/>
  <c r="M146" i="3"/>
  <c r="Y146" i="3"/>
  <c r="AK146" i="3"/>
  <c r="J168" i="3"/>
  <c r="V168" i="3"/>
  <c r="AH168" i="3"/>
  <c r="G172" i="3"/>
  <c r="S172" i="3"/>
  <c r="AE172" i="3"/>
  <c r="D176" i="3"/>
  <c r="P176" i="3"/>
  <c r="AB176" i="3"/>
  <c r="AN176" i="3"/>
  <c r="E124" i="3"/>
  <c r="Q124" i="3"/>
  <c r="AC124" i="3"/>
  <c r="N128" i="3"/>
  <c r="Z128" i="3"/>
  <c r="AL128" i="3"/>
  <c r="K132" i="3"/>
  <c r="W132" i="3"/>
  <c r="AI132" i="3"/>
  <c r="H136" i="3"/>
  <c r="T136" i="3"/>
  <c r="AF136" i="3"/>
  <c r="E140" i="3"/>
  <c r="Q140" i="3"/>
  <c r="AC140" i="3"/>
  <c r="N150" i="3"/>
  <c r="Z150" i="3"/>
  <c r="AL150" i="3"/>
  <c r="K154" i="3"/>
  <c r="W154" i="3"/>
  <c r="AI154" i="3"/>
  <c r="H158" i="3"/>
  <c r="T158" i="3"/>
  <c r="AF158" i="3"/>
  <c r="E162" i="3"/>
  <c r="Q162" i="3"/>
  <c r="AC162" i="3"/>
  <c r="F124" i="3"/>
  <c r="R124" i="3"/>
  <c r="AD124" i="3"/>
  <c r="O128" i="3"/>
  <c r="AA128" i="3"/>
  <c r="AM128" i="3"/>
  <c r="L132" i="3"/>
  <c r="X132" i="3"/>
  <c r="AJ132" i="3"/>
  <c r="I136" i="3"/>
  <c r="U136" i="3"/>
  <c r="AG136" i="3"/>
  <c r="F140" i="3"/>
  <c r="R140" i="3"/>
  <c r="AD140" i="3"/>
  <c r="O150" i="3"/>
  <c r="AA150" i="3"/>
  <c r="AM150" i="3"/>
  <c r="L154" i="3"/>
  <c r="X154" i="3"/>
  <c r="AJ154" i="3"/>
  <c r="I158" i="3"/>
  <c r="U158" i="3"/>
  <c r="AG158" i="3"/>
  <c r="F162" i="3"/>
  <c r="R162" i="3"/>
  <c r="AD162" i="3"/>
  <c r="O146" i="3"/>
  <c r="AA146" i="3"/>
  <c r="AM14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G124" i="3"/>
  <c r="S124" i="3"/>
  <c r="AE124" i="3"/>
  <c r="D128" i="3"/>
  <c r="P128" i="3"/>
  <c r="AB128" i="3"/>
  <c r="AN128" i="3"/>
  <c r="M132" i="3"/>
  <c r="Y132" i="3"/>
  <c r="AK132" i="3"/>
  <c r="J136" i="3"/>
  <c r="V136" i="3"/>
  <c r="AH136" i="3"/>
  <c r="G140" i="3"/>
  <c r="S140" i="3"/>
  <c r="AE140" i="3"/>
  <c r="D150" i="3"/>
  <c r="P150" i="3"/>
  <c r="AB150" i="3"/>
  <c r="AN150" i="3"/>
  <c r="M154" i="3"/>
  <c r="Y154" i="3"/>
  <c r="AK154" i="3"/>
  <c r="J158" i="3"/>
  <c r="V158" i="3"/>
  <c r="AH158" i="3"/>
  <c r="G162" i="3"/>
  <c r="S162" i="3"/>
  <c r="AE162" i="3"/>
  <c r="D146" i="3"/>
  <c r="P146" i="3"/>
  <c r="AB146" i="3"/>
  <c r="AN146" i="3"/>
  <c r="M168" i="3"/>
  <c r="Y168" i="3"/>
  <c r="AK168" i="3"/>
  <c r="J172" i="3"/>
  <c r="V172" i="3"/>
  <c r="AH172" i="3"/>
  <c r="G176" i="3"/>
  <c r="S176" i="3"/>
  <c r="AE176" i="3"/>
  <c r="H124" i="3"/>
  <c r="T124" i="3"/>
  <c r="AF124" i="3"/>
  <c r="E128" i="3"/>
  <c r="Q128" i="3"/>
  <c r="AC128" i="3"/>
  <c r="N132" i="3"/>
  <c r="Z132" i="3"/>
  <c r="AL132" i="3"/>
  <c r="K136" i="3"/>
  <c r="W136" i="3"/>
  <c r="AI136" i="3"/>
  <c r="H140" i="3"/>
  <c r="T140" i="3"/>
  <c r="AF140" i="3"/>
  <c r="E150" i="3"/>
  <c r="Q150" i="3"/>
  <c r="AC150" i="3"/>
  <c r="N154" i="3"/>
  <c r="Z154" i="3"/>
  <c r="AL154" i="3"/>
  <c r="K158" i="3"/>
  <c r="W158" i="3"/>
  <c r="AI158" i="3"/>
  <c r="H162" i="3"/>
  <c r="T162" i="3"/>
  <c r="AF162" i="3"/>
  <c r="E146" i="3"/>
  <c r="Q146" i="3"/>
  <c r="AC14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I124" i="3"/>
  <c r="U124" i="3"/>
  <c r="AG124" i="3"/>
  <c r="F128" i="3"/>
  <c r="R128" i="3"/>
  <c r="AD128" i="3"/>
  <c r="O132" i="3"/>
  <c r="AA132" i="3"/>
  <c r="AM132" i="3"/>
  <c r="L136" i="3"/>
  <c r="X136" i="3"/>
  <c r="AJ136" i="3"/>
  <c r="I140" i="3"/>
  <c r="U140" i="3"/>
  <c r="AG140" i="3"/>
  <c r="F150" i="3"/>
  <c r="R150" i="3"/>
  <c r="AD150" i="3"/>
  <c r="O154" i="3"/>
  <c r="AA154" i="3"/>
  <c r="AM154" i="3"/>
  <c r="L158" i="3"/>
  <c r="X158" i="3"/>
  <c r="AJ158" i="3"/>
  <c r="I162" i="3"/>
  <c r="U162" i="3"/>
  <c r="AG162" i="3"/>
  <c r="F146" i="3"/>
  <c r="R146" i="3"/>
  <c r="AD146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J124" i="3"/>
  <c r="V124" i="3"/>
  <c r="AH124" i="3"/>
  <c r="G128" i="3"/>
  <c r="S128" i="3"/>
  <c r="AE128" i="3"/>
  <c r="D132" i="3"/>
  <c r="P132" i="3"/>
  <c r="AB132" i="3"/>
  <c r="AN132" i="3"/>
  <c r="M136" i="3"/>
  <c r="Y136" i="3"/>
  <c r="AK136" i="3"/>
  <c r="J140" i="3"/>
  <c r="V140" i="3"/>
  <c r="AH140" i="3"/>
  <c r="G150" i="3"/>
  <c r="S150" i="3"/>
  <c r="AE150" i="3"/>
  <c r="D154" i="3"/>
  <c r="P154" i="3"/>
  <c r="AB154" i="3"/>
  <c r="AN154" i="3"/>
  <c r="M158" i="3"/>
  <c r="Y158" i="3"/>
  <c r="AK158" i="3"/>
  <c r="J162" i="3"/>
  <c r="V162" i="3"/>
  <c r="AH162" i="3"/>
  <c r="G146" i="3"/>
  <c r="S146" i="3"/>
  <c r="AE146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K124" i="3"/>
  <c r="W124" i="3"/>
  <c r="AI124" i="3"/>
  <c r="H128" i="3"/>
  <c r="T128" i="3"/>
  <c r="AF128" i="3"/>
  <c r="E132" i="3"/>
  <c r="Q132" i="3"/>
  <c r="AC132" i="3"/>
  <c r="N136" i="3"/>
  <c r="Z136" i="3"/>
  <c r="AL136" i="3"/>
  <c r="K140" i="3"/>
  <c r="W140" i="3"/>
  <c r="AI140" i="3"/>
  <c r="H150" i="3"/>
  <c r="T150" i="3"/>
  <c r="AF150" i="3"/>
  <c r="E154" i="3"/>
  <c r="Q154" i="3"/>
  <c r="AC154" i="3"/>
  <c r="N158" i="3"/>
  <c r="Z158" i="3"/>
  <c r="AL158" i="3"/>
  <c r="K162" i="3"/>
  <c r="W162" i="3"/>
  <c r="AI162" i="3"/>
  <c r="H146" i="3"/>
  <c r="T146" i="3"/>
  <c r="AF146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L124" i="3"/>
  <c r="X124" i="3"/>
  <c r="AJ124" i="3"/>
  <c r="I128" i="3"/>
  <c r="U128" i="3"/>
  <c r="AG128" i="3"/>
  <c r="F132" i="3"/>
  <c r="R132" i="3"/>
  <c r="AD132" i="3"/>
  <c r="O136" i="3"/>
  <c r="AA136" i="3"/>
  <c r="AM136" i="3"/>
  <c r="L140" i="3"/>
  <c r="X140" i="3"/>
  <c r="AJ140" i="3"/>
  <c r="I150" i="3"/>
  <c r="U150" i="3"/>
  <c r="AG150" i="3"/>
  <c r="F154" i="3"/>
  <c r="R154" i="3"/>
  <c r="AD154" i="3"/>
  <c r="O158" i="3"/>
  <c r="AA158" i="3"/>
  <c r="AM158" i="3"/>
  <c r="L162" i="3"/>
  <c r="X162" i="3"/>
  <c r="AJ162" i="3"/>
  <c r="I146" i="3"/>
  <c r="U146" i="3"/>
  <c r="AG146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M124" i="3"/>
  <c r="Y124" i="3"/>
  <c r="AK124" i="3"/>
  <c r="J128" i="3"/>
  <c r="V128" i="3"/>
  <c r="AH128" i="3"/>
  <c r="G132" i="3"/>
  <c r="S132" i="3"/>
  <c r="AE132" i="3"/>
  <c r="D136" i="3"/>
  <c r="P136" i="3"/>
  <c r="AB136" i="3"/>
  <c r="AN136" i="3"/>
  <c r="M140" i="3"/>
  <c r="Y140" i="3"/>
  <c r="AK140" i="3"/>
  <c r="J150" i="3"/>
  <c r="V150" i="3"/>
  <c r="AH150" i="3"/>
  <c r="G154" i="3"/>
  <c r="S154" i="3"/>
  <c r="AE154" i="3"/>
  <c r="D158" i="3"/>
  <c r="P158" i="3"/>
  <c r="AB158" i="3"/>
  <c r="AN158" i="3"/>
  <c r="M162" i="3"/>
  <c r="Y162" i="3"/>
  <c r="AK162" i="3"/>
  <c r="J146" i="3"/>
  <c r="V146" i="3"/>
  <c r="AH146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N124" i="3"/>
  <c r="Z124" i="3"/>
  <c r="AL124" i="3"/>
  <c r="K128" i="3"/>
  <c r="W128" i="3"/>
  <c r="AI128" i="3"/>
  <c r="H132" i="3"/>
  <c r="T132" i="3"/>
  <c r="AF132" i="3"/>
  <c r="E136" i="3"/>
  <c r="Q136" i="3"/>
  <c r="AC136" i="3"/>
  <c r="N140" i="3"/>
  <c r="Z140" i="3"/>
  <c r="AL140" i="3"/>
  <c r="K150" i="3"/>
  <c r="W150" i="3"/>
  <c r="AI150" i="3"/>
  <c r="H154" i="3"/>
  <c r="T154" i="3"/>
  <c r="AF154" i="3"/>
  <c r="E158" i="3"/>
  <c r="Q158" i="3"/>
  <c r="AC158" i="3"/>
  <c r="N162" i="3"/>
  <c r="Z162" i="3"/>
  <c r="AL162" i="3"/>
  <c r="K146" i="3"/>
  <c r="W146" i="3"/>
  <c r="AI146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O124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K147" i="3"/>
  <c r="E159" i="3"/>
  <c r="AI151" i="3"/>
  <c r="O140" i="3"/>
  <c r="AG132" i="3"/>
  <c r="Z125" i="3"/>
  <c r="AL185" i="3"/>
  <c r="N177" i="3"/>
  <c r="Q173" i="3"/>
  <c r="V169" i="3"/>
  <c r="AI147" i="3"/>
  <c r="AN163" i="3"/>
  <c r="AD158" i="3"/>
  <c r="W151" i="3"/>
  <c r="U132" i="3"/>
  <c r="N125" i="3"/>
  <c r="C137" i="3"/>
  <c r="Z185" i="3"/>
  <c r="AC181" i="3"/>
  <c r="C125" i="3"/>
  <c r="C141" i="3"/>
  <c r="C177" i="3"/>
  <c r="AK185" i="3"/>
  <c r="Y185" i="3"/>
  <c r="AL184" i="3"/>
  <c r="Z184" i="3"/>
  <c r="AB181" i="3"/>
  <c r="O181" i="3"/>
  <c r="P180" i="3"/>
  <c r="D177" i="3"/>
  <c r="G173" i="3"/>
  <c r="T169" i="3"/>
  <c r="Y147" i="3"/>
  <c r="AL163" i="3"/>
  <c r="R158" i="3"/>
  <c r="K151" i="3"/>
  <c r="AC137" i="3"/>
  <c r="I132" i="3"/>
  <c r="AM124" i="3"/>
  <c r="N185" i="3"/>
  <c r="P181" i="3"/>
  <c r="C163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W147" i="3"/>
  <c r="AB163" i="3"/>
  <c r="F158" i="3"/>
  <c r="AJ150" i="3"/>
  <c r="Q137" i="3"/>
  <c r="AA124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<sst xmlns="http://schemas.openxmlformats.org/spreadsheetml/2006/main" count="536" uniqueCount="196">
  <si>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</si>
  <si>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</si>
  <si>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</si>
  <si>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</si>
  <si>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</si>
  <si>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</si>
  <si>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</si>
  <si>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</si>
  <si>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</si>
  <si>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</si>
  <si>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</si>
  <si>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</si>
  <si>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</si>
  <si>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</si>
  <si>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</si>
  <si>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</si>
  <si>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</si>
  <si>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</si>
  <si>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</si>
  <si>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</si>
  <si>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</si>
  <si>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</si>
  <si>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</si>
  <si>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</si>
  <si>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</si>
  <si>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</si>
  <si>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</si>
  <si>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</si>
  <si>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</si>
  <si>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</si>
  <si>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</si>
  <si>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</si>
  <si>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</si>
  <si>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</si>
  <si>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</si>
  <si>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</si>
  <si>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</si>
  <si>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</si>
  <si>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</si>
  <si>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</si>
  <si>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</si>
  <si>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</si>
  <si>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</si>
  <si>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</si>
  <si>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</si>
  <si>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</si>
  <si>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</si>
  <si>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</si>
  <si>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</si>
  <si>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</si>
  <si>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</si>
  <si>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</si>
  <si>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</si>
  <si>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</si>
  <si>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</si>
  <si>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</si>
  <si>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</si>
  <si>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</si>
  <si>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</si>
  <si>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</si>
  <si>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</si>
  <si>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</si>
  <si>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</si>
  <si>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</si>
  <si>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</si>
  <si>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</si>
  <si>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</si>
  <si>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</si>
  <si>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</si>
  <si>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</si>
  <si>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</si>
  <si>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</si>
  <si>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</si>
  <si>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</si>
  <si>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</si>
  <si>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</si>
  <si>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</si>
  <si>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</si>
  <si>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</si>
  <si>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</si>
  <si>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</si>
  <si>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</si>
  <si>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</si>
  <si>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</si>
  <si>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</si>
  <si>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</si>
  <si>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</si>
  <si>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</si>
  <si>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</si>
  <si>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</si>
  <si>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</si>
  <si>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</si>
  <si>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</si>
  <si>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</si>
  <si>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</si>
  <si>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</si>
  <si>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</si>
  <si>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</si>
  <si>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</si>
  <si>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</si>
  <si>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</si>
  <si>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</si>
  <si>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</si>
  <si>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</si>
  <si>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</si>
  <si>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</si>
  <si>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</si>
  <si>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</si>
  <si>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</si>
  <si>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</si>
  <si>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</si>
  <si>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</si>
  <si>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</si>
  <si>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</si>
  <si>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</si>
  <si>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</si>
  <si>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</si>
  <si>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</si>
  <si>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</si>
  <si>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</si>
  <si>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</si>
  <si>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</si>
  <si>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</si>
  <si>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</si>
  <si>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</si>
  <si>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</si>
  <si>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</si>
  <si>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</si>
  <si>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</si>
  <si>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</si>
  <si>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</si>
  <si>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</si>
  <si>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</si>
  <si>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</si>
  <si>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</si>
  <si>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</si>
  <si>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</si>
  <si>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</si>
  <si>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</si>
  <si>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</si>
  <si>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</si>
  <si>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</si>
  <si>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</si>
  <si>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</si>
  <si>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</si>
  <si>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</si>
  <si>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</si>
  <si>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</si>
  <si>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</si>
  <si>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</si>
  <si>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</si>
  <si>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</si>
  <si>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</si>
  <si>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</si>
  <si>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</si>
  <si>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</si>
  <si>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</si>
  <si>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</si>
  <si>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</si>
  <si>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</si>
  <si>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</si>
  <si>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</si>
  <si>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</si>
  <si>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</si>
  <si>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</si>
  <si>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</si>
  <si>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</si>
  <si>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</si>
  <si>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</si>
  <si>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</si>
  <si>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</si>
  <si>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</si>
  <si>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</si>
  <si>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</si>
  <si>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</si>
  <si>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</si>
  <si>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</si>
  <si>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</si>
  <si>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</si>
  <si>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</si>
  <si>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</si>
  <si>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</si>
  <si>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</si>
  <si>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</si>
  <si>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</si>
  <si>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</si>
  <si>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process facility</t>
  </si>
  <si>
    <t>liquid storage facility</t>
  </si>
  <si>
    <t>solid storage facility</t>
  </si>
  <si>
    <t>solids to chp</t>
  </si>
  <si>
    <t>solids to land application</t>
  </si>
  <si>
    <t>solid to disposal</t>
  </si>
  <si>
    <t>biooil to chp</t>
  </si>
  <si>
    <t>gas to chp</t>
  </si>
  <si>
    <t>gas to disposal</t>
  </si>
  <si>
    <t>ap to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</si>
</sst>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5a'!$G$1:$G$2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5a'!$F$3:$F$15</c:f>
              <c:numCache>
                <c:formatCode>General</c:formatCode>
                <c:ptCount val="13"/>
                <c:pt idx="0">
                  <c:v>-204.3933721085593</c:v>
                </c:pt>
                <c:pt idx="1">
                  <c:v>-178.03571241945994</c:v>
                </c:pt>
                <c:pt idx="2">
                  <c:v>-155.0327499778758</c:v>
                </c:pt>
                <c:pt idx="3">
                  <c:v>-132.87498903805178</c:v>
                </c:pt>
                <c:pt idx="4">
                  <c:v>-107.45349327626461</c:v>
                </c:pt>
                <c:pt idx="5">
                  <c:v>-80.896092327228246</c:v>
                </c:pt>
                <c:pt idx="6">
                  <c:v>-47.672077364591914</c:v>
                </c:pt>
                <c:pt idx="7">
                  <c:v>19.965446006880601</c:v>
                </c:pt>
              </c:numCache>
            </c:numRef>
          </c:xVal>
          <c:yVal>
            <c:numRef>
              <c:f>'Figure 5a'!$G$3:$G$15</c:f>
              <c:numCache>
                <c:formatCode>General</c:formatCode>
                <c:ptCount val="13"/>
                <c:pt idx="0">
                  <c:v>-1448.7969015867877</c:v>
                </c:pt>
                <c:pt idx="1">
                  <c:v>-1096.4123108416195</c:v>
                </c:pt>
                <c:pt idx="2">
                  <c:v>-829.40125008863333</c:v>
                </c:pt>
                <c:pt idx="3">
                  <c:v>-599.16689606185105</c:v>
                </c:pt>
                <c:pt idx="4">
                  <c:v>-349.42575634336725</c:v>
                </c:pt>
                <c:pt idx="5">
                  <c:v>-144.81998514840262</c:v>
                </c:pt>
                <c:pt idx="6">
                  <c:v>59.066987565220963</c:v>
                </c:pt>
                <c:pt idx="7">
                  <c:v>259.80421034527262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5a'!$M$1:$M$2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5a'!$L$3:$L$15</c:f>
              <c:numCache>
                <c:formatCode>General</c:formatCode>
                <c:ptCount val="13"/>
                <c:pt idx="0">
                  <c:v>-214.99078729043063</c:v>
                </c:pt>
                <c:pt idx="1">
                  <c:v>-179.33093893995922</c:v>
                </c:pt>
                <c:pt idx="2">
                  <c:v>-156.32262607596593</c:v>
                </c:pt>
                <c:pt idx="3">
                  <c:v>-134.11094793602319</c:v>
                </c:pt>
                <c:pt idx="4">
                  <c:v>-107.9388640049528</c:v>
                </c:pt>
                <c:pt idx="5">
                  <c:v>-81.29780421653706</c:v>
                </c:pt>
                <c:pt idx="6">
                  <c:v>-48.066014580611181</c:v>
                </c:pt>
                <c:pt idx="7">
                  <c:v>19.965446030915658</c:v>
                </c:pt>
              </c:numCache>
            </c:numRef>
          </c:xVal>
          <c:yVal>
            <c:numRef>
              <c:f>'Figure 5a'!$M$3:$M$15</c:f>
              <c:numCache>
                <c:formatCode>General</c:formatCode>
                <c:ptCount val="13"/>
                <c:pt idx="0">
                  <c:v>-879.20622027961656</c:v>
                </c:pt>
                <c:pt idx="1">
                  <c:v>-676.60369064319957</c:v>
                </c:pt>
                <c:pt idx="2">
                  <c:v>-523.0718232901886</c:v>
                </c:pt>
                <c:pt idx="3">
                  <c:v>-391.35952520138846</c:v>
                </c:pt>
                <c:pt idx="4">
                  <c:v>-244.42847502719013</c:v>
                </c:pt>
                <c:pt idx="5">
                  <c:v>-127.23915579601113</c:v>
                </c:pt>
                <c:pt idx="6">
                  <c:v>-10.479995177325602</c:v>
                </c:pt>
                <c:pt idx="7">
                  <c:v>104.23294054115175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9234599202823"/>
          <c:y val="0.43758507437046779"/>
          <c:w val="0.36537779766485767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1.7778643818666423E-2</c:v>
                </c:pt>
                <c:pt idx="2">
                  <c:v>4.7044424493921488E-2</c:v>
                </c:pt>
                <c:pt idx="4">
                  <c:v>1920.4770363251096</c:v>
                </c:pt>
                <c:pt idx="5">
                  <c:v>1949.4496601664009</c:v>
                </c:pt>
                <c:pt idx="6">
                  <c:v>1920.5010434768103</c:v>
                </c:pt>
                <c:pt idx="8">
                  <c:v>10.43809848039712</c:v>
                </c:pt>
                <c:pt idx="9">
                  <c:v>10.595569304140776</c:v>
                </c:pt>
                <c:pt idx="10">
                  <c:v>10.436558543490811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134.02890082847773</c:v>
                </c:pt>
                <c:pt idx="5">
                  <c:v>136.05088227064877</c:v>
                </c:pt>
                <c:pt idx="6">
                  <c:v>134.06356146816864</c:v>
                </c:pt>
                <c:pt idx="8">
                  <c:v>0</c:v>
                </c:pt>
                <c:pt idx="9">
                  <c:v>0</c:v>
                </c:pt>
                <c:pt idx="10">
                  <c:v>3.7758343379447417E-3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2.3129232936314126</c:v>
                </c:pt>
                <c:pt idx="1">
                  <c:v>5.3331441270697093</c:v>
                </c:pt>
                <c:pt idx="2">
                  <c:v>2.9990042872290537</c:v>
                </c:pt>
                <c:pt idx="4">
                  <c:v>2.3129232936314126</c:v>
                </c:pt>
                <c:pt idx="5">
                  <c:v>3.7280478982982426</c:v>
                </c:pt>
                <c:pt idx="6">
                  <c:v>2.7951802684895095</c:v>
                </c:pt>
                <c:pt idx="8">
                  <c:v>2.3129232936314126</c:v>
                </c:pt>
                <c:pt idx="9">
                  <c:v>3.7280478982982426</c:v>
                </c:pt>
                <c:pt idx="10">
                  <c:v>2.795065581540189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0.68071373173069805</c:v>
                </c:pt>
                <c:pt idx="5">
                  <c:v>0.69098308800000041</c:v>
                </c:pt>
                <c:pt idx="6">
                  <c:v>0.68070379051248386</c:v>
                </c:pt>
                <c:pt idx="8">
                  <c:v>0.37817429540594377</c:v>
                </c:pt>
                <c:pt idx="9">
                  <c:v>0.38387949333333365</c:v>
                </c:pt>
                <c:pt idx="10">
                  <c:v>0.37816877250693542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862.24427369466434</c:v>
                </c:pt>
                <c:pt idx="1">
                  <c:v>54.011482138487786</c:v>
                </c:pt>
                <c:pt idx="2">
                  <c:v>713.26205527727177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6.1676714276172132E-14</c:v>
                </c:pt>
                <c:pt idx="1">
                  <c:v>-1011.631293271494</c:v>
                </c:pt>
                <c:pt idx="2">
                  <c:v>-183.4498131437287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208.81513261067261</c:v>
                </c:pt>
                <c:pt idx="1">
                  <c:v>225.29714164046825</c:v>
                </c:pt>
                <c:pt idx="2">
                  <c:v>210.93527244444479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4.6832634944449898E-14</c:v>
                </c:pt>
                <c:pt idx="1">
                  <c:v>3.5538323645167114</c:v>
                </c:pt>
                <c:pt idx="2">
                  <c:v>1.4326899497229673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1.1182621957714003E-3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527.55267915591253</c:v>
                </c:pt>
                <c:pt idx="5">
                  <c:v>535.51142328070409</c:v>
                </c:pt>
                <c:pt idx="6">
                  <c:v>527.34671933035474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114.00280215323352</c:v>
                </c:pt>
                <c:pt idx="5">
                  <c:v>115.72266666666658</c:v>
                </c:pt>
                <c:pt idx="6">
                  <c:v>114.00113724377097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66.530285293611627</c:v>
                </c:pt>
                <c:pt idx="5">
                  <c:v>67.533971822222185</c:v>
                </c:pt>
                <c:pt idx="6">
                  <c:v>66.529313677822103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1353.6437682016017</c:v>
                </c:pt>
                <c:pt idx="9">
                  <c:v>1374.0650546681454</c:v>
                </c:pt>
                <c:pt idx="10">
                  <c:v>1353.4770204042632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53.122905744414126</c:v>
                </c:pt>
                <c:pt idx="9">
                  <c:v>53.924326400000048</c:v>
                </c:pt>
                <c:pt idx="10">
                  <c:v>53.080441741813175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37.597104125064561</c:v>
                </c:pt>
                <c:pt idx="9">
                  <c:v>38.164300053333349</c:v>
                </c:pt>
                <c:pt idx="10">
                  <c:v>37.596616065452331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</c:v>
                </c:pt>
                <c:pt idx="1">
                  <c:v>22.182966026943472</c:v>
                </c:pt>
                <c:pt idx="2">
                  <c:v>11.559891908457288</c:v>
                </c:pt>
                <c:pt idx="4">
                  <c:v>8.26450285294362</c:v>
                </c:pt>
                <c:pt idx="5">
                  <c:v>26.546707145788023</c:v>
                </c:pt>
                <c:pt idx="6">
                  <c:v>13.461024702348533</c:v>
                </c:pt>
                <c:pt idx="8">
                  <c:v>8.2645028529436217</c:v>
                </c:pt>
                <c:pt idx="9">
                  <c:v>26.546707145788016</c:v>
                </c:pt>
                <c:pt idx="10">
                  <c:v>13.53461303706651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1.1454254194728584E-14</c:v>
                </c:pt>
                <c:pt idx="1">
                  <c:v>1.2221532666666721</c:v>
                </c:pt>
                <c:pt idx="2">
                  <c:v>0.35794601706613732</c:v>
                </c:pt>
                <c:pt idx="4">
                  <c:v>1.1006663444668141E-14</c:v>
                </c:pt>
                <c:pt idx="5">
                  <c:v>3.0193697616217231E-14</c:v>
                </c:pt>
                <c:pt idx="6">
                  <c:v>8.674845373753407E-4</c:v>
                </c:pt>
                <c:pt idx="8">
                  <c:v>1.6428615030627587E-15</c:v>
                </c:pt>
                <c:pt idx="9">
                  <c:v>6.4290216607155846E-15</c:v>
                </c:pt>
                <c:pt idx="10">
                  <c:v>-1.7427140520519287E-15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5.8611920258229071E-22</c:v>
                </c:pt>
                <c:pt idx="8">
                  <c:v>0</c:v>
                </c:pt>
                <c:pt idx="9">
                  <c:v>0</c:v>
                </c:pt>
                <c:pt idx="10">
                  <c:v>1.0089781069263148E-12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1080.6751362688892</c:v>
                </c:pt>
                <c:pt idx="1">
                  <c:v>-700.01279506352262</c:v>
                </c:pt>
                <c:pt idx="2">
                  <c:v>757.14409116495665</c:v>
                </c:pt>
                <c:pt idx="4">
                  <c:v>2773.8498436346499</c:v>
                </c:pt>
                <c:pt idx="5">
                  <c:v>2835.2343423387292</c:v>
                </c:pt>
                <c:pt idx="6">
                  <c:v>2779.3806697050104</c:v>
                </c:pt>
                <c:pt idx="8">
                  <c:v>1465.7574769934586</c:v>
                </c:pt>
                <c:pt idx="9">
                  <c:v>1507.4078849630391</c:v>
                </c:pt>
                <c:pt idx="10">
                  <c:v>1471.3022599804729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3000"/>
          <c:min val="-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3.3094354046475413E-2</c:v>
                </c:pt>
                <c:pt idx="9">
                  <c:v>3.3593620766630382E-2</c:v>
                </c:pt>
                <c:pt idx="10">
                  <c:v>3.3094767746385909E-2</c:v>
                </c:pt>
                <c:pt idx="12">
                  <c:v>1.7987308369135912E-4</c:v>
                </c:pt>
                <c:pt idx="13">
                  <c:v>1.8258667781114864E-4</c:v>
                </c:pt>
                <c:pt idx="14">
                  <c:v>1.7984654694229974E-4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1.6992085754155201E-2</c:v>
                </c:pt>
                <c:pt idx="9">
                  <c:v>1.7248431078531554E-2</c:v>
                </c:pt>
                <c:pt idx="10">
                  <c:v>1.6996480004636109E-2</c:v>
                </c:pt>
                <c:pt idx="12">
                  <c:v>0</c:v>
                </c:pt>
                <c:pt idx="13">
                  <c:v>0</c:v>
                </c:pt>
                <c:pt idx="14">
                  <c:v>4.7869750827807015E-7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5.1817408302350175E-4</c:v>
                </c:pt>
                <c:pt idx="10">
                  <c:v>3.8851163183045272E-4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1.1959503640000015</c:v>
                </c:pt>
                <c:pt idx="10">
                  <c:v>1.177716241931134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0.76641853244444458</c:v>
                </c:pt>
                <c:pt idx="10">
                  <c:v>0.75501703183869862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3.0227017856342684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0.43311278826666688</c:v>
                </c:pt>
                <c:pt idx="14">
                  <c:v>0.42667034874853382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2.5364371838254421E-2</c:v>
                </c:pt>
                <c:pt idx="10">
                  <c:v>1.2861498565499818E-2</c:v>
                </c:pt>
                <c:pt idx="12">
                  <c:v>7.896419027383441E-3</c:v>
                </c:pt>
                <c:pt idx="13">
                  <c:v>2.536437183825441E-2</c:v>
                </c:pt>
                <c:pt idx="14">
                  <c:v>1.293180942833091E-2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3.5721687409579141E-18</c:v>
                </c:pt>
                <c:pt idx="9">
                  <c:v>9.7992441888313431E-18</c:v>
                </c:pt>
                <c:pt idx="10">
                  <c:v>2.8153864822473995E-7</c:v>
                </c:pt>
                <c:pt idx="12">
                  <c:v>5.3318415126127836E-19</c:v>
                </c:pt>
                <c:pt idx="13">
                  <c:v>2.0865133495541323E-18</c:v>
                </c:pt>
                <c:pt idx="14">
                  <c:v>-5.6559089795587875E-19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1.7945619658362625E-25</c:v>
                </c:pt>
                <c:pt idx="12">
                  <c:v>0</c:v>
                </c:pt>
                <c:pt idx="13">
                  <c:v>0</c:v>
                </c:pt>
                <c:pt idx="14">
                  <c:v>3.0892585110231413E-16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1.9933691332069325</c:v>
                </c:pt>
                <c:pt idx="9">
                  <c:v>2.0409820881308858</c:v>
                </c:pt>
                <c:pt idx="10">
                  <c:v>1.9979353166747646</c:v>
                </c:pt>
                <c:pt idx="12">
                  <c:v>3.459181467386685</c:v>
                </c:pt>
                <c:pt idx="13">
                  <c:v>3.5289079017102027</c:v>
                </c:pt>
                <c:pt idx="14">
                  <c:v>3.4639063750576953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8076453058908"/>
          <c:y val="2.693698481191005E-2"/>
          <c:w val="0.81735652252542168"/>
          <c:h val="0.88204084234110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E-45E8-A424-266DF8AFD1B4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E-45E8-A424-266DF8AFD1B4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E-45E8-A424-266DF8AFD1B4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E-45E8-A424-266DF8AF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5a'!$G$1:$G$2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5a'!$F$3:$F$15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-204.3933721085593</c:v>
                      </c:pt>
                      <c:pt idx="1">
                        <c:v>-178.03571241945994</c:v>
                      </c:pt>
                      <c:pt idx="2">
                        <c:v>-155.0327499778758</c:v>
                      </c:pt>
                      <c:pt idx="3">
                        <c:v>-132.87498903805178</c:v>
                      </c:pt>
                      <c:pt idx="4">
                        <c:v>-107.45349327626461</c:v>
                      </c:pt>
                      <c:pt idx="5">
                        <c:v>-80.896092327228246</c:v>
                      </c:pt>
                      <c:pt idx="6">
                        <c:v>-47.672077364591914</c:v>
                      </c:pt>
                      <c:pt idx="7">
                        <c:v>19.965446006880601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5a'!$G$3:$G$15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-1448.7969015867877</c:v>
                      </c:pt>
                      <c:pt idx="1">
                        <c:v>-1096.4123108416195</c:v>
                      </c:pt>
                      <c:pt idx="2">
                        <c:v>-829.40125008863333</c:v>
                      </c:pt>
                      <c:pt idx="3">
                        <c:v>-599.16689606185105</c:v>
                      </c:pt>
                      <c:pt idx="4">
                        <c:v>-349.42575634336725</c:v>
                      </c:pt>
                      <c:pt idx="5">
                        <c:v>-144.81998514840262</c:v>
                      </c:pt>
                      <c:pt idx="6">
                        <c:v>59.066987565220963</c:v>
                      </c:pt>
                      <c:pt idx="7">
                        <c:v>259.80421034527262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BE-45E8-A424-266DF8AFD1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-214.99078729043063</c:v>
                      </c:pt>
                      <c:pt idx="1">
                        <c:v>-179.33093893995922</c:v>
                      </c:pt>
                      <c:pt idx="2">
                        <c:v>-156.32262607596593</c:v>
                      </c:pt>
                      <c:pt idx="3">
                        <c:v>-134.11094793602319</c:v>
                      </c:pt>
                      <c:pt idx="4">
                        <c:v>-107.9388640049528</c:v>
                      </c:pt>
                      <c:pt idx="5">
                        <c:v>-81.29780421653706</c:v>
                      </c:pt>
                      <c:pt idx="6">
                        <c:v>-48.066014580611181</c:v>
                      </c:pt>
                      <c:pt idx="7">
                        <c:v>19.965446030915658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-879.20622027961656</c:v>
                      </c:pt>
                      <c:pt idx="1">
                        <c:v>-676.60369064319957</c:v>
                      </c:pt>
                      <c:pt idx="2">
                        <c:v>-523.0718232901886</c:v>
                      </c:pt>
                      <c:pt idx="3">
                        <c:v>-391.35952520138846</c:v>
                      </c:pt>
                      <c:pt idx="4">
                        <c:v>-244.42847502719013</c:v>
                      </c:pt>
                      <c:pt idx="5">
                        <c:v>-127.23915579601113</c:v>
                      </c:pt>
                      <c:pt idx="6">
                        <c:v>-10.479995177325602</c:v>
                      </c:pt>
                      <c:pt idx="7">
                        <c:v>104.23294054115175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BE-45E8-A424-266DF8AFD1B4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45662095127462926"/>
          <c:y val="0.50318163677611893"/>
          <c:w val="0.39026411864035776"/>
          <c:h val="0.34582635266905626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132094287874"/>
          <c:y val="4.7375680431229604E-2"/>
          <c:w val="0.8754945858247520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3'!$C$102:$C$116</c:f>
              <c:numCache>
                <c:formatCode>General</c:formatCode>
                <c:ptCount val="15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5.2642188102924745E-2</c:v>
                </c:pt>
                <c:pt idx="9">
                  <c:v>5.3436356575257492E-2</c:v>
                </c:pt>
                <c:pt idx="10">
                  <c:v>5.2634421779543028E-2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3'!$D$102:$D$116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2.2281452008677374E-6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3'!$E$102:$E$116</c:f>
              <c:numCache>
                <c:formatCode>General</c:formatCode>
                <c:ptCount val="15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3'!$F$102:$F$116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3'!$G$102:$G$116</c:f>
              <c:numCache>
                <c:formatCode>General</c:formatCode>
                <c:ptCount val="15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3'!$H$102:$H$116</c:f>
              <c:numCache>
                <c:formatCode>General</c:formatCode>
                <c:ptCount val="15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3'!$I$102:$I$116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3'!$J$102:$J$116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3'!$K$102:$K$116</c:f>
              <c:numCache>
                <c:formatCode>General</c:formatCode>
                <c:ptCount val="15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3'!$L$102:$L$116</c:f>
              <c:numCache>
                <c:formatCode>General</c:formatCode>
                <c:ptCount val="15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3'!$M$102:$M$116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3'!$N$102:$N$116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3'!$O$102:$O$116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3'!$P$102:$P$116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3'!$Q$102:$Q$116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3'!$R$102:$R$116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3'!$S$102:$S$116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3'!$T$102:$T$116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3'!$U$102:$U$116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1.3717283744</c:v>
                </c:pt>
                <c:pt idx="10">
                  <c:v>1.3511753812137535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3'!$V$102:$V$116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3'!$W$102:$W$116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5.3924326400000049E-2</c:v>
                </c:pt>
                <c:pt idx="10">
                  <c:v>5.3080441741813172E-2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3'!$X$102:$X$116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-3.3564872213333374E-2</c:v>
                </c:pt>
                <c:pt idx="10">
                  <c:v>-3.3065603512370555E-2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3'!$Y$102:$Y$116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3'!$Z$102:$Z$116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3'!$AA$102:$AA$116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3'!$AB$102:$AB$116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3'!$AC$102:$AC$116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3'!$AD$102:$AD$116</c:f>
              <c:numCache>
                <c:formatCode>General</c:formatCode>
                <c:ptCount val="15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9.5432169874558985E-3</c:v>
                </c:pt>
                <c:pt idx="9">
                  <c:v>3.065411085247154E-2</c:v>
                </c:pt>
                <c:pt idx="10">
                  <c:v>1.5628737911073522E-2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3'!$AE$102:$AE$116</c:f>
              <c:numCache>
                <c:formatCode>General</c:formatCode>
                <c:ptCount val="15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3'!$AF$102:$AF$116</c:f>
              <c:numCache>
                <c:formatCode>General</c:formatCode>
                <c:ptCount val="15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3'!$AG$102:$AG$116</c:f>
              <c:numCache>
                <c:formatCode>General</c:formatCode>
                <c:ptCount val="15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3'!$AH$102:$AH$116</c:f>
              <c:numCache>
                <c:formatCode>General</c:formatCode>
                <c:ptCount val="15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1.5221939405652915E-18</c:v>
                </c:pt>
                <c:pt idx="9">
                  <c:v>5.9568124260383435E-18</c:v>
                </c:pt>
                <c:pt idx="10">
                  <c:v>-1.6147123572047641E-18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3'!$AI$102:$AI$116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1.2303233361272541E-15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3'!$AJ$102:$AJ$116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3'!$AK$102:$AK$116</c:f>
              <c:numCache>
                <c:formatCode>General</c:formatCode>
                <c:ptCount val="15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3'!$AL$102:$AL$116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-5.8776497749806429E-7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3'!$AM$102:$AM$116</c:f>
              <c:numCache>
                <c:formatCode>General</c:formatCode>
                <c:ptCount val="15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-6.5597259807536779E-2</c:v>
                </c:pt>
                <c:pt idx="9">
                  <c:v>-6.6586870564382936E-2</c:v>
                </c:pt>
                <c:pt idx="10">
                  <c:v>-6.5582364080438063E-2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xVal>
          <c:yVal>
            <c:numRef>
              <c:f>'Figure 3'!$AN$102:$AN$116</c:f>
              <c:numCache>
                <c:formatCode>General</c:formatCode>
                <c:ptCount val="15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1.37058453143173</c:v>
                </c:pt>
                <c:pt idx="9">
                  <c:v>1.4136715364220644</c:v>
                </c:pt>
                <c:pt idx="10">
                  <c:v>1.3769744972759437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7183665995238E-3"/>
              <c:y val="0.10183834163586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9368406985212481"/>
          <c:y val="0.50487943904779453"/>
          <c:w val="0.69378747248727213"/>
          <c:h val="0.231246697826469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0781908075443"/>
          <c:y val="4.7375680431229604E-2"/>
          <c:w val="0.85057117133614113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3'!$C$118:$C$120</c:f>
              <c:numCache>
                <c:formatCode>General</c:formatCode>
                <c:ptCount val="3"/>
                <c:pt idx="0">
                  <c:v>9.6854914315511742</c:v>
                </c:pt>
                <c:pt idx="1">
                  <c:v>9.8316083049407954</c:v>
                </c:pt>
                <c:pt idx="2">
                  <c:v>9.6856125061892602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99A-4C9B-9C08-0B59A088CD3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3'!$D$118:$D$120</c:f>
              <c:numCache>
                <c:formatCode>General</c:formatCode>
                <c:ptCount val="3"/>
                <c:pt idx="0">
                  <c:v>7.9091354500765362E-2</c:v>
                </c:pt>
                <c:pt idx="1">
                  <c:v>8.0284539329173316E-2</c:v>
                </c:pt>
                <c:pt idx="2">
                  <c:v>7.9111807977023718E-2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9A-4C9B-9C08-0B59A088CD3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3'!$E$118:$E$120</c:f>
              <c:numCache>
                <c:formatCode>General</c:formatCode>
                <c:ptCount val="3"/>
                <c:pt idx="0">
                  <c:v>2.4184831928607342E-3</c:v>
                </c:pt>
                <c:pt idx="1">
                  <c:v>3.8981929098297632E-3</c:v>
                </c:pt>
                <c:pt idx="2">
                  <c:v>2.9227499757435169E-3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99A-4C9B-9C08-0B59A088CD3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3'!$F$118:$F$120</c:f>
              <c:numCache>
                <c:formatCode>General</c:formatCode>
                <c:ptCount val="3"/>
                <c:pt idx="0">
                  <c:v>3.2258592906127883E-4</c:v>
                </c:pt>
                <c:pt idx="1">
                  <c:v>3.274525119999999E-4</c:v>
                </c:pt>
                <c:pt idx="2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99A-4C9B-9C08-0B59A088CD3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3'!$G$118:$G$120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99A-4C9B-9C08-0B59A088CD3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3'!$H$118:$H$120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99A-4C9B-9C08-0B59A088CD3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3'!$I$118:$I$120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99A-4C9B-9C08-0B59A088CD3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3'!$J$118:$J$120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99A-4C9B-9C08-0B59A088CD3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3'!$K$118:$K$120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99A-4C9B-9C08-0B59A088CD3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3'!$L$118:$L$120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99A-4C9B-9C08-0B59A088CD3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3'!$M$118:$M$120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99A-4C9B-9C08-0B59A088CD3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3'!$N$118:$N$120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1.1182621957714002E-6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99A-4C9B-9C08-0B59A088CD3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3'!$O$118:$O$120</c:f>
              <c:numCache>
                <c:formatCode>General</c:formatCode>
                <c:ptCount val="3"/>
                <c:pt idx="0">
                  <c:v>0.52665874510729294</c:v>
                </c:pt>
                <c:pt idx="1">
                  <c:v>0.5346040031999999</c:v>
                </c:pt>
                <c:pt idx="2">
                  <c:v>0.52645313427911122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99A-4C9B-9C08-0B59A088CD3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3'!$P$118:$P$120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99A-4C9B-9C08-0B59A088CD3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3'!$Q$118:$Q$120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99A-4C9B-9C08-0B59A088CD3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3'!$R$118:$R$120</c:f>
              <c:numCache>
                <c:formatCode>General</c:formatCode>
                <c:ptCount val="3"/>
                <c:pt idx="0">
                  <c:v>0.11400280215323352</c:v>
                </c:pt>
                <c:pt idx="1">
                  <c:v>0.11572266666666658</c:v>
                </c:pt>
                <c:pt idx="2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99A-4C9B-9C08-0B59A088CD3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3'!$S$118:$S$120</c:f>
              <c:numCache>
                <c:formatCode>General</c:formatCode>
                <c:ptCount val="3"/>
                <c:pt idx="0">
                  <c:v>-5.8512288213750152E-2</c:v>
                </c:pt>
                <c:pt idx="1">
                  <c:v>-5.9395013955555506E-2</c:v>
                </c:pt>
                <c:pt idx="2">
                  <c:v>-5.8511433693694333E-2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99A-4C9B-9C08-0B59A088CD3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3'!$T$118:$T$120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99A-4C9B-9C08-0B59A088CD3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3'!$U$118:$U$120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99A-4C9B-9C08-0B59A088CD3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3'!$V$118:$V$120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99A-4C9B-9C08-0B59A088CD3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3'!$W$118:$W$120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99A-4C9B-9C08-0B59A088CD3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3'!$X$118:$X$120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99A-4C9B-9C08-0B59A088CD3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3'!$Y$118:$Y$120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99A-4C9B-9C08-0B59A088CD3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3'!$Z$118:$Z$120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99A-4C9B-9C08-0B59A088CD3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3'!$AA$118:$AA$120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99A-4C9B-9C08-0B59A088CD3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3'!$AB$118:$AB$120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99A-4C9B-9C08-0B59A088CD3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3'!$AC$118:$AC$120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99A-4C9B-9C08-0B59A088CD3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3'!$AD$118:$AD$120</c:f>
              <c:numCache>
                <c:formatCode>General</c:formatCode>
                <c:ptCount val="3"/>
                <c:pt idx="0">
                  <c:v>9.543216987455895E-3</c:v>
                </c:pt>
                <c:pt idx="1">
                  <c:v>3.0654110852471547E-2</c:v>
                </c:pt>
                <c:pt idx="2">
                  <c:v>1.5543763719829927E-2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9A-4C9B-9C08-0B59A088CD3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3'!$AE$118:$AE$120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-1.2182753495219332E-5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99A-4C9B-9C08-0B59A088CD3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3'!$AF$118:$AF$120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-1.5245990335783453E-5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99A-4C9B-9C08-0B59A088CD3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3'!$AG$118:$AG$120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-1.0780846867704917E-7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99A-4C9B-9C08-0B59A088CD3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3'!$AH$118:$AH$120</c:f>
              <c:numCache>
                <c:formatCode>General</c:formatCode>
                <c:ptCount val="3"/>
                <c:pt idx="0">
                  <c:v>1.0198228134313594E-17</c:v>
                </c:pt>
                <c:pt idx="1">
                  <c:v>2.7975981827429071E-17</c:v>
                </c:pt>
                <c:pt idx="2">
                  <c:v>8.0376812279372357E-7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99A-4C9B-9C08-0B59A088CD3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3'!$AI$118:$AI$120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7.1469948429907052E-25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99A-4C9B-9C08-0B59A088CD3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3'!$AJ$118:$AJ$120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99A-4C9B-9C08-0B59A088CD3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3'!$AK$118:$AK$120</c:f>
              <c:numCache>
                <c:formatCode>General</c:formatCode>
                <c:ptCount val="3"/>
                <c:pt idx="0">
                  <c:v>-0.40988007472408644</c:v>
                </c:pt>
                <c:pt idx="1">
                  <c:v>-0.41606359111111141</c:v>
                </c:pt>
                <c:pt idx="2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99A-4C9B-9C08-0B59A088CD3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3'!$AL$118:$AL$120</c:f>
              <c:numCache>
                <c:formatCode>General</c:formatCode>
                <c:ptCount val="3"/>
                <c:pt idx="0">
                  <c:v>0</c:v>
                </c:pt>
                <c:pt idx="1">
                  <c:v>2.4902490102087102E-20</c:v>
                </c:pt>
                <c:pt idx="2">
                  <c:v>-1.4476112441788186E-7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99A-4C9B-9C08-0B59A088CD3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3'!$AM$118:$AM$120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1.4184057786949616E-24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3'!$AN$118:$AN$120</c:f>
              <c:numCache>
                <c:formatCode>General</c:formatCode>
                <c:ptCount val="3"/>
                <c:pt idx="0">
                  <c:v>9.9491362564840067</c:v>
                </c:pt>
                <c:pt idx="1">
                  <c:v>10.12164066534427</c:v>
                </c:pt>
                <c:pt idx="2">
                  <c:v>9.9555563988355349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2.1649972778879703E-6</c:v>
                </c:pt>
                <c:pt idx="6">
                  <c:v>5.7288425375961E-6</c:v>
                </c:pt>
                <c:pt idx="8">
                  <c:v>0.23386640726357139</c:v>
                </c:pt>
                <c:pt idx="9">
                  <c:v>0.23739455330156159</c:v>
                </c:pt>
                <c:pt idx="10">
                  <c:v>0.233869330738422</c:v>
                </c:pt>
                <c:pt idx="12">
                  <c:v>1.2711011608579185E-3</c:v>
                </c:pt>
                <c:pt idx="13">
                  <c:v>1.2902771963434723E-3</c:v>
                </c:pt>
                <c:pt idx="14">
                  <c:v>1.2709136347876335E-3</c:v>
                </c:pt>
                <c:pt idx="16">
                  <c:v>3.9213696335395614E-5</c:v>
                </c:pt>
                <c:pt idx="17">
                  <c:v>3.9805280432400001E-5</c:v>
                </c:pt>
                <c:pt idx="18">
                  <c:v>4.1233259217343177E-5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1.4918095248717012E-2</c:v>
                </c:pt>
                <c:pt idx="9">
                  <c:v>1.5143152020495272E-2</c:v>
                </c:pt>
                <c:pt idx="10">
                  <c:v>1.4921953153400965E-2</c:v>
                </c:pt>
                <c:pt idx="12">
                  <c:v>0</c:v>
                </c:pt>
                <c:pt idx="13">
                  <c:v>0</c:v>
                </c:pt>
                <c:pt idx="14">
                  <c:v>4.2026947881130187E-7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7.0916796937696316E-4</c:v>
                </c:pt>
                <c:pt idx="1">
                  <c:v>1.1430608896784002E-3</c:v>
                </c:pt>
                <c:pt idx="2">
                  <c:v>8.5699814956862797E-4</c:v>
                </c:pt>
                <c:pt idx="4">
                  <c:v>3.6839894513088982E-4</c:v>
                </c:pt>
                <c:pt idx="5">
                  <c:v>8.4945517910313341E-4</c:v>
                </c:pt>
                <c:pt idx="6">
                  <c:v>4.7767689438743061E-4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4.4521211109663076E-4</c:v>
                </c:pt>
                <c:pt idx="12">
                  <c:v>3.6839894513088982E-4</c:v>
                </c:pt>
                <c:pt idx="13">
                  <c:v>5.937978647679999E-4</c:v>
                </c:pt>
                <c:pt idx="14">
                  <c:v>4.4519384393175481E-4</c:v>
                </c:pt>
                <c:pt idx="16">
                  <c:v>6.5157800427937665E-4</c:v>
                </c:pt>
                <c:pt idx="17">
                  <c:v>1.0502354384685428E-3</c:v>
                </c:pt>
                <c:pt idx="18">
                  <c:v>7.8740292731263465E-4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1.5498380945358004E-3</c:v>
                </c:pt>
                <c:pt idx="9">
                  <c:v>1.573219200000001E-3</c:v>
                </c:pt>
                <c:pt idx="10">
                  <c:v>1.5498154605297916E-3</c:v>
                </c:pt>
                <c:pt idx="12">
                  <c:v>8.6102116363100166E-4</c:v>
                </c:pt>
                <c:pt idx="13">
                  <c:v>8.7401066666666582E-4</c:v>
                </c:pt>
                <c:pt idx="14">
                  <c:v>8.6100858918321797E-4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1.1823914628124761</c:v>
                </c:pt>
                <c:pt idx="9">
                  <c:v>1.2002292096000011</c:v>
                </c:pt>
                <c:pt idx="10">
                  <c:v>1.1819298498796951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7.1493807295430575E-2</c:v>
                </c:pt>
                <c:pt idx="9">
                  <c:v>7.2572374311111076E-2</c:v>
                </c:pt>
                <c:pt idx="10">
                  <c:v>7.1492763191806016E-2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3.033903472398789</c:v>
                </c:pt>
                <c:pt idx="13">
                  <c:v>3.0796734256000007</c:v>
                </c:pt>
                <c:pt idx="14">
                  <c:v>3.0335297233472214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0.40403131896349831</c:v>
                </c:pt>
                <c:pt idx="13">
                  <c:v>0.41012660008533397</c:v>
                </c:pt>
                <c:pt idx="14">
                  <c:v>0.4040260741082512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0.68512496515743615</c:v>
                </c:pt>
                <c:pt idx="17">
                  <c:v>0.69546086999999956</c:v>
                </c:pt>
                <c:pt idx="18">
                  <c:v>0.6842099608837624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6.9063415494104372E-3</c:v>
                </c:pt>
                <c:pt idx="5">
                  <c:v>2.097866572205195E-2</c:v>
                </c:pt>
                <c:pt idx="6">
                  <c:v>1.0932312109932642E-2</c:v>
                </c:pt>
                <c:pt idx="8">
                  <c:v>7.81582780680741E-3</c:v>
                </c:pt>
                <c:pt idx="9">
                  <c:v>2.5105501877263185E-2</c:v>
                </c:pt>
                <c:pt idx="10">
                  <c:v>1.2730233511779132E-2</c:v>
                </c:pt>
                <c:pt idx="12">
                  <c:v>7.8158278068074117E-3</c:v>
                </c:pt>
                <c:pt idx="13">
                  <c:v>2.5105501877263178E-2</c:v>
                </c:pt>
                <c:pt idx="14">
                  <c:v>1.2799826778667605E-2</c:v>
                </c:pt>
                <c:pt idx="16">
                  <c:v>0.4673504873288597</c:v>
                </c:pt>
                <c:pt idx="17">
                  <c:v>0.47440101155555559</c:v>
                </c:pt>
                <c:pt idx="18">
                  <c:v>0.46734366209093559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-8.60154592330949E-3</c:v>
                </c:pt>
                <c:pt idx="1">
                  <c:v>-8.7313102213333327E-3</c:v>
                </c:pt>
                <c:pt idx="2">
                  <c:v>-8.6014203053866849E-3</c:v>
                </c:pt>
                <c:pt idx="4">
                  <c:v>4.4291260195620138E-19</c:v>
                </c:pt>
                <c:pt idx="5">
                  <c:v>-7.2647230576661486E-3</c:v>
                </c:pt>
                <c:pt idx="6">
                  <c:v>-1.3230968066569575E-3</c:v>
                </c:pt>
                <c:pt idx="8">
                  <c:v>0</c:v>
                </c:pt>
                <c:pt idx="9">
                  <c:v>0</c:v>
                </c:pt>
                <c:pt idx="10">
                  <c:v>-1.6610024998575689E-6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-1.9073370989995573E-3</c:v>
                </c:pt>
                <c:pt idx="17">
                  <c:v>-1.9361114916439999E-3</c:v>
                </c:pt>
                <c:pt idx="18">
                  <c:v>-1.9073029477493543E-3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-1.1733913415923112E-2</c:v>
                </c:pt>
                <c:pt idx="1">
                  <c:v>-1.191093311111111E-2</c:v>
                </c:pt>
                <c:pt idx="2">
                  <c:v>-1.1733742052560893E-2</c:v>
                </c:pt>
                <c:pt idx="4">
                  <c:v>6.7600921132882306E-20</c:v>
                </c:pt>
                <c:pt idx="5">
                  <c:v>-1.1088010779202997E-3</c:v>
                </c:pt>
                <c:pt idx="6">
                  <c:v>-2.017809704380529E-4</c:v>
                </c:pt>
                <c:pt idx="8">
                  <c:v>0</c:v>
                </c:pt>
                <c:pt idx="9">
                  <c:v>0</c:v>
                </c:pt>
                <c:pt idx="10">
                  <c:v>-3.1472426780421392E-6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-1.2335999615013644E-3</c:v>
                </c:pt>
                <c:pt idx="17">
                  <c:v>-1.2522102478933334E-3</c:v>
                </c:pt>
                <c:pt idx="18">
                  <c:v>-1.2335778736486411E-3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-6.4751591573876076E-3</c:v>
                </c:pt>
                <c:pt idx="1">
                  <c:v>-6.5728444444444435E-3</c:v>
                </c:pt>
                <c:pt idx="2">
                  <c:v>-6.4750645934510288E-3</c:v>
                </c:pt>
                <c:pt idx="4">
                  <c:v>1.3642755861267537E-19</c:v>
                </c:pt>
                <c:pt idx="5">
                  <c:v>-2.2377065506314297E-3</c:v>
                </c:pt>
                <c:pt idx="6">
                  <c:v>-4.0722415391456228E-4</c:v>
                </c:pt>
                <c:pt idx="8">
                  <c:v>0</c:v>
                </c:pt>
                <c:pt idx="9">
                  <c:v>0</c:v>
                </c:pt>
                <c:pt idx="10">
                  <c:v>-2.0770143564178983E-8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-6.7337585136789332E-4</c:v>
                </c:pt>
                <c:pt idx="17">
                  <c:v>-6.8353450719999974E-4</c:v>
                </c:pt>
                <c:pt idx="18">
                  <c:v>-6.733637944393129E-4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3.5871881719637112E-4</c:v>
                </c:pt>
                <c:pt idx="1">
                  <c:v>3.6413050666666576E-4</c:v>
                </c:pt>
                <c:pt idx="2">
                  <c:v>3.5871357842730701E-4</c:v>
                </c:pt>
                <c:pt idx="4">
                  <c:v>1.4108768361345685E-18</c:v>
                </c:pt>
                <c:pt idx="5">
                  <c:v>1.5053863000000071E-4</c:v>
                </c:pt>
                <c:pt idx="6">
                  <c:v>4.4089971767665025E-5</c:v>
                </c:pt>
                <c:pt idx="8">
                  <c:v>1.3557448816142122E-18</c:v>
                </c:pt>
                <c:pt idx="9">
                  <c:v>3.7191062673969099E-18</c:v>
                </c:pt>
                <c:pt idx="10">
                  <c:v>1.0685233788953656E-7</c:v>
                </c:pt>
                <c:pt idx="12">
                  <c:v>2.0235933306903446E-19</c:v>
                </c:pt>
                <c:pt idx="13">
                  <c:v>7.9189422426869292E-19</c:v>
                </c:pt>
                <c:pt idx="14">
                  <c:v>-2.1465866273317336E-19</c:v>
                </c:pt>
                <c:pt idx="16">
                  <c:v>2.3145140476366061E-4</c:v>
                </c:pt>
                <c:pt idx="17">
                  <c:v>2.2694433827999985E-4</c:v>
                </c:pt>
                <c:pt idx="18">
                  <c:v>2.8965438892211476E-4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3.3258863920589542E-25</c:v>
                </c:pt>
                <c:pt idx="12">
                  <c:v>0</c:v>
                </c:pt>
                <c:pt idx="13">
                  <c:v>0</c:v>
                </c:pt>
                <c:pt idx="14">
                  <c:v>5.7253653197627324E-16</c:v>
                </c:pt>
                <c:pt idx="16">
                  <c:v>0</c:v>
                </c:pt>
                <c:pt idx="17">
                  <c:v>-1.4390243450179697E-15</c:v>
                </c:pt>
                <c:pt idx="18">
                  <c:v>2.1837756700453169E-13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2.1408526214880901</c:v>
                </c:pt>
                <c:pt idx="5">
                  <c:v>3.3853600266665369</c:v>
                </c:pt>
                <c:pt idx="6">
                  <c:v>2.3563870678987668</c:v>
                </c:pt>
                <c:pt idx="8">
                  <c:v>2.2746559103310968</c:v>
                </c:pt>
                <c:pt idx="9">
                  <c:v>2.3089717333333324</c:v>
                </c:pt>
                <c:pt idx="10">
                  <c:v>2.2746226910059781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-3.3266742899230026E-19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2.3629356661285106E-18</c:v>
                </c:pt>
                <c:pt idx="10">
                  <c:v>-1.373602489363951E-5</c:v>
                </c:pt>
                <c:pt idx="12">
                  <c:v>0</c:v>
                </c:pt>
                <c:pt idx="13">
                  <c:v>0</c:v>
                </c:pt>
                <c:pt idx="14">
                  <c:v>-5.5771564327014689E-5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-2.064330071307734E-2</c:v>
                </c:pt>
                <c:pt idx="5">
                  <c:v>-4.5421514055679806E-3</c:v>
                </c:pt>
                <c:pt idx="6">
                  <c:v>-1.7662393313618695E-2</c:v>
                </c:pt>
                <c:pt idx="8">
                  <c:v>0</c:v>
                </c:pt>
                <c:pt idx="9">
                  <c:v>0</c:v>
                </c:pt>
                <c:pt idx="10">
                  <c:v>2.6753761699323644E-25</c:v>
                </c:pt>
                <c:pt idx="12">
                  <c:v>-1.2372858905257468E-2</c:v>
                </c:pt>
                <c:pt idx="13">
                  <c:v>-1.2559517834327176E-2</c:v>
                </c:pt>
                <c:pt idx="14">
                  <c:v>-1.2370049295066059E-2</c:v>
                </c:pt>
                <c:pt idx="16">
                  <c:v>-9.5468507072159828E-3</c:v>
                </c:pt>
                <c:pt idx="17">
                  <c:v>-9.6908760244561257E-3</c:v>
                </c:pt>
                <c:pt idx="18">
                  <c:v>-9.534100611041596E-3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0.49796814093946279</c:v>
                </c:pt>
                <c:pt idx="1">
                  <c:v>0.50590376228612266</c:v>
                </c:pt>
                <c:pt idx="2">
                  <c:v>0.49810870909491606</c:v>
                </c:pt>
                <c:pt idx="4">
                  <c:v>2.5270873833942749</c:v>
                </c:pt>
                <c:pt idx="5">
                  <c:v>3.4172556657793605</c:v>
                </c:pt>
                <c:pt idx="6">
                  <c:v>2.6788172315786158</c:v>
                </c:pt>
                <c:pt idx="8">
                  <c:v>3.7870597477977657</c:v>
                </c:pt>
                <c:pt idx="9">
                  <c:v>3.8615835415085327</c:v>
                </c:pt>
                <c:pt idx="10">
                  <c:v>3.7915433957229432</c:v>
                </c:pt>
                <c:pt idx="12">
                  <c:v>3.4358782815334563</c:v>
                </c:pt>
                <c:pt idx="13">
                  <c:v>3.5051040954560486</c:v>
                </c:pt>
                <c:pt idx="14">
                  <c:v>3.4405073397121289</c:v>
                </c:pt>
                <c:pt idx="16">
                  <c:v>1.1406591740269367</c:v>
                </c:pt>
                <c:pt idx="17">
                  <c:v>1.1582481696735412</c:v>
                </c:pt>
                <c:pt idx="18">
                  <c:v>1.1399461992293067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5648900769188"/>
          <c:y val="4.7375680431229604E-2"/>
          <c:w val="0.755660510638416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0.32201719008185237</c:v>
                </c:pt>
                <c:pt idx="1">
                  <c:v>0.32687519293333339</c:v>
                </c:pt>
                <c:pt idx="2">
                  <c:v>0.33860154772251017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</c:v>
                </c:pt>
                <c:pt idx="1">
                  <c:v>6.5937051165226448</c:v>
                </c:pt>
                <c:pt idx="2">
                  <c:v>4.9435607678189468</c:v>
                </c:pt>
                <c:pt idx="4">
                  <c:v>4.4523773402404698</c:v>
                </c:pt>
                <c:pt idx="5">
                  <c:v>7.1764922042241164</c:v>
                </c:pt>
                <c:pt idx="6">
                  <c:v>5.3805012444648632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22.487371182552909</c:v>
                </c:pt>
                <c:pt idx="1">
                  <c:v>22.826619262133335</c:v>
                </c:pt>
                <c:pt idx="2">
                  <c:v>22.486968541698253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</c:v>
                </c:pt>
                <c:pt idx="1">
                  <c:v>4.0068973333333329</c:v>
                </c:pt>
                <c:pt idx="2">
                  <c:v>3.9477893638888499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1.3662339406206536E-13</c:v>
                </c:pt>
                <c:pt idx="1">
                  <c:v>-7.7197910286486149E-13</c:v>
                </c:pt>
                <c:pt idx="2">
                  <c:v>5.6900951110853484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43.650072780141599</c:v>
                </c:pt>
                <c:pt idx="1">
                  <c:v>44.308584762000002</c:v>
                </c:pt>
                <c:pt idx="2">
                  <c:v>43.591776841194388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99.458444657473635</c:v>
                </c:pt>
                <c:pt idx="5">
                  <c:v>100.95889066666668</c:v>
                </c:pt>
                <c:pt idx="6">
                  <c:v>99.456992155407704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3.7212556332250002</c:v>
                </c:pt>
                <c:pt idx="1">
                  <c:v>3.7773950910989775</c:v>
                </c:pt>
                <c:pt idx="2">
                  <c:v>3.7212012875984075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1.8790465304918527</c:v>
                </c:pt>
                <c:pt idx="1">
                  <c:v>1.8424557495999982</c:v>
                </c:pt>
                <c:pt idx="2">
                  <c:v>2.3515695448105234</c:v>
                </c:pt>
                <c:pt idx="4">
                  <c:v>2.9122715827249643</c:v>
                </c:pt>
                <c:pt idx="5">
                  <c:v>2.95620657777777</c:v>
                </c:pt>
                <c:pt idx="6">
                  <c:v>2.9122290515904323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-2.5359850042150357E-12</c:v>
                </c:pt>
                <c:pt idx="2">
                  <c:v>3.848456331526072E-10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80.097919947412592</c:v>
                </c:pt>
                <c:pt idx="1">
                  <c:v>83.682532507618305</c:v>
                </c:pt>
                <c:pt idx="2">
                  <c:v>87.071563006202084</c:v>
                </c:pt>
                <c:pt idx="4">
                  <c:v>106.82309358043906</c:v>
                </c:pt>
                <c:pt idx="5">
                  <c:v>111.09158944866856</c:v>
                </c:pt>
                <c:pt idx="6">
                  <c:v>107.74972245146297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625718</xdr:colOff>
      <xdr:row>15</xdr:row>
      <xdr:rowOff>0</xdr:rowOff>
    </xdr:from>
    <xdr:to>
      <xdr:col>12</xdr:col>
      <xdr:colOff>549519</xdr:colOff>
      <xdr:row>44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D30D-05E2-75FE-AC52-98E0FADD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161926</xdr:colOff>
      <xdr:row>15</xdr:row>
      <xdr:rowOff>9526</xdr:rowOff>
    </xdr:from>
    <xdr:to>
      <xdr:col>6</xdr:col>
      <xdr:colOff>586155</xdr:colOff>
      <xdr:row>27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BE130-AE5B-4C93-A864-23C103A37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278422</xdr:colOff>
      <xdr:row>15</xdr:row>
      <xdr:rowOff>143974</xdr:rowOff>
    </xdr:from>
    <xdr:to>
      <xdr:col>11</xdr:col>
      <xdr:colOff>576261</xdr:colOff>
      <xdr:row>18</xdr:row>
      <xdr:rowOff>107339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26CA20-98D9-4815-8335-503A60D9D892}"/>
            </a:ext>
          </a:extLst>
        </xdr:cNvPr>
        <xdr:cNvSpPr txBox="1"/>
      </xdr:nvSpPr>
      <xdr:spPr>
        <a:xfrm>
          <a:off x="4791807" y="2891570"/>
          <a:ext cx="2876916" cy="5128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</a:t>
          </a:r>
          <a:r>
            <a:rPr lang="en-US" sz="1100" baseline="0"/>
            <a:t> to CHP</a:t>
          </a:r>
        </a:p>
        <a:p>
          <a:r>
            <a:rPr lang="en-US" sz="1100" baseline="0"/>
            <a:t>Origin - graphics from intro figure</a:t>
          </a:r>
          <a:endParaRPr lang="en-US" sz="1100"/>
        </a:p>
      </xdr:txBody>
    </xdr:sp>
    <xdr:clientData/>
  </xdr:twoCellAnchor>
  <xdr:twoCellAnchor>
    <xdr:from>
      <xdr:col>8</xdr:col>
      <xdr:colOff>612896</xdr:colOff>
      <xdr:row>22</xdr:row>
      <xdr:rowOff>56050</xdr:rowOff>
    </xdr:from>
    <xdr:to>
      <xdr:col>10</xdr:col>
      <xdr:colOff>468924</xdr:colOff>
      <xdr:row>25</xdr:row>
      <xdr:rowOff>28939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D4B350-C294-45AC-B992-696007CFCD24}"/>
            </a:ext>
          </a:extLst>
        </xdr:cNvPr>
        <xdr:cNvSpPr txBox="1"/>
      </xdr:nvSpPr>
      <xdr:spPr>
        <a:xfrm>
          <a:off x="5771050" y="4085858"/>
          <a:ext cx="1145566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Manure</a:t>
          </a:r>
          <a:r>
            <a:rPr lang="en-US" sz="1100" baseline="0"/>
            <a:t> Direct Land Application</a:t>
          </a:r>
        </a:p>
        <a:p>
          <a:r>
            <a:rPr lang="en-US" sz="1100" baseline="0"/>
            <a:t>Origin</a:t>
          </a:r>
          <a:endParaRPr lang="en-US" sz="1100"/>
        </a:p>
      </xdr:txBody>
    </xdr:sp>
    <xdr:clientData/>
  </xdr:twoCellAnchor>
  <xdr:twoCellAnchor>
    <xdr:from>
      <xdr:col>6</xdr:col>
      <xdr:colOff>559044</xdr:colOff>
      <xdr:row>37</xdr:row>
      <xdr:rowOff>63378</xdr:rowOff>
    </xdr:from>
    <xdr:to>
      <xdr:col>8</xdr:col>
      <xdr:colOff>410309</xdr:colOff>
      <xdr:row>40</xdr:row>
      <xdr:rowOff>36267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0EDD90-9FD6-4555-8661-1718143E8D16}"/>
            </a:ext>
          </a:extLst>
        </xdr:cNvPr>
        <xdr:cNvSpPr txBox="1"/>
      </xdr:nvSpPr>
      <xdr:spPr>
        <a:xfrm>
          <a:off x="4427659" y="6840782"/>
          <a:ext cx="1140804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 Direct Land Application</a:t>
          </a:r>
        </a:p>
        <a:p>
          <a:r>
            <a:rPr lang="en-US" sz="1100"/>
            <a:t>Origin</a:t>
          </a:r>
        </a:p>
      </xdr:txBody>
    </xdr:sp>
    <xdr:clientData/>
  </xdr:twoCellAnchor>
  <xdr:twoCellAnchor>
    <xdr:from>
      <xdr:col>0</xdr:col>
      <xdr:colOff>629749</xdr:colOff>
      <xdr:row>14</xdr:row>
      <xdr:rowOff>126755</xdr:rowOff>
    </xdr:from>
    <xdr:to>
      <xdr:col>2</xdr:col>
      <xdr:colOff>481015</xdr:colOff>
      <xdr:row>17</xdr:row>
      <xdr:rowOff>99644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A75FAF-7B29-4DFB-AB04-4FD8EF2051BA}"/>
            </a:ext>
          </a:extLst>
        </xdr:cNvPr>
        <xdr:cNvSpPr txBox="1"/>
      </xdr:nvSpPr>
      <xdr:spPr>
        <a:xfrm>
          <a:off x="629749" y="2691178"/>
          <a:ext cx="1140804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a)</a:t>
          </a:r>
        </a:p>
      </xdr:txBody>
    </xdr:sp>
    <xdr:clientData/>
  </xdr:twoCellAnchor>
  <xdr:twoCellAnchor>
    <xdr:from>
      <xdr:col>2</xdr:col>
      <xdr:colOff>539262</xdr:colOff>
      <xdr:row>14</xdr:row>
      <xdr:rowOff>160825</xdr:rowOff>
    </xdr:from>
    <xdr:to>
      <xdr:col>4</xdr:col>
      <xdr:colOff>395289</xdr:colOff>
      <xdr:row>17</xdr:row>
      <xdr:rowOff>133714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FC464B-06D5-4B54-AA6F-2A4AB975EC61}"/>
            </a:ext>
          </a:extLst>
        </xdr:cNvPr>
        <xdr:cNvSpPr txBox="1"/>
      </xdr:nvSpPr>
      <xdr:spPr>
        <a:xfrm>
          <a:off x="1828800" y="2725248"/>
          <a:ext cx="1145566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b)</a:t>
          </a:r>
        </a:p>
      </xdr:txBody>
    </xdr:sp>
    <xdr:clientData/>
  </xdr:twoCellAnchor>
  <xdr:twoCellAnchor>
    <xdr:from>
      <xdr:col>8</xdr:col>
      <xdr:colOff>381000</xdr:colOff>
      <xdr:row>30</xdr:row>
      <xdr:rowOff>36635</xdr:rowOff>
    </xdr:from>
    <xdr:to>
      <xdr:col>10</xdr:col>
      <xdr:colOff>183173</xdr:colOff>
      <xdr:row>34</xdr:row>
      <xdr:rowOff>161192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39154" y="5531827"/>
          <a:ext cx="1091711" cy="8572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563408</xdr:colOff>
      <xdr:row>31</xdr:row>
      <xdr:rowOff>180735</xdr:rowOff>
    </xdr:from>
    <xdr:to>
      <xdr:col>10</xdr:col>
      <xdr:colOff>419436</xdr:colOff>
      <xdr:row>33</xdr:row>
      <xdr:rowOff>35745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721562" y="5859100"/>
          <a:ext cx="1145566" cy="221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11</xdr:col>
      <xdr:colOff>195262</xdr:colOff>
      <xdr:row>37</xdr:row>
      <xdr:rowOff>7327</xdr:rowOff>
    </xdr:from>
    <xdr:to>
      <xdr:col>11</xdr:col>
      <xdr:colOff>437050</xdr:colOff>
      <xdr:row>39</xdr:row>
      <xdr:rowOff>26628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9C350A1-B290-8175-8C56-1356EA0E13C1}"/>
            </a:ext>
          </a:extLst>
        </xdr:cNvPr>
        <xdr:cNvGrpSpPr/>
      </xdr:nvGrpSpPr>
      <xdr:grpSpPr>
        <a:xfrm>
          <a:off x="7328022" y="6649183"/>
          <a:ext cx="241788" cy="378320"/>
          <a:chOff x="9371135" y="4066442"/>
          <a:chExt cx="246550" cy="385647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D37CFA1-BD11-FD0B-335C-0E59BBAE1854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F642995A-4026-93E4-AFFB-5C6DB01338CD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30143" y="12479771"/>
          <a:ext cx="501423" cy="842186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DA3EBF4-8AC4-B893-B6E0-EB99E059C54C}"/>
            </a:ext>
          </a:extLst>
        </xdr:cNvPr>
        <xdr:cNvGrpSpPr/>
      </xdr:nvGrpSpPr>
      <xdr:grpSpPr>
        <a:xfrm>
          <a:off x="3129643" y="10672078"/>
          <a:ext cx="15264509" cy="11531915"/>
          <a:chOff x="3129643" y="10672078"/>
          <a:chExt cx="15264509" cy="11531915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76E0E11-4F99-8FEC-152D-DA7FA027CC62}"/>
              </a:ext>
            </a:extLst>
          </xdr:cNvPr>
          <xdr:cNvGrpSpPr/>
        </xdr:nvGrpSpPr>
        <xdr:grpSpPr>
          <a:xfrm>
            <a:off x="3129643" y="10672078"/>
            <a:ext cx="15264509" cy="11531915"/>
            <a:chOff x="2758074" y="10354352"/>
            <a:chExt cx="15427330" cy="1111485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835067-0484-46FA-8E2F-5C00203A463A}"/>
                </a:ext>
              </a:extLst>
            </xdr:cNvPr>
            <xdr:cNvGraphicFramePr>
              <a:graphicFrameLocks/>
            </xdr:cNvGraphicFramePr>
          </xdr:nvGraphicFramePr>
          <xdr:xfrm>
            <a:off x="2758074" y="10436679"/>
            <a:ext cx="15427330" cy="110325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2C1B760-C4D0-5B10-2F26-421DD0177045}"/>
                </a:ext>
              </a:extLst>
            </xdr:cNvPr>
            <xdr:cNvGraphicFramePr>
              <a:graphicFrameLocks/>
            </xdr:cNvGraphicFramePr>
          </xdr:nvGraphicFramePr>
          <xdr:xfrm>
            <a:off x="4200388" y="13101276"/>
            <a:ext cx="2520958" cy="69168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E29BB5F-CE92-41AA-AD63-2796703C81AB}"/>
                </a:ext>
              </a:extLst>
            </xdr:cNvPr>
            <xdr:cNvGraphicFramePr>
              <a:graphicFrameLocks/>
            </xdr:cNvGraphicFramePr>
          </xdr:nvGraphicFramePr>
          <xdr:xfrm>
            <a:off x="7009560" y="13110799"/>
            <a:ext cx="2524667" cy="69052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E2676B-836B-C25E-DB54-DC36AAFC12B5}"/>
                </a:ext>
              </a:extLst>
            </xdr:cNvPr>
            <xdr:cNvSpPr txBox="1"/>
          </xdr:nvSpPr>
          <xdr:spPr>
            <a:xfrm>
              <a:off x="7679191" y="10968036"/>
              <a:ext cx="1673678" cy="513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AD + CHP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1216F58-AD34-4F93-A64C-E07252AD38AC}"/>
                </a:ext>
              </a:extLst>
            </xdr:cNvPr>
            <xdr:cNvSpPr txBox="1"/>
          </xdr:nvSpPr>
          <xdr:spPr>
            <a:xfrm>
              <a:off x="4086906" y="10689769"/>
              <a:ext cx="3192916" cy="475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Direct Land Application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66155C0-A724-4891-BD19-6CCC42621E50}"/>
                </a:ext>
              </a:extLst>
            </xdr:cNvPr>
            <xdr:cNvSpPr txBox="1"/>
          </xdr:nvSpPr>
          <xdr:spPr>
            <a:xfrm>
              <a:off x="10101262" y="10354352"/>
              <a:ext cx="2458131" cy="4946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Pyrolysis + CHP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1C9D83-B824-4533-B524-299D13A633C0}"/>
                </a:ext>
              </a:extLst>
            </xdr:cNvPr>
            <xdr:cNvSpPr txBox="1"/>
          </xdr:nvSpPr>
          <xdr:spPr>
            <a:xfrm>
              <a:off x="13316627" y="11043555"/>
              <a:ext cx="1678440" cy="4850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HTC + CHP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5443240-ABB4-49DF-923B-338E8B2927E4}"/>
                </a:ext>
              </a:extLst>
            </xdr:cNvPr>
            <xdr:cNvSpPr txBox="1"/>
          </xdr:nvSpPr>
          <xdr:spPr>
            <a:xfrm>
              <a:off x="16073436" y="10444841"/>
              <a:ext cx="1678440" cy="4993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HTL + CHP</a:t>
              </a:r>
            </a:p>
          </xdr:txBody>
        </xdr:sp>
      </xdr:grp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4904683B-21C3-41C3-88D8-AF4EB6E40762}"/>
              </a:ext>
            </a:extLst>
          </xdr:cNvPr>
          <xdr:cNvSpPr txBox="1"/>
        </xdr:nvSpPr>
        <xdr:spPr>
          <a:xfrm>
            <a:off x="3394982" y="11178268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1E3B5C5-C448-4DA4-8B56-F9B4FC1AF7EF}"/>
              </a:ext>
            </a:extLst>
          </xdr:cNvPr>
          <xdr:cNvSpPr txBox="1"/>
        </xdr:nvSpPr>
        <xdr:spPr>
          <a:xfrm>
            <a:off x="4479472" y="1368470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1383CE5-E6DF-4F20-961B-5F743FA17AD4}"/>
              </a:ext>
            </a:extLst>
          </xdr:cNvPr>
          <xdr:cNvSpPr txBox="1"/>
        </xdr:nvSpPr>
        <xdr:spPr>
          <a:xfrm>
            <a:off x="7252607" y="1373641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397809</xdr:colOff>
      <xdr:row>99</xdr:row>
      <xdr:rowOff>71566</xdr:rowOff>
    </xdr:from>
    <xdr:to>
      <xdr:col>51</xdr:col>
      <xdr:colOff>638735</xdr:colOff>
      <xdr:row>141</xdr:row>
      <xdr:rowOff>135892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FD4E2098-C0D1-DF3B-873D-68A6EEDA9F05}"/>
            </a:ext>
          </a:extLst>
        </xdr:cNvPr>
        <xdr:cNvGrpSpPr/>
      </xdr:nvGrpSpPr>
      <xdr:grpSpPr>
        <a:xfrm>
          <a:off x="26395456" y="17821684"/>
          <a:ext cx="7390279" cy="7594679"/>
          <a:chOff x="26395456" y="17821684"/>
          <a:chExt cx="7390279" cy="7594679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36B2AF3B-879D-5751-273A-1EC185AC0E0C}"/>
              </a:ext>
            </a:extLst>
          </xdr:cNvPr>
          <xdr:cNvGrpSpPr/>
        </xdr:nvGrpSpPr>
        <xdr:grpSpPr>
          <a:xfrm>
            <a:off x="26492948" y="17994255"/>
            <a:ext cx="7292787" cy="3702151"/>
            <a:chOff x="26286070" y="18382151"/>
            <a:chExt cx="8028108" cy="3783609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029022-E74A-41FC-8E6B-86E9B87A5375}"/>
                </a:ext>
              </a:extLst>
            </xdr:cNvPr>
            <xdr:cNvGraphicFramePr>
              <a:graphicFrameLocks/>
            </xdr:cNvGraphicFramePr>
          </xdr:nvGraphicFramePr>
          <xdr:xfrm>
            <a:off x="26286070" y="18382151"/>
            <a:ext cx="652389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C8A207-2CBB-4754-82C2-36A9CB05E36F}"/>
                </a:ext>
              </a:extLst>
            </xdr:cNvPr>
            <xdr:cNvGraphicFramePr>
              <a:graphicFrameLocks/>
            </xdr:cNvGraphicFramePr>
          </xdr:nvGraphicFramePr>
          <xdr:xfrm>
            <a:off x="32782481" y="18383237"/>
            <a:ext cx="1531697" cy="37825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7271036-F310-0E07-B1B6-B879D21C7B36}"/>
                </a:ext>
              </a:extLst>
            </xdr:cNvPr>
            <xdr:cNvGrpSpPr/>
          </xdr:nvGrpSpPr>
          <xdr:grpSpPr>
            <a:xfrm>
              <a:off x="27015612" y="18392030"/>
              <a:ext cx="7267559" cy="1861263"/>
              <a:chOff x="27015502" y="18387268"/>
              <a:chExt cx="7262869" cy="1866025"/>
            </a:xfrm>
          </xdr:grpSpPr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16241FA1-1923-4381-A8E4-5521432BD12E}"/>
                  </a:ext>
                </a:extLst>
              </xdr:cNvPr>
              <xdr:cNvSpPr txBox="1"/>
            </xdr:nvSpPr>
            <xdr:spPr>
              <a:xfrm>
                <a:off x="27015502" y="18484862"/>
                <a:ext cx="1228580" cy="4848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7F67A3DE-4A66-48CF-A169-12B39B2AAF61}"/>
                  </a:ext>
                </a:extLst>
              </xdr:cNvPr>
              <xdr:cNvSpPr txBox="1"/>
            </xdr:nvSpPr>
            <xdr:spPr>
              <a:xfrm>
                <a:off x="28354089" y="19156971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A6CB181D-29F8-4ABD-9901-18BD735A982D}"/>
                  </a:ext>
                </a:extLst>
              </xdr:cNvPr>
              <xdr:cNvSpPr txBox="1"/>
            </xdr:nvSpPr>
            <xdr:spPr>
              <a:xfrm>
                <a:off x="29878456" y="19772432"/>
                <a:ext cx="159507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94A6EB6A-2F29-4BBD-93C6-47A93CEFA1D8}"/>
                  </a:ext>
                </a:extLst>
              </xdr:cNvPr>
              <xdr:cNvSpPr txBox="1"/>
            </xdr:nvSpPr>
            <xdr:spPr>
              <a:xfrm>
                <a:off x="31407950" y="19763640"/>
                <a:ext cx="1599834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1F00A600-2D2D-4B11-BDD1-512417FBCD3D}"/>
                  </a:ext>
                </a:extLst>
              </xdr:cNvPr>
              <xdr:cNvSpPr txBox="1"/>
            </xdr:nvSpPr>
            <xdr:spPr>
              <a:xfrm>
                <a:off x="33218348" y="18387268"/>
                <a:ext cx="1060023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46B09BD-C0E8-8417-A2BC-C0E5593FB514}"/>
              </a:ext>
            </a:extLst>
          </xdr:cNvPr>
          <xdr:cNvGrpSpPr/>
        </xdr:nvGrpSpPr>
        <xdr:grpSpPr>
          <a:xfrm>
            <a:off x="26490747" y="21720060"/>
            <a:ext cx="7289385" cy="3696303"/>
            <a:chOff x="26227819" y="22491088"/>
            <a:chExt cx="8128123" cy="3777761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F84E927-F127-4A6F-868C-0E9BD9E09D23}"/>
                </a:ext>
              </a:extLst>
            </xdr:cNvPr>
            <xdr:cNvGraphicFramePr>
              <a:graphicFrameLocks/>
            </xdr:cNvGraphicFramePr>
          </xdr:nvGraphicFramePr>
          <xdr:xfrm>
            <a:off x="26227819" y="22491088"/>
            <a:ext cx="812812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A3F8FA7C-3A32-49EB-B13C-7F6B68E48EF3}"/>
                </a:ext>
              </a:extLst>
            </xdr:cNvPr>
            <xdr:cNvGrpSpPr/>
          </xdr:nvGrpSpPr>
          <xdr:grpSpPr>
            <a:xfrm>
              <a:off x="26722687" y="22577667"/>
              <a:ext cx="7520236" cy="2205489"/>
              <a:chOff x="26784065" y="18328497"/>
              <a:chExt cx="7543487" cy="2228188"/>
            </a:xfrm>
          </xdr:grpSpPr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A80A98CF-F25C-2362-9C3F-941D22249EE1}"/>
                  </a:ext>
                </a:extLst>
              </xdr:cNvPr>
              <xdr:cNvSpPr txBox="1"/>
            </xdr:nvSpPr>
            <xdr:spPr>
              <a:xfrm>
                <a:off x="28346935" y="18497891"/>
                <a:ext cx="1595072" cy="484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ADD2D13E-B42A-499E-3B41-0FC77FD432BF}"/>
                  </a:ext>
                </a:extLst>
              </xdr:cNvPr>
              <xdr:cNvSpPr txBox="1"/>
            </xdr:nvSpPr>
            <xdr:spPr>
              <a:xfrm>
                <a:off x="26784065" y="20076556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90CFC813-49A7-35D0-2182-0D84D56D9008}"/>
                  </a:ext>
                </a:extLst>
              </xdr:cNvPr>
              <xdr:cNvSpPr txBox="1"/>
            </xdr:nvSpPr>
            <xdr:spPr>
              <a:xfrm>
                <a:off x="31474207" y="18480424"/>
                <a:ext cx="159507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BE8B1E19-137F-96EA-28AD-6FF991383AAA}"/>
                  </a:ext>
                </a:extLst>
              </xdr:cNvPr>
              <xdr:cNvSpPr txBox="1"/>
            </xdr:nvSpPr>
            <xdr:spPr>
              <a:xfrm>
                <a:off x="33344215" y="19856126"/>
                <a:ext cx="983337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40D6845B-E455-754A-FB95-616301806F60}"/>
                  </a:ext>
                </a:extLst>
              </xdr:cNvPr>
              <xdr:cNvSpPr txBox="1"/>
            </xdr:nvSpPr>
            <xdr:spPr>
              <a:xfrm>
                <a:off x="30148070" y="18328497"/>
                <a:ext cx="1127849" cy="39283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5ED1B773-2AC2-4280-9E96-59D5BBE26AB8}"/>
              </a:ext>
            </a:extLst>
          </xdr:cNvPr>
          <xdr:cNvSpPr txBox="1"/>
        </xdr:nvSpPr>
        <xdr:spPr>
          <a:xfrm>
            <a:off x="26395456" y="2160815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AD6A193B-6DFF-4CEC-A780-0F2C0D0EA729}"/>
              </a:ext>
            </a:extLst>
          </xdr:cNvPr>
          <xdr:cNvSpPr txBox="1"/>
        </xdr:nvSpPr>
        <xdr:spPr>
          <a:xfrm>
            <a:off x="32094767" y="1782168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DAF4E149-75BD-4BB0-907F-7BD9DC151039}"/>
              </a:ext>
            </a:extLst>
          </xdr:cNvPr>
          <xdr:cNvSpPr txBox="1"/>
        </xdr:nvSpPr>
        <xdr:spPr>
          <a:xfrm>
            <a:off x="26464932" y="1793486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</xdr:grpSp>
    <xdr:clientData/>
  </xdr:twoCellAnchor>
  <xdr:twoCellAnchor>
    <xdr:from>
      <xdr:col>43</xdr:col>
      <xdr:colOff>530038</xdr:colOff>
      <xdr:row>100</xdr:row>
      <xdr:rowOff>90616</xdr:rowOff>
    </xdr:from>
    <xdr:to>
      <xdr:col>45</xdr:col>
      <xdr:colOff>263338</xdr:colOff>
      <xdr:row>103</xdr:row>
      <xdr:rowOff>25975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4660301-A14A-4937-8E98-0173AC1F5C6A}"/>
            </a:ext>
          </a:extLst>
        </xdr:cNvPr>
        <xdr:cNvSpPr txBox="1"/>
      </xdr:nvSpPr>
      <xdr:spPr>
        <a:xfrm>
          <a:off x="28477509" y="18020028"/>
          <a:ext cx="1033182" cy="4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CLCA</a:t>
          </a:r>
        </a:p>
      </xdr:txBody>
    </xdr:sp>
    <xdr:clientData/>
  </xdr:twoCellAnchor>
  <xdr:twoCellAnchor>
    <xdr:from>
      <xdr:col>54</xdr:col>
      <xdr:colOff>323849</xdr:colOff>
      <xdr:row>100</xdr:row>
      <xdr:rowOff>80531</xdr:rowOff>
    </xdr:from>
    <xdr:to>
      <xdr:col>56</xdr:col>
      <xdr:colOff>57149</xdr:colOff>
      <xdr:row>103</xdr:row>
      <xdr:rowOff>15890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12DC22D-2BC5-4CB2-A8B1-4B8A659516DA}"/>
            </a:ext>
          </a:extLst>
        </xdr:cNvPr>
        <xdr:cNvSpPr txBox="1"/>
      </xdr:nvSpPr>
      <xdr:spPr>
        <a:xfrm>
          <a:off x="35420673" y="18009943"/>
          <a:ext cx="1033182" cy="4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ALCA</a:t>
          </a:r>
        </a:p>
      </xdr:txBody>
    </xdr:sp>
    <xdr:clientData/>
  </xdr:twoCellAnchor>
  <xdr:twoCellAnchor>
    <xdr:from>
      <xdr:col>52</xdr:col>
      <xdr:colOff>621927</xdr:colOff>
      <xdr:row>99</xdr:row>
      <xdr:rowOff>150650</xdr:rowOff>
    </xdr:from>
    <xdr:to>
      <xdr:col>64</xdr:col>
      <xdr:colOff>134821</xdr:colOff>
      <xdr:row>141</xdr:row>
      <xdr:rowOff>88789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D698A075-192F-FB65-541D-B2C7492416B8}"/>
            </a:ext>
          </a:extLst>
        </xdr:cNvPr>
        <xdr:cNvGrpSpPr/>
      </xdr:nvGrpSpPr>
      <xdr:grpSpPr>
        <a:xfrm>
          <a:off x="34418868" y="17900768"/>
          <a:ext cx="7312188" cy="7468492"/>
          <a:chOff x="34418868" y="17900768"/>
          <a:chExt cx="7312188" cy="746849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328D551D-3B1D-55D5-722D-C024CF5ABC19}"/>
              </a:ext>
            </a:extLst>
          </xdr:cNvPr>
          <xdr:cNvGrpSpPr/>
        </xdr:nvGrpSpPr>
        <xdr:grpSpPr>
          <a:xfrm>
            <a:off x="34612839" y="17900768"/>
            <a:ext cx="7075670" cy="3744363"/>
            <a:chOff x="26198512" y="26537468"/>
            <a:chExt cx="7018363" cy="3829702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EFE2F77-7F70-32CB-425F-15113B016996}"/>
                </a:ext>
              </a:extLst>
            </xdr:cNvPr>
            <xdr:cNvGraphicFramePr>
              <a:graphicFrameLocks/>
            </xdr:cNvGraphicFramePr>
          </xdr:nvGraphicFramePr>
          <xdr:xfrm>
            <a:off x="26198512" y="26608255"/>
            <a:ext cx="2836475" cy="37589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A3E70840-7EEC-3B04-D690-FEE4D0EC8DB8}"/>
                </a:ext>
              </a:extLst>
            </xdr:cNvPr>
            <xdr:cNvGrpSpPr/>
          </xdr:nvGrpSpPr>
          <xdr:grpSpPr>
            <a:xfrm>
              <a:off x="26676359" y="26537468"/>
              <a:ext cx="2533077" cy="1019515"/>
              <a:chOff x="27676958" y="17463477"/>
              <a:chExt cx="5922966" cy="1033864"/>
            </a:xfrm>
          </xdr:grpSpPr>
          <xdr:sp macro="" textlink="">
            <xdr:nvSpPr>
              <xdr:cNvPr id="22" name="TextBox 21">
                <a:extLst>
                  <a:ext uri="{FF2B5EF4-FFF2-40B4-BE49-F238E27FC236}">
                    <a16:creationId xmlns:a16="http://schemas.microsoft.com/office/drawing/2014/main" id="{67701F50-F7C7-A747-64CB-2E2593541186}"/>
                  </a:ext>
                </a:extLst>
              </xdr:cNvPr>
              <xdr:cNvSpPr txBox="1"/>
            </xdr:nvSpPr>
            <xdr:spPr>
              <a:xfrm>
                <a:off x="30492742" y="17463477"/>
                <a:ext cx="3107182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11758CC1-BEE8-7B06-3DA9-CB9E9B04C704}"/>
                  </a:ext>
                </a:extLst>
              </xdr:cNvPr>
              <xdr:cNvSpPr txBox="1"/>
            </xdr:nvSpPr>
            <xdr:spPr>
              <a:xfrm>
                <a:off x="27676958" y="18007688"/>
                <a:ext cx="2491340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</xdr:grpSp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C3F0DAA1-E058-9B3E-283E-4C907AE5EA4B}"/>
                </a:ext>
              </a:extLst>
            </xdr:cNvPr>
            <xdr:cNvGraphicFramePr>
              <a:graphicFrameLocks/>
            </xdr:cNvGraphicFramePr>
          </xdr:nvGraphicFramePr>
          <xdr:xfrm>
            <a:off x="29018542" y="26588853"/>
            <a:ext cx="4179059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22A4F84C-4A56-2869-52AE-FA3B5F879CEA}"/>
                </a:ext>
              </a:extLst>
            </xdr:cNvPr>
            <xdr:cNvGrpSpPr/>
          </xdr:nvGrpSpPr>
          <xdr:grpSpPr>
            <a:xfrm>
              <a:off x="29545561" y="27534727"/>
              <a:ext cx="3671314" cy="1701281"/>
              <a:chOff x="34364237" y="18329624"/>
              <a:chExt cx="6364982" cy="1718789"/>
            </a:xfrm>
          </xdr:grpSpPr>
          <xdr:sp macro="" textlink="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E173E219-0F87-9F97-85FD-6E4B881909C8}"/>
                  </a:ext>
                </a:extLst>
              </xdr:cNvPr>
              <xdr:cNvSpPr txBox="1"/>
            </xdr:nvSpPr>
            <xdr:spPr>
              <a:xfrm>
                <a:off x="34364237" y="18329624"/>
                <a:ext cx="1774109" cy="48489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A09EE534-036A-3B51-4EF6-67B1AB740D2A}"/>
                  </a:ext>
                </a:extLst>
              </xdr:cNvPr>
              <xdr:cNvSpPr txBox="1"/>
            </xdr:nvSpPr>
            <xdr:spPr>
              <a:xfrm>
                <a:off x="36436090" y="19568284"/>
                <a:ext cx="2189551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5799F530-CD08-8444-4958-BD464990A89F}"/>
                  </a:ext>
                </a:extLst>
              </xdr:cNvPr>
              <xdr:cNvSpPr txBox="1"/>
            </xdr:nvSpPr>
            <xdr:spPr>
              <a:xfrm>
                <a:off x="38956971" y="19597227"/>
                <a:ext cx="1772248" cy="39283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8D4CE130-63F4-46E6-A31E-BB9667B608E0}"/>
              </a:ext>
            </a:extLst>
          </xdr:cNvPr>
          <xdr:cNvGrpSpPr/>
        </xdr:nvGrpSpPr>
        <xdr:grpSpPr>
          <a:xfrm>
            <a:off x="34469310" y="21707201"/>
            <a:ext cx="7261746" cy="3662059"/>
            <a:chOff x="25084819" y="20424896"/>
            <a:chExt cx="8166332" cy="3777761"/>
          </a:xfrm>
        </xdr:grpSpPr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14BE5329-A778-6B51-0CF9-345E3665257A}"/>
                </a:ext>
              </a:extLst>
            </xdr:cNvPr>
            <xdr:cNvGraphicFramePr>
              <a:graphicFrameLocks/>
            </xdr:cNvGraphicFramePr>
          </xdr:nvGraphicFramePr>
          <xdr:xfrm>
            <a:off x="25084819" y="20424896"/>
            <a:ext cx="8128123" cy="37777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44" name="Group 43">
              <a:extLst>
                <a:ext uri="{FF2B5EF4-FFF2-40B4-BE49-F238E27FC236}">
                  <a16:creationId xmlns:a16="http://schemas.microsoft.com/office/drawing/2014/main" id="{546960C8-17D4-84CB-69A2-65B563A52C08}"/>
                </a:ext>
              </a:extLst>
            </xdr:cNvPr>
            <xdr:cNvGrpSpPr/>
          </xdr:nvGrpSpPr>
          <xdr:grpSpPr>
            <a:xfrm>
              <a:off x="25579077" y="21421142"/>
              <a:ext cx="7672074" cy="2129016"/>
              <a:chOff x="25636930" y="17160079"/>
              <a:chExt cx="7695797" cy="2150929"/>
            </a:xfrm>
          </xdr:grpSpPr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4F271AC7-DFD4-693B-C657-94E8E32511D6}"/>
                  </a:ext>
                </a:extLst>
              </xdr:cNvPr>
              <xdr:cNvSpPr txBox="1"/>
            </xdr:nvSpPr>
            <xdr:spPr>
              <a:xfrm>
                <a:off x="27192446" y="18075958"/>
                <a:ext cx="1595072" cy="484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Pyrolysis + CHP</a:t>
                </a:r>
              </a:p>
            </xdr:txBody>
          </xdr:sp>
          <xdr:sp macro="" textlink="">
            <xdr:nvSpPr>
              <xdr:cNvPr id="46" name="TextBox 45">
                <a:extLst>
                  <a:ext uri="{FF2B5EF4-FFF2-40B4-BE49-F238E27FC236}">
                    <a16:creationId xmlns:a16="http://schemas.microsoft.com/office/drawing/2014/main" id="{E58DAEBF-74E4-097A-0E2E-F7816EF8957D}"/>
                  </a:ext>
                </a:extLst>
              </xdr:cNvPr>
              <xdr:cNvSpPr txBox="1"/>
            </xdr:nvSpPr>
            <xdr:spPr>
              <a:xfrm>
                <a:off x="25636930" y="17937282"/>
                <a:ext cx="1590310" cy="4801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Direct Land Application</a:t>
                </a:r>
              </a:p>
            </xdr:txBody>
          </xdr:sp>
          <xdr:sp macro="" textlink="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399D7E39-CC7F-3047-44E5-826389E3D26C}"/>
                  </a:ext>
                </a:extLst>
              </xdr:cNvPr>
              <xdr:cNvSpPr txBox="1"/>
            </xdr:nvSpPr>
            <xdr:spPr>
              <a:xfrm>
                <a:off x="30334424" y="18830878"/>
                <a:ext cx="1595072" cy="4801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HTC + CHP</a:t>
                </a:r>
              </a:p>
            </xdr:txBody>
          </xdr: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C47391D0-D560-EABE-2693-C9290D951A89}"/>
                  </a:ext>
                </a:extLst>
              </xdr:cNvPr>
              <xdr:cNvSpPr txBox="1"/>
            </xdr:nvSpPr>
            <xdr:spPr>
              <a:xfrm>
                <a:off x="32055590" y="18360417"/>
                <a:ext cx="1277137" cy="4896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AD + CHP</a:t>
                </a:r>
              </a:p>
            </xdr:txBody>
          </xdr:sp>
          <xdr:sp macro="" textlink="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6F5CB846-3FA4-789C-9364-3BDD0A4F6265}"/>
                  </a:ext>
                </a:extLst>
              </xdr:cNvPr>
              <xdr:cNvSpPr txBox="1"/>
            </xdr:nvSpPr>
            <xdr:spPr>
              <a:xfrm>
                <a:off x="29002854" y="17160079"/>
                <a:ext cx="1108747" cy="3928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HTL + CHP</a:t>
                </a:r>
              </a:p>
            </xdr:txBody>
          </xdr:sp>
        </xdr:grpSp>
      </xdr:grp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D5352C51-A329-4678-992F-F037A5DF4802}"/>
              </a:ext>
            </a:extLst>
          </xdr:cNvPr>
          <xdr:cNvSpPr txBox="1"/>
        </xdr:nvSpPr>
        <xdr:spPr>
          <a:xfrm>
            <a:off x="34495068" y="1800882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A4B5DF8-3991-4024-9036-9C26B6B64103}"/>
              </a:ext>
            </a:extLst>
          </xdr:cNvPr>
          <xdr:cNvSpPr txBox="1"/>
        </xdr:nvSpPr>
        <xdr:spPr>
          <a:xfrm>
            <a:off x="37919586" y="17953914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e)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25835812-CFF1-4372-A7BE-4FCC81710A2B}"/>
              </a:ext>
            </a:extLst>
          </xdr:cNvPr>
          <xdr:cNvSpPr txBox="1"/>
        </xdr:nvSpPr>
        <xdr:spPr>
          <a:xfrm>
            <a:off x="34418868" y="2164737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f)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354805</xdr:colOff>
      <xdr:row>33</xdr:row>
      <xdr:rowOff>64645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7CFAB3A-C574-CBF8-6247-707F095BE6BF}"/>
            </a:ext>
          </a:extLst>
        </xdr:cNvPr>
        <xdr:cNvGrpSpPr/>
      </xdr:nvGrpSpPr>
      <xdr:grpSpPr>
        <a:xfrm>
          <a:off x="0" y="0"/>
          <a:ext cx="9422605" cy="6036820"/>
          <a:chOff x="-1" y="-3433"/>
          <a:chExt cx="9422605" cy="603682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166CA972-C909-4B9F-3F4D-3942F68438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744" r="2371"/>
          <a:stretch/>
        </xdr:blipFill>
        <xdr:spPr>
          <a:xfrm>
            <a:off x="2380" y="0"/>
            <a:ext cx="4455318" cy="3136454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FE86FA1-9296-4D7F-1058-4A856412B22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4896" t="8186" r="1317" b="4049"/>
          <a:stretch/>
        </xdr:blipFill>
        <xdr:spPr>
          <a:xfrm>
            <a:off x="4457698" y="-3433"/>
            <a:ext cx="4964906" cy="3136455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D30FABA-A828-877E-88D2-532C97A9FD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769" t="4431" r="2593" b="2147"/>
          <a:stretch/>
        </xdr:blipFill>
        <xdr:spPr>
          <a:xfrm>
            <a:off x="-1" y="3133022"/>
            <a:ext cx="4633914" cy="2900365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FEA56F06-5A30-E7A3-4844-7530DD317C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4780" t="5833" r="5034" b="4653"/>
          <a:stretch/>
        </xdr:blipFill>
        <xdr:spPr>
          <a:xfrm>
            <a:off x="4617244" y="3130361"/>
            <a:ext cx="4800596" cy="2902425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16" name="TextBox 14">
            <a:extLst>
              <a:ext uri="{FF2B5EF4-FFF2-40B4-BE49-F238E27FC236}">
                <a16:creationId xmlns:a16="http://schemas.microsoft.com/office/drawing/2014/main" id="{DB6760D6-8F34-B199-F491-2BFA1E66B430}"/>
              </a:ext>
            </a:extLst>
          </xdr:cNvPr>
          <xdr:cNvSpPr txBox="1"/>
        </xdr:nvSpPr>
        <xdr:spPr>
          <a:xfrm>
            <a:off x="-1" y="51423"/>
            <a:ext cx="12763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7" name="TextBox 15">
            <a:extLst>
              <a:ext uri="{FF2B5EF4-FFF2-40B4-BE49-F238E27FC236}">
                <a16:creationId xmlns:a16="http://schemas.microsoft.com/office/drawing/2014/main" id="{61CA4837-D62B-E49D-591B-68C4689CFBCC}"/>
              </a:ext>
            </a:extLst>
          </xdr:cNvPr>
          <xdr:cNvSpPr txBox="1"/>
        </xdr:nvSpPr>
        <xdr:spPr>
          <a:xfrm>
            <a:off x="4457698" y="0"/>
            <a:ext cx="12763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18" name="TextBox 16">
            <a:extLst>
              <a:ext uri="{FF2B5EF4-FFF2-40B4-BE49-F238E27FC236}">
                <a16:creationId xmlns:a16="http://schemas.microsoft.com/office/drawing/2014/main" id="{0978512D-10FD-B4F4-5B55-6D7BF2C7F8CE}"/>
              </a:ext>
            </a:extLst>
          </xdr:cNvPr>
          <xdr:cNvSpPr txBox="1"/>
        </xdr:nvSpPr>
        <xdr:spPr>
          <a:xfrm>
            <a:off x="2380" y="3130361"/>
            <a:ext cx="12763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  <xdr:sp macro="" textlink="">
        <xdr:nvSpPr>
          <xdr:cNvPr id="19" name="TextBox 17">
            <a:extLst>
              <a:ext uri="{FF2B5EF4-FFF2-40B4-BE49-F238E27FC236}">
                <a16:creationId xmlns:a16="http://schemas.microsoft.com/office/drawing/2014/main" id="{33DDC0FA-82F2-5D91-F5D9-4F9F09C9A213}"/>
              </a:ext>
            </a:extLst>
          </xdr:cNvPr>
          <xdr:cNvSpPr txBox="1"/>
        </xdr:nvSpPr>
        <xdr:spPr>
          <a:xfrm>
            <a:off x="4633913" y="3136454"/>
            <a:ext cx="127635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AH27"/>
  <sheetViews>
    <sheetView topLeftCell="A13" zoomScale="130" zoomScaleNormal="130" workbookViewId="0">
      <selection activeCell="O37" sqref="O37"/>
    </sheetView>
  </sheetViews>
  <sheetFormatPr defaultRowHeight="14.25" x14ac:dyDescent="0.45"/>
  <sheetData>
    <row r="1" spans="2:13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</row>
    <row r="2" spans="2:13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</row>
    <row r="3" spans="2:13" x14ac:dyDescent="0.45">
      <c r="B3">
        <v>7.4796368792482548</v>
      </c>
      <c r="C3">
        <v>-1445.2539396836439</v>
      </c>
      <c r="D3">
        <v>-20.304355269501471</v>
      </c>
      <c r="E3">
        <v>-1442.5650461883592</v>
      </c>
      <c r="F3">
        <v>-204.3933721085593</v>
      </c>
      <c r="G3">
        <v>-1448.7969015867877</v>
      </c>
      <c r="H3">
        <v>6.5953998229934498</v>
      </c>
      <c r="I3">
        <v>-867.32501862671336</v>
      </c>
      <c r="J3">
        <v>-20.74147520572599</v>
      </c>
      <c r="K3">
        <v>-872.60175709163093</v>
      </c>
      <c r="L3">
        <v>-214.99078729043063</v>
      </c>
      <c r="M3">
        <v>-879.20622027961656</v>
      </c>
    </row>
    <row r="4" spans="2:13" x14ac:dyDescent="0.45">
      <c r="B4">
        <v>8.9666258498454301</v>
      </c>
      <c r="C4">
        <v>-1418.3440397428249</v>
      </c>
      <c r="D4">
        <v>-14.288422721643368</v>
      </c>
      <c r="E4">
        <v>-890.7222930168881</v>
      </c>
      <c r="F4">
        <v>-178.03571241945994</v>
      </c>
      <c r="G4">
        <v>-1096.4123108416195</v>
      </c>
      <c r="H4">
        <v>9.6145346014782227</v>
      </c>
      <c r="I4">
        <v>-833.75527176985452</v>
      </c>
      <c r="J4">
        <v>-15.314672086679094</v>
      </c>
      <c r="K4">
        <v>-677.48872742328706</v>
      </c>
      <c r="L4">
        <v>-179.33093893995922</v>
      </c>
      <c r="M4">
        <v>-676.60369064319957</v>
      </c>
    </row>
    <row r="5" spans="2:13" x14ac:dyDescent="0.45">
      <c r="B5">
        <v>10.435429871729902</v>
      </c>
      <c r="C5">
        <v>-1380.6709365549086</v>
      </c>
      <c r="D5">
        <v>-10.691200779302211</v>
      </c>
      <c r="E5">
        <v>-485.95753671125374</v>
      </c>
      <c r="F5">
        <v>-155.0327499778758</v>
      </c>
      <c r="G5">
        <v>-829.40125008863333</v>
      </c>
      <c r="H5">
        <v>11.001180355994606</v>
      </c>
      <c r="I5">
        <v>-794.8523505938125</v>
      </c>
      <c r="J5">
        <v>-12.133930421015698</v>
      </c>
      <c r="K5">
        <v>-383.35143467052262</v>
      </c>
      <c r="L5">
        <v>-156.32262607596593</v>
      </c>
      <c r="M5">
        <v>-523.0718232901886</v>
      </c>
    </row>
    <row r="6" spans="2:13" x14ac:dyDescent="0.45">
      <c r="B6">
        <v>11.460505509210162</v>
      </c>
      <c r="C6">
        <v>-1346.9151011337549</v>
      </c>
      <c r="D6">
        <v>-3.0984997112175794</v>
      </c>
      <c r="E6">
        <v>-123.981219836044</v>
      </c>
      <c r="F6">
        <v>-132.87498903805178</v>
      </c>
      <c r="G6">
        <v>-599.16689606185105</v>
      </c>
      <c r="H6">
        <v>12.424434369196913</v>
      </c>
      <c r="I6">
        <v>-768.71159558763782</v>
      </c>
      <c r="J6">
        <v>3.5091400214746642</v>
      </c>
      <c r="K6">
        <v>-2.4007463404311151</v>
      </c>
      <c r="L6">
        <v>-134.11094793602319</v>
      </c>
      <c r="M6">
        <v>-391.35952520138846</v>
      </c>
    </row>
    <row r="7" spans="2:13" x14ac:dyDescent="0.45">
      <c r="B7">
        <v>12.424434369196913</v>
      </c>
      <c r="C7">
        <v>-1288.0102858797691</v>
      </c>
      <c r="D7">
        <v>3.4679934097629435</v>
      </c>
      <c r="E7">
        <v>70.81360928426983</v>
      </c>
      <c r="F7">
        <v>-107.45349327626461</v>
      </c>
      <c r="G7">
        <v>-349.42575634336725</v>
      </c>
      <c r="H7">
        <v>12.8153225157705</v>
      </c>
      <c r="I7">
        <v>-575.11050039461566</v>
      </c>
      <c r="J7">
        <v>21.032914890989744</v>
      </c>
      <c r="K7">
        <v>102.59371375000015</v>
      </c>
      <c r="L7">
        <v>-107.9388640049528</v>
      </c>
      <c r="M7">
        <v>-244.42847502719013</v>
      </c>
    </row>
    <row r="8" spans="2:13" x14ac:dyDescent="0.45">
      <c r="B8">
        <v>12.8153225157705</v>
      </c>
      <c r="C8">
        <v>-1087.6957836985907</v>
      </c>
      <c r="D8">
        <v>21.032914892069233</v>
      </c>
      <c r="E8">
        <v>255.9162532394966</v>
      </c>
      <c r="F8">
        <v>-80.896092327228246</v>
      </c>
      <c r="G8">
        <v>-144.81998514840262</v>
      </c>
      <c r="H8">
        <v>13.203444833932945</v>
      </c>
      <c r="I8">
        <v>-352.37240081516597</v>
      </c>
      <c r="L8">
        <v>-81.29780421653706</v>
      </c>
      <c r="M8">
        <v>-127.23915579601113</v>
      </c>
    </row>
    <row r="9" spans="2:13" x14ac:dyDescent="0.45">
      <c r="B9">
        <v>13.203444833932945</v>
      </c>
      <c r="C9">
        <v>-860.56572849631277</v>
      </c>
      <c r="F9">
        <v>-47.672077364591914</v>
      </c>
      <c r="G9">
        <v>59.066987565220963</v>
      </c>
      <c r="H9">
        <v>13.614511625284491</v>
      </c>
      <c r="I9">
        <v>-92.308725659092602</v>
      </c>
      <c r="L9">
        <v>-48.066014580611181</v>
      </c>
      <c r="M9">
        <v>-10.479995177325602</v>
      </c>
    </row>
    <row r="10" spans="2:13" x14ac:dyDescent="0.45">
      <c r="B10">
        <v>13.614511625284491</v>
      </c>
      <c r="C10">
        <v>-587.99444810840487</v>
      </c>
      <c r="F10">
        <v>19.965446006880601</v>
      </c>
      <c r="G10">
        <v>259.80421034527262</v>
      </c>
      <c r="H10">
        <v>14.268022576991822</v>
      </c>
      <c r="I10">
        <v>352.91134443305327</v>
      </c>
      <c r="L10">
        <v>19.965446030915658</v>
      </c>
      <c r="M10">
        <v>104.23294054115175</v>
      </c>
    </row>
    <row r="11" spans="2:13" x14ac:dyDescent="0.45">
      <c r="B11">
        <v>14.268022576991822</v>
      </c>
      <c r="C11">
        <v>-123.00217895160409</v>
      </c>
      <c r="H11">
        <v>14.640328353943229</v>
      </c>
      <c r="I11">
        <v>585.59124618939984</v>
      </c>
    </row>
    <row r="12" spans="2:13" x14ac:dyDescent="0.45">
      <c r="B12">
        <v>14.640328353943229</v>
      </c>
      <c r="C12">
        <v>135.22539355174081</v>
      </c>
      <c r="H12">
        <v>15.036420547771387</v>
      </c>
      <c r="I12">
        <v>836.41263843569504</v>
      </c>
    </row>
    <row r="13" spans="2:13" x14ac:dyDescent="0.45">
      <c r="B13">
        <v>15.036420547771387</v>
      </c>
      <c r="C13">
        <v>393.10543462653203</v>
      </c>
      <c r="H13">
        <v>15.364488480523915</v>
      </c>
      <c r="I13">
        <v>1087.1316552433157</v>
      </c>
    </row>
    <row r="14" spans="2:13" x14ac:dyDescent="0.45">
      <c r="B14">
        <v>15.364488480523915</v>
      </c>
      <c r="C14">
        <v>650.88708448782518</v>
      </c>
    </row>
    <row r="27" spans="34:34" x14ac:dyDescent="0.45">
      <c r="AH27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55" zoomScale="70" zoomScaleNormal="70" workbookViewId="0">
      <selection activeCell="C65" sqref="C65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  <c r="D25" t="s">
        <v>183</v>
      </c>
      <c r="E25">
        <v>10</v>
      </c>
    </row>
    <row r="26" spans="1:105" x14ac:dyDescent="0.45">
      <c r="A26" t="s">
        <v>125</v>
      </c>
      <c r="B26">
        <f>1356.1*120</f>
        <v>162732</v>
      </c>
      <c r="D26" t="s">
        <v>184</v>
      </c>
      <c r="E26">
        <v>4</v>
      </c>
    </row>
    <row r="27" spans="1:105" x14ac:dyDescent="0.45">
      <c r="A27" t="s">
        <v>16</v>
      </c>
      <c r="B27">
        <v>884207.17930607987</v>
      </c>
      <c r="D27" t="s">
        <v>185</v>
      </c>
      <c r="E27" s="4">
        <v>7.0000000000000007E-2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-1.9668981355252293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-40.115804857361454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-0.64356503418602862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19.608977397730314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-60.823562698890363</v>
      </c>
      <c r="CS44">
        <f t="shared" si="31"/>
        <v>-0.97577297393908169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-1.0786179499539847E-14</v>
      </c>
      <c r="DA44">
        <f t="shared" si="31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-1.9965710754963066</v>
      </c>
      <c r="AB45">
        <f t="shared" si="32"/>
        <v>0</v>
      </c>
      <c r="AC45">
        <f t="shared" si="32"/>
        <v>-9.2289757561292731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-128.85742099860821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-2.5355085684483369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19.90480156813744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-195.37355546508309</v>
      </c>
      <c r="CS45">
        <f t="shared" si="33"/>
        <v>-3.8443367878306778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-4.2209633319443021E-14</v>
      </c>
      <c r="DA45">
        <f t="shared" si="33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-1.9666079583572338</v>
      </c>
      <c r="AB46">
        <f t="shared" si="34"/>
        <v>-7.770688739231693E-4</v>
      </c>
      <c r="AC46">
        <f t="shared" si="34"/>
        <v>-9.0916971540333655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-3.281305904000543</v>
      </c>
      <c r="AG46">
        <f t="shared" si="34"/>
        <v>0</v>
      </c>
      <c r="AH46">
        <f t="shared" si="34"/>
        <v>-65.696861030361205</v>
      </c>
      <c r="AI46">
        <f t="shared" si="34"/>
        <v>0</v>
      </c>
      <c r="AJ46">
        <f t="shared" si="34"/>
        <v>-2.1516979269629949E-11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-1.2022465470017962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9.1430990631370332E-4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19.604524620579557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-99.609546915701173</v>
      </c>
      <c r="CS46">
        <f t="shared" si="35"/>
        <v>-1.8228455964200692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-7.4168159907067355E-14</v>
      </c>
      <c r="CY46">
        <f t="shared" si="35"/>
        <v>0</v>
      </c>
      <c r="CZ46">
        <f t="shared" si="35"/>
        <v>7.4400150089548273E-14</v>
      </c>
      <c r="DA46">
        <f t="shared" si="35"/>
        <v>-173.6295015229698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-361.88417930342808</v>
      </c>
      <c r="T48">
        <f t="shared" si="36"/>
        <v>-26.900213927627981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-0.68301162981709407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0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-7.106188846755665E-14</v>
      </c>
      <c r="DA48">
        <f t="shared" si="39"/>
        <v>-452.50717366243555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-367.34362193291958</v>
      </c>
      <c r="T49">
        <f t="shared" si="40"/>
        <v>-27.30847239555855</v>
      </c>
      <c r="U49">
        <f t="shared" si="40"/>
        <v>-16.331214978170902</v>
      </c>
      <c r="V49">
        <f t="shared" si="40"/>
        <v>-5.7949832454939489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-128.85742099860829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-0.69087811588992043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-1.5303263861115495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0</v>
      </c>
      <c r="BN49">
        <f t="shared" si="41"/>
        <v>73.912593620338455</v>
      </c>
      <c r="BO49">
        <f t="shared" ref="BO49:CT49" si="42">BO11/$B$25*$B$28</f>
        <v>-4.0126109281884642E-17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0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-195.37355546508314</v>
      </c>
      <c r="CR49">
        <f t="shared" si="42"/>
        <v>0</v>
      </c>
      <c r="CS49">
        <f t="shared" si="42"/>
        <v>-2.3202800797935761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-1.9823621263033901E-13</v>
      </c>
      <c r="DA49">
        <f t="shared" si="43"/>
        <v>-684.6769155930682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-361.88870307968921</v>
      </c>
      <c r="T50">
        <f t="shared" si="44"/>
        <v>-26.797556505888423</v>
      </c>
      <c r="U50">
        <f t="shared" si="44"/>
        <v>-16.08826631554868</v>
      </c>
      <c r="V50">
        <f t="shared" si="44"/>
        <v>-5.2502858825479066</v>
      </c>
      <c r="W50">
        <f t="shared" si="44"/>
        <v>-9.5634807852276591</v>
      </c>
      <c r="X50">
        <f t="shared" si="44"/>
        <v>-3.2813059040028825</v>
      </c>
      <c r="Y50">
        <f t="shared" si="44"/>
        <v>0</v>
      </c>
      <c r="Z50">
        <f t="shared" si="44"/>
        <v>-65.339664072739808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-0.79280223133058536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-0.72664219426612942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8.6324624492871305E-3</v>
      </c>
      <c r="BN50">
        <f t="shared" si="45"/>
        <v>72.81304494672851</v>
      </c>
      <c r="BO50">
        <f t="shared" ref="BO50:CT50" si="46">BO12/$B$27*$B$28</f>
        <v>2.815272491846472E-4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-2.9914156536952205E-22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-99.067965072211109</v>
      </c>
      <c r="CR50">
        <f t="shared" si="46"/>
        <v>0</v>
      </c>
      <c r="CS50">
        <f t="shared" si="46"/>
        <v>-1.101734521337788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-2.9823846879253375E-4</v>
      </c>
      <c r="CX50">
        <f t="shared" si="47"/>
        <v>0</v>
      </c>
      <c r="CY50">
        <f t="shared" si="47"/>
        <v>0</v>
      </c>
      <c r="CZ50">
        <f t="shared" si="47"/>
        <v>8.9063466037708069E-5</v>
      </c>
      <c r="DA50">
        <f t="shared" si="47"/>
        <v>-517.0766568033664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K95" zoomScale="85" zoomScaleNormal="85" workbookViewId="0">
      <selection activeCell="BA110" sqref="BA110"/>
    </sheetView>
  </sheetViews>
  <sheetFormatPr defaultRowHeight="14.25" x14ac:dyDescent="0.45"/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15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16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17</v>
      </c>
      <c r="B8" t="s">
        <v>14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15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16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18</v>
      </c>
      <c r="B12" t="s">
        <v>14</v>
      </c>
      <c r="C12">
        <v>1576.1393916391858</v>
      </c>
      <c r="D12">
        <v>12.870694300618549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1.6595780607531196E-15</v>
      </c>
      <c r="AI12">
        <v>0</v>
      </c>
      <c r="AJ12">
        <v>0</v>
      </c>
      <c r="AK12">
        <v>-66.700604320000039</v>
      </c>
      <c r="AL12">
        <v>0</v>
      </c>
      <c r="AM12">
        <v>0</v>
      </c>
      <c r="AN12">
        <v>1619.0428412901554</v>
      </c>
    </row>
    <row r="13" spans="1:40" x14ac:dyDescent="0.45">
      <c r="B13" t="s">
        <v>15</v>
      </c>
      <c r="C13">
        <v>88.48447474446715</v>
      </c>
      <c r="D13">
        <v>0.72256085396255987</v>
      </c>
      <c r="E13">
        <v>3.5083736188467871E-2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4.8114360287999984</v>
      </c>
      <c r="P13">
        <v>0</v>
      </c>
      <c r="Q13">
        <v>0</v>
      </c>
      <c r="R13">
        <v>1.0415039999999993</v>
      </c>
      <c r="S13">
        <v>-0.53455512559999951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0.27588699767224389</v>
      </c>
      <c r="AE13">
        <v>0</v>
      </c>
      <c r="AF13">
        <v>0</v>
      </c>
      <c r="AG13">
        <v>0</v>
      </c>
      <c r="AH13">
        <v>2.5178383644686164E-16</v>
      </c>
      <c r="AI13">
        <v>0</v>
      </c>
      <c r="AJ13">
        <v>0</v>
      </c>
      <c r="AK13">
        <v>-3.7445723200000027</v>
      </c>
      <c r="AL13">
        <v>2.2412241091878392E-19</v>
      </c>
      <c r="AM13">
        <v>0</v>
      </c>
      <c r="AN13">
        <v>91.09476598809843</v>
      </c>
    </row>
    <row r="14" spans="1:40" x14ac:dyDescent="0.45">
      <c r="B14" t="s">
        <v>16</v>
      </c>
      <c r="C14">
        <v>8564.0881139492958</v>
      </c>
      <c r="D14">
        <v>69.951228581168365</v>
      </c>
      <c r="E14">
        <v>2.5843165118690883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9.8877546184765312E-4</v>
      </c>
      <c r="O14">
        <v>465.49364089777782</v>
      </c>
      <c r="P14">
        <v>0</v>
      </c>
      <c r="Q14">
        <v>0</v>
      </c>
      <c r="R14">
        <v>100.80062400000001</v>
      </c>
      <c r="S14">
        <v>-51.736229743456192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13.743907474510999</v>
      </c>
      <c r="AE14">
        <v>-1.0772078104189172E-2</v>
      </c>
      <c r="AF14">
        <v>-1.348061411053084E-2</v>
      </c>
      <c r="AG14">
        <v>-9.5325021994241511E-5</v>
      </c>
      <c r="AH14">
        <v>7.1069754467158121E-4</v>
      </c>
      <c r="AI14">
        <v>6.319424150635911E-22</v>
      </c>
      <c r="AJ14">
        <v>0</v>
      </c>
      <c r="AK14">
        <v>-362.41361191999999</v>
      </c>
      <c r="AL14">
        <v>-1.2799882549471183E-4</v>
      </c>
      <c r="AM14">
        <v>1.2541645726913157E-21</v>
      </c>
      <c r="AN14">
        <v>8802.7744418369639</v>
      </c>
    </row>
    <row r="16" spans="1:40" x14ac:dyDescent="0.45">
      <c r="A16" t="s">
        <v>19</v>
      </c>
      <c r="B16" t="s">
        <v>14</v>
      </c>
      <c r="C16">
        <v>8.5665685543651495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1.5529867868026732</v>
      </c>
      <c r="AE16">
        <v>0</v>
      </c>
      <c r="AF16">
        <v>0</v>
      </c>
      <c r="AG16">
        <v>0</v>
      </c>
      <c r="AH16">
        <v>2.4770966433607099E-16</v>
      </c>
      <c r="AI16">
        <v>0</v>
      </c>
      <c r="AJ16">
        <v>0</v>
      </c>
      <c r="AK16">
        <v>0</v>
      </c>
      <c r="AL16">
        <v>0</v>
      </c>
      <c r="AM16">
        <v>-10.674773283000075</v>
      </c>
      <c r="AN16">
        <v>223.03796196894831</v>
      </c>
    </row>
    <row r="17" spans="1:40" x14ac:dyDescent="0.45">
      <c r="B17" t="s">
        <v>15</v>
      </c>
      <c r="C17">
        <v>0.48092720917731746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12.3455553696</v>
      </c>
      <c r="V17">
        <v>0</v>
      </c>
      <c r="W17">
        <v>0.48531893760000039</v>
      </c>
      <c r="X17">
        <v>-0.30208384992000037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0.27588699767224384</v>
      </c>
      <c r="AE17">
        <v>0</v>
      </c>
      <c r="AF17">
        <v>0</v>
      </c>
      <c r="AG17">
        <v>0</v>
      </c>
      <c r="AH17">
        <v>5.3611311834345087E-17</v>
      </c>
      <c r="AI17">
        <v>0</v>
      </c>
      <c r="AJ17">
        <v>0</v>
      </c>
      <c r="AK17">
        <v>0</v>
      </c>
      <c r="AL17">
        <v>0</v>
      </c>
      <c r="AM17">
        <v>-0.59928183507944643</v>
      </c>
      <c r="AN17">
        <v>12.72304382779858</v>
      </c>
    </row>
    <row r="18" spans="1:40" x14ac:dyDescent="0.45">
      <c r="B18" t="s">
        <v>16</v>
      </c>
      <c r="C18">
        <v>46.539733616096235</v>
      </c>
      <c r="D18">
        <v>1.9701419831436406E-3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1194.7189725708301</v>
      </c>
      <c r="V18">
        <v>0</v>
      </c>
      <c r="W18">
        <v>46.934107668849329</v>
      </c>
      <c r="X18">
        <v>-29.23684401372638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13.819042264464313</v>
      </c>
      <c r="AE18">
        <v>0</v>
      </c>
      <c r="AF18">
        <v>0</v>
      </c>
      <c r="AG18">
        <v>0</v>
      </c>
      <c r="AH18">
        <v>-1.4277402587546957E-15</v>
      </c>
      <c r="AI18">
        <v>1.0878607266715252E-12</v>
      </c>
      <c r="AJ18">
        <v>0</v>
      </c>
      <c r="AK18">
        <v>0</v>
      </c>
      <c r="AL18">
        <v>-5.1970601284846501E-4</v>
      </c>
      <c r="AM18">
        <v>-57.988397155788512</v>
      </c>
      <c r="AN18">
        <v>1217.5307362127694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15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16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17</v>
      </c>
      <c r="B30" t="s">
        <v>14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15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16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18</v>
      </c>
      <c r="B34" t="s">
        <v>14</v>
      </c>
      <c r="C34">
        <v>3.8057548186815497E-2</v>
      </c>
      <c r="D34">
        <v>2.4276514760142166E-3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2.2062307607484399E-19</v>
      </c>
      <c r="AI34">
        <v>0</v>
      </c>
      <c r="AJ34">
        <v>0</v>
      </c>
      <c r="AK34">
        <v>0.3701593056000001</v>
      </c>
      <c r="AL34">
        <v>0</v>
      </c>
      <c r="AM34">
        <v>0</v>
      </c>
      <c r="AN34">
        <v>0.61627580687862604</v>
      </c>
    </row>
    <row r="35" spans="1:40" x14ac:dyDescent="0.45">
      <c r="B35" t="s">
        <v>15</v>
      </c>
      <c r="C35">
        <v>2.1365509797140543E-3</v>
      </c>
      <c r="D35">
        <v>1.3628836818445746E-4</v>
      </c>
      <c r="E35">
        <v>5.3441807829119991E-6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1.080206288640001E-2</v>
      </c>
      <c r="P35">
        <v>0</v>
      </c>
      <c r="Q35">
        <v>0</v>
      </c>
      <c r="R35">
        <v>0</v>
      </c>
      <c r="S35">
        <v>6.5315136879999969E-4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2.2594951689536869E-4</v>
      </c>
      <c r="AE35">
        <v>0</v>
      </c>
      <c r="AF35">
        <v>0</v>
      </c>
      <c r="AG35">
        <v>0</v>
      </c>
      <c r="AH35">
        <v>3.3471956406572194E-20</v>
      </c>
      <c r="AI35">
        <v>0</v>
      </c>
      <c r="AJ35">
        <v>0</v>
      </c>
      <c r="AK35">
        <v>2.078074559999999E-2</v>
      </c>
      <c r="AL35">
        <v>2.1266420995156594E-20</v>
      </c>
      <c r="AM35">
        <v>0</v>
      </c>
      <c r="AN35">
        <v>3.4754251873576794E-2</v>
      </c>
    </row>
    <row r="36" spans="1:40" x14ac:dyDescent="0.45">
      <c r="B36" t="s">
        <v>16</v>
      </c>
      <c r="C36">
        <v>0.20678894125842079</v>
      </c>
      <c r="D36">
        <v>1.3194098107506132E-2</v>
      </c>
      <c r="E36">
        <v>3.9365974494565695E-4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4.2955786068310318E-9</v>
      </c>
      <c r="O36">
        <v>1.0450708586997837</v>
      </c>
      <c r="P36">
        <v>0</v>
      </c>
      <c r="Q36">
        <v>0</v>
      </c>
      <c r="R36">
        <v>0</v>
      </c>
      <c r="S36">
        <v>6.3214414482624326E-2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1.1256163865357957E-2</v>
      </c>
      <c r="AE36">
        <v>-1.4686703352194083E-6</v>
      </c>
      <c r="AF36">
        <v>-2.7828145709433529E-6</v>
      </c>
      <c r="AG36">
        <v>-1.8365110054665026E-8</v>
      </c>
      <c r="AH36">
        <v>9.4479604287567291E-8</v>
      </c>
      <c r="AI36">
        <v>2.9407726254149225E-25</v>
      </c>
      <c r="AJ36">
        <v>0</v>
      </c>
      <c r="AK36">
        <v>2.0112377136000008</v>
      </c>
      <c r="AL36">
        <v>-1.2145491826083086E-5</v>
      </c>
      <c r="AM36">
        <v>2.3655868167985992E-25</v>
      </c>
      <c r="AN36">
        <v>3.3525098911487796</v>
      </c>
    </row>
    <row r="38" spans="1:40" x14ac:dyDescent="0.45">
      <c r="A38" t="s">
        <v>19</v>
      </c>
      <c r="B38" t="s">
        <v>14</v>
      </c>
      <c r="C38">
        <v>2.0684883410873082E-4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1.2718852906573835E-3</v>
      </c>
      <c r="AE38">
        <v>0</v>
      </c>
      <c r="AF38">
        <v>0</v>
      </c>
      <c r="AG38">
        <v>0</v>
      </c>
      <c r="AH38">
        <v>3.2930338988990112E-20</v>
      </c>
      <c r="AI38">
        <v>0</v>
      </c>
      <c r="AJ38">
        <v>0</v>
      </c>
      <c r="AK38">
        <v>0</v>
      </c>
      <c r="AL38">
        <v>0</v>
      </c>
      <c r="AM38">
        <v>-2.0134600753703583E-3</v>
      </c>
      <c r="AN38">
        <v>0.55912734451050239</v>
      </c>
    </row>
    <row r="39" spans="1:40" x14ac:dyDescent="0.45">
      <c r="B39" t="s">
        <v>15</v>
      </c>
      <c r="C39">
        <v>1.1612494767091251E-5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2.7717060830400004E-2</v>
      </c>
      <c r="V39">
        <v>0</v>
      </c>
      <c r="W39">
        <v>0</v>
      </c>
      <c r="X39">
        <v>3.6911394007680056E-3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2.2594951689536858E-4</v>
      </c>
      <c r="AE39">
        <v>0</v>
      </c>
      <c r="AF39">
        <v>0</v>
      </c>
      <c r="AG39">
        <v>0</v>
      </c>
      <c r="AH39">
        <v>7.127048018418236E-21</v>
      </c>
      <c r="AI39">
        <v>0</v>
      </c>
      <c r="AJ39">
        <v>0</v>
      </c>
      <c r="AK39">
        <v>0</v>
      </c>
      <c r="AL39">
        <v>0</v>
      </c>
      <c r="AM39">
        <v>-1.1303566050894458E-4</v>
      </c>
      <c r="AN39">
        <v>3.1545936859104437E-2</v>
      </c>
    </row>
    <row r="40" spans="1:40" x14ac:dyDescent="0.45">
      <c r="B40" t="s">
        <v>16</v>
      </c>
      <c r="C40">
        <v>1.1237509601572109E-3</v>
      </c>
      <c r="D40">
        <v>3.7160529040817755E-7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2.6822687600219997</v>
      </c>
      <c r="V40">
        <v>0</v>
      </c>
      <c r="W40">
        <v>0</v>
      </c>
      <c r="X40">
        <v>0.35724275535336597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1.1317698731572109E-2</v>
      </c>
      <c r="AE40">
        <v>0</v>
      </c>
      <c r="AF40">
        <v>0</v>
      </c>
      <c r="AG40">
        <v>0</v>
      </c>
      <c r="AH40">
        <v>-1.8980273068891435E-19</v>
      </c>
      <c r="AI40">
        <v>5.0624091198842582E-16</v>
      </c>
      <c r="AJ40">
        <v>0</v>
      </c>
      <c r="AK40">
        <v>0</v>
      </c>
      <c r="AL40">
        <v>-4.9313617579077247E-5</v>
      </c>
      <c r="AM40">
        <v>-1.0937686395067521E-2</v>
      </c>
      <c r="AN40">
        <v>3.0421212902287262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15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16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17</v>
      </c>
      <c r="B52" t="s">
        <v>14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15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16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18</v>
      </c>
      <c r="B56" t="s">
        <v>14</v>
      </c>
      <c r="C56">
        <v>312.52306907525769</v>
      </c>
      <c r="D56">
        <v>21.810791089619837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1.7911363556777361E-15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451.39413275435385</v>
      </c>
    </row>
    <row r="57" spans="1:40" x14ac:dyDescent="0.45">
      <c r="B57" t="s">
        <v>15</v>
      </c>
      <c r="C57">
        <v>17.54504694149761</v>
      </c>
      <c r="D57">
        <v>1.2244579404358389</v>
      </c>
      <c r="E57">
        <v>3.3552431084684184E-2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4.8196028095263372</v>
      </c>
      <c r="P57">
        <v>0</v>
      </c>
      <c r="Q57">
        <v>0</v>
      </c>
      <c r="R57">
        <v>1.0415039999999993</v>
      </c>
      <c r="S57">
        <v>0.60780574639999974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0.23892036431209221</v>
      </c>
      <c r="AE57">
        <v>0</v>
      </c>
      <c r="AF57">
        <v>0</v>
      </c>
      <c r="AG57">
        <v>0</v>
      </c>
      <c r="AH57">
        <v>2.7174327854595507E-16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25.517109081048563</v>
      </c>
    </row>
    <row r="58" spans="1:40" x14ac:dyDescent="0.45">
      <c r="B58" t="s">
        <v>16</v>
      </c>
      <c r="C58">
        <v>1698.1208105070136</v>
      </c>
      <c r="D58">
        <v>118.53996353349666</v>
      </c>
      <c r="E58">
        <v>2.4715184608531202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9.8877546184765312E-4</v>
      </c>
      <c r="O58">
        <v>466.28375521540795</v>
      </c>
      <c r="P58">
        <v>0</v>
      </c>
      <c r="Q58">
        <v>0</v>
      </c>
      <c r="R58">
        <v>100.80062400000001</v>
      </c>
      <c r="S58">
        <v>58.825696788236478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11.902334682633059</v>
      </c>
      <c r="AE58">
        <v>0</v>
      </c>
      <c r="AF58">
        <v>0</v>
      </c>
      <c r="AG58">
        <v>0</v>
      </c>
      <c r="AH58">
        <v>7.6703605588428962E-4</v>
      </c>
      <c r="AI58">
        <v>5.1825080685241603E-22</v>
      </c>
      <c r="AJ58">
        <v>0</v>
      </c>
      <c r="AK58">
        <v>0</v>
      </c>
      <c r="AL58">
        <v>0</v>
      </c>
      <c r="AM58">
        <v>0</v>
      </c>
      <c r="AN58">
        <v>2457.5483421777108</v>
      </c>
    </row>
    <row r="60" spans="1:40" x14ac:dyDescent="0.45">
      <c r="A60" t="s">
        <v>19</v>
      </c>
      <c r="B60" t="s">
        <v>14</v>
      </c>
      <c r="C60">
        <v>1.698612641911984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1.3448990782652213</v>
      </c>
      <c r="AE60">
        <v>0</v>
      </c>
      <c r="AF60">
        <v>0</v>
      </c>
      <c r="AG60">
        <v>0</v>
      </c>
      <c r="AH60">
        <v>2.6734613811640886E-16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238.52564574609951</v>
      </c>
    </row>
    <row r="61" spans="1:40" x14ac:dyDescent="0.45">
      <c r="B61" t="s">
        <v>15</v>
      </c>
      <c r="C61">
        <v>9.5360123737266989E-2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12.366585492013309</v>
      </c>
      <c r="V61">
        <v>0</v>
      </c>
      <c r="W61">
        <v>0.48531893760000039</v>
      </c>
      <c r="X61">
        <v>0.34347870048000018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0.23892036431209213</v>
      </c>
      <c r="AE61">
        <v>0</v>
      </c>
      <c r="AF61">
        <v>0</v>
      </c>
      <c r="AG61">
        <v>0</v>
      </c>
      <c r="AH61">
        <v>5.7861194946440263E-17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13.566670964667352</v>
      </c>
    </row>
    <row r="62" spans="1:40" x14ac:dyDescent="0.45">
      <c r="B62" t="s">
        <v>16</v>
      </c>
      <c r="C62">
        <v>9.2280799914027796</v>
      </c>
      <c r="D62">
        <v>3.3386198294811597E-3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1196.754098467251</v>
      </c>
      <c r="V62">
        <v>0</v>
      </c>
      <c r="W62">
        <v>46.934107668849329</v>
      </c>
      <c r="X62">
        <v>33.243197842687252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11.967402016503874</v>
      </c>
      <c r="AE62">
        <v>0</v>
      </c>
      <c r="AF62">
        <v>0</v>
      </c>
      <c r="AG62">
        <v>0</v>
      </c>
      <c r="AH62">
        <v>-1.5409202763019046E-15</v>
      </c>
      <c r="AI62">
        <v>8.921456859069051E-13</v>
      </c>
      <c r="AJ62">
        <v>0</v>
      </c>
      <c r="AK62">
        <v>0</v>
      </c>
      <c r="AL62">
        <v>0</v>
      </c>
      <c r="AM62">
        <v>0</v>
      </c>
      <c r="AN62">
        <v>1300.9360212039944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15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16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17</v>
      </c>
      <c r="B74" t="s">
        <v>14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15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16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18</v>
      </c>
      <c r="B78" t="s">
        <v>14</v>
      </c>
      <c r="C78">
        <v>5.3855104226910372E-3</v>
      </c>
      <c r="D78">
        <v>2.765156098945184E-3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5.8130616355356331E-19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0.32438494578503058</v>
      </c>
    </row>
    <row r="79" spans="1:40" x14ac:dyDescent="0.45">
      <c r="B79" t="s">
        <v>15</v>
      </c>
      <c r="C79">
        <v>3.0234258689967343E-4</v>
      </c>
      <c r="D79">
        <v>1.5523587970678397E-4</v>
      </c>
      <c r="E79">
        <v>4.6635667472115163E-6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1.0763553276000013E-2</v>
      </c>
      <c r="P79">
        <v>0</v>
      </c>
      <c r="Q79">
        <v>0</v>
      </c>
      <c r="R79">
        <v>0</v>
      </c>
      <c r="S79">
        <v>6.8977667920000017E-3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2.2827934654428978E-4</v>
      </c>
      <c r="AE79">
        <v>0</v>
      </c>
      <c r="AF79">
        <v>0</v>
      </c>
      <c r="AG79">
        <v>0</v>
      </c>
      <c r="AH79">
        <v>8.8193197699482096E-20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1.8368838793177973E-2</v>
      </c>
    </row>
    <row r="80" spans="1:40" x14ac:dyDescent="0.45">
      <c r="B80" t="s">
        <v>16</v>
      </c>
      <c r="C80">
        <v>2.9262631238821717E-2</v>
      </c>
      <c r="D80">
        <v>1.502840964303148E-2</v>
      </c>
      <c r="E80">
        <v>3.4352477410840682E-4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4.2955786068310318E-9</v>
      </c>
      <c r="O80">
        <v>1.0413451563008846</v>
      </c>
      <c r="P80">
        <v>0</v>
      </c>
      <c r="Q80">
        <v>0</v>
      </c>
      <c r="R80">
        <v>0</v>
      </c>
      <c r="S80">
        <v>0.66759148005014435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1.1372229368249786E-2</v>
      </c>
      <c r="AE80">
        <v>0</v>
      </c>
      <c r="AF80">
        <v>0</v>
      </c>
      <c r="AG80">
        <v>0</v>
      </c>
      <c r="AH80">
        <v>2.4893849401244397E-7</v>
      </c>
      <c r="AI80">
        <v>1.5867645739020554E-25</v>
      </c>
      <c r="AJ80">
        <v>0</v>
      </c>
      <c r="AK80">
        <v>0</v>
      </c>
      <c r="AL80">
        <v>0</v>
      </c>
      <c r="AM80">
        <v>0</v>
      </c>
      <c r="AN80">
        <v>1.7665887507929929</v>
      </c>
    </row>
    <row r="82" spans="1:64" x14ac:dyDescent="0.45">
      <c r="A82" t="s">
        <v>19</v>
      </c>
      <c r="B82" t="s">
        <v>14</v>
      </c>
      <c r="C82">
        <v>2.927110665526225E-5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1.2850000611641622E-3</v>
      </c>
      <c r="AE82">
        <v>0</v>
      </c>
      <c r="AF82">
        <v>0</v>
      </c>
      <c r="AG82">
        <v>0</v>
      </c>
      <c r="AH82">
        <v>8.6766123303050346E-20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0.56291951855077005</v>
      </c>
    </row>
    <row r="83" spans="1:64" x14ac:dyDescent="0.45">
      <c r="B83" t="s">
        <v>15</v>
      </c>
      <c r="C83">
        <v>1.6432801003003378E-6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3.898015094400002E-3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2.282793465442897E-4</v>
      </c>
      <c r="AE83">
        <v>0</v>
      </c>
      <c r="AF83">
        <v>0</v>
      </c>
      <c r="AG83">
        <v>0</v>
      </c>
      <c r="AH83">
        <v>1.8778620145987192E-20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3.1760171115391825E-2</v>
      </c>
    </row>
    <row r="84" spans="1:64" x14ac:dyDescent="0.45">
      <c r="B84" t="s">
        <v>16</v>
      </c>
      <c r="C84">
        <v>1.5902160797978934E-4</v>
      </c>
      <c r="D84">
        <v>4.2326777353540124E-7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2.6726946197591275</v>
      </c>
      <c r="V84">
        <v>0</v>
      </c>
      <c r="W84">
        <v>0</v>
      </c>
      <c r="X84">
        <v>0.37726498556048249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1.1434398737948243E-2</v>
      </c>
      <c r="AE84">
        <v>0</v>
      </c>
      <c r="AF84">
        <v>0</v>
      </c>
      <c r="AG84">
        <v>0</v>
      </c>
      <c r="AH84">
        <v>-5.0009953252276046E-19</v>
      </c>
      <c r="AI84">
        <v>2.731544554179072E-16</v>
      </c>
      <c r="AJ84">
        <v>0</v>
      </c>
      <c r="AK84">
        <v>0</v>
      </c>
      <c r="AL84">
        <v>0</v>
      </c>
      <c r="AM84">
        <v>0</v>
      </c>
      <c r="AN84">
        <v>3.0628108852701126</v>
      </c>
    </row>
    <row r="86" spans="1:64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126</v>
      </c>
    </row>
    <row r="93" spans="1:64" x14ac:dyDescent="0.45">
      <c r="A93" t="s">
        <v>124</v>
      </c>
      <c r="B93">
        <f>75*120</f>
        <v>9000</v>
      </c>
    </row>
    <row r="94" spans="1:64" x14ac:dyDescent="0.45">
      <c r="A94" t="s">
        <v>125</v>
      </c>
      <c r="B94">
        <f>1356.1*120</f>
        <v>162732</v>
      </c>
    </row>
    <row r="95" spans="1:64" x14ac:dyDescent="0.45">
      <c r="A95" t="s">
        <v>16</v>
      </c>
      <c r="B95">
        <v>884207.17930607987</v>
      </c>
    </row>
    <row r="96" spans="1:64" x14ac:dyDescent="0.45">
      <c r="A96" t="s">
        <v>127</v>
      </c>
      <c r="B96">
        <v>1000000</v>
      </c>
      <c r="BL96" t="s">
        <v>12</v>
      </c>
    </row>
    <row r="100" spans="1:40" x14ac:dyDescent="0.45">
      <c r="A100" t="s">
        <v>142</v>
      </c>
    </row>
    <row r="101" spans="1:40" x14ac:dyDescent="0.45">
      <c r="B101" s="1" t="s">
        <v>21</v>
      </c>
      <c r="C101" s="3" t="s">
        <v>146</v>
      </c>
      <c r="D101" s="3" t="s">
        <v>147</v>
      </c>
      <c r="E101" s="3" t="s">
        <v>148</v>
      </c>
      <c r="F101" s="3" t="s">
        <v>149</v>
      </c>
      <c r="G101" s="3" t="s">
        <v>189</v>
      </c>
      <c r="H101" s="3" t="s">
        <v>190</v>
      </c>
      <c r="I101" s="3" t="s">
        <v>191</v>
      </c>
      <c r="J101" s="3" t="s">
        <v>192</v>
      </c>
      <c r="K101" s="3" t="s">
        <v>193</v>
      </c>
      <c r="L101" s="3" t="s">
        <v>194</v>
      </c>
      <c r="M101" s="3" t="s">
        <v>195</v>
      </c>
      <c r="N101" s="3" t="s">
        <v>156</v>
      </c>
      <c r="O101" s="3" t="s">
        <v>157</v>
      </c>
      <c r="P101" s="3" t="s">
        <v>158</v>
      </c>
      <c r="Q101" s="3" t="s">
        <v>159</v>
      </c>
      <c r="R101" s="3" t="s">
        <v>160</v>
      </c>
      <c r="S101" s="3" t="s">
        <v>161</v>
      </c>
      <c r="T101" s="3" t="s">
        <v>162</v>
      </c>
      <c r="U101" s="3" t="s">
        <v>163</v>
      </c>
      <c r="V101" s="3" t="s">
        <v>164</v>
      </c>
      <c r="W101" s="3" t="s">
        <v>165</v>
      </c>
      <c r="X101" s="3" t="s">
        <v>166</v>
      </c>
      <c r="Y101" s="3" t="s">
        <v>167</v>
      </c>
      <c r="Z101" s="3" t="s">
        <v>168</v>
      </c>
      <c r="AA101" s="3" t="s">
        <v>169</v>
      </c>
      <c r="AB101" s="3" t="s">
        <v>170</v>
      </c>
      <c r="AC101" s="3" t="s">
        <v>171</v>
      </c>
      <c r="AD101" s="3" t="s">
        <v>186</v>
      </c>
      <c r="AE101" s="3" t="s">
        <v>173</v>
      </c>
      <c r="AF101" s="3" t="s">
        <v>174</v>
      </c>
      <c r="AG101" s="3" t="s">
        <v>175</v>
      </c>
      <c r="AH101" s="3" t="s">
        <v>188</v>
      </c>
      <c r="AI101" s="3" t="s">
        <v>187</v>
      </c>
      <c r="AJ101" s="3" t="s">
        <v>178</v>
      </c>
      <c r="AK101" s="3" t="s">
        <v>179</v>
      </c>
      <c r="AL101" s="3" t="s">
        <v>180</v>
      </c>
      <c r="AM101" s="3" t="s">
        <v>181</v>
      </c>
      <c r="AN101" s="3" t="s">
        <v>127</v>
      </c>
    </row>
    <row r="102" spans="1:40" x14ac:dyDescent="0.45">
      <c r="A102" t="s">
        <v>17</v>
      </c>
      <c r="B102" t="s">
        <v>14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15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16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13</v>
      </c>
      <c r="B106" t="s">
        <v>14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15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16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19</v>
      </c>
      <c r="B110" t="s">
        <v>14</v>
      </c>
      <c r="C110">
        <f t="shared" ref="C110:AN110" si="6">C16*$B$96/$B$94/1000</f>
        <v>5.2642188102924745E-2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9.5432169874558985E-3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1.5221939405652915E-18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-6.5597259807536779E-2</v>
      </c>
      <c r="AN110">
        <f t="shared" si="6"/>
        <v>1.37058453143173</v>
      </c>
    </row>
    <row r="111" spans="1:40" x14ac:dyDescent="0.45">
      <c r="B111" t="s">
        <v>15</v>
      </c>
      <c r="C111">
        <f t="shared" ref="C111:AN111" si="7">C17*$B$96/$B$93/1000</f>
        <v>5.3436356575257492E-2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1.3717283744</v>
      </c>
      <c r="V111">
        <f t="shared" si="7"/>
        <v>0</v>
      </c>
      <c r="W111">
        <f t="shared" si="7"/>
        <v>5.3924326400000049E-2</v>
      </c>
      <c r="X111">
        <f t="shared" si="7"/>
        <v>-3.3564872213333374E-2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3.065411085247154E-2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5.9568124260383435E-18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-6.6586870564382936E-2</v>
      </c>
      <c r="AN111">
        <f t="shared" si="7"/>
        <v>1.4136715364220644</v>
      </c>
    </row>
    <row r="112" spans="1:40" x14ac:dyDescent="0.45">
      <c r="B112" t="s">
        <v>16</v>
      </c>
      <c r="C112">
        <f t="shared" ref="C112:AN112" si="8">C18*$B$96/$B$95/1000</f>
        <v>5.2634421779543028E-2</v>
      </c>
      <c r="D112">
        <f t="shared" si="8"/>
        <v>2.2281452008677374E-6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1.3511753812137535</v>
      </c>
      <c r="V112">
        <f t="shared" si="8"/>
        <v>0</v>
      </c>
      <c r="W112">
        <f t="shared" si="8"/>
        <v>5.3080441741813172E-2</v>
      </c>
      <c r="X112">
        <f t="shared" si="8"/>
        <v>-3.3065603512370555E-2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1.5628737911073522E-2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-1.6147123572047641E-18</v>
      </c>
      <c r="AI112">
        <f t="shared" si="8"/>
        <v>1.2303233361272541E-15</v>
      </c>
      <c r="AJ112">
        <f t="shared" si="8"/>
        <v>0</v>
      </c>
      <c r="AK112">
        <f t="shared" si="8"/>
        <v>0</v>
      </c>
      <c r="AL112">
        <f t="shared" si="8"/>
        <v>-5.8776497749806429E-7</v>
      </c>
      <c r="AM112">
        <f t="shared" si="8"/>
        <v>-6.5582364080438063E-2</v>
      </c>
      <c r="AN112">
        <f t="shared" si="8"/>
        <v>1.3769744972759437</v>
      </c>
    </row>
    <row r="114" spans="1:40" x14ac:dyDescent="0.45">
      <c r="A114" t="s">
        <v>20</v>
      </c>
      <c r="B114" t="s">
        <v>14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0" x14ac:dyDescent="0.45">
      <c r="B115" t="s">
        <v>15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</row>
    <row r="116" spans="1:40" x14ac:dyDescent="0.45">
      <c r="B116" t="s">
        <v>16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0" x14ac:dyDescent="0.45">
      <c r="A118" t="s">
        <v>18</v>
      </c>
      <c r="B118" t="s">
        <v>14</v>
      </c>
      <c r="C118">
        <f t="shared" ref="C118:AN118" si="12">C12*$B$96/$B$94/1000</f>
        <v>9.6854914315511742</v>
      </c>
      <c r="D118">
        <f t="shared" si="12"/>
        <v>7.9091354500765362E-2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1.0198228134313594E-17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0</v>
      </c>
      <c r="AN118">
        <f t="shared" si="12"/>
        <v>9.9491362564840067</v>
      </c>
    </row>
    <row r="119" spans="1:40" x14ac:dyDescent="0.45">
      <c r="B119" t="s">
        <v>15</v>
      </c>
      <c r="C119">
        <f t="shared" ref="C119:AN119" si="13">C13*$B$96/$B$93/1000</f>
        <v>9.8316083049407954</v>
      </c>
      <c r="D119">
        <f t="shared" si="13"/>
        <v>8.0284539329173316E-2</v>
      </c>
      <c r="E119">
        <f t="shared" si="13"/>
        <v>3.8981929098297632E-3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0.5346040031999999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-5.9395013955555506E-2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3.0654110852471547E-2</v>
      </c>
      <c r="AE119">
        <f t="shared" si="13"/>
        <v>0</v>
      </c>
      <c r="AF119">
        <f t="shared" si="13"/>
        <v>0</v>
      </c>
      <c r="AG119">
        <f t="shared" si="13"/>
        <v>0</v>
      </c>
      <c r="AH119">
        <f t="shared" si="13"/>
        <v>2.7975981827429071E-17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2.4902490102087102E-20</v>
      </c>
      <c r="AM119">
        <f t="shared" si="13"/>
        <v>0</v>
      </c>
      <c r="AN119">
        <f t="shared" si="13"/>
        <v>10.12164066534427</v>
      </c>
    </row>
    <row r="120" spans="1:40" x14ac:dyDescent="0.45">
      <c r="B120" t="s">
        <v>16</v>
      </c>
      <c r="C120">
        <f t="shared" ref="C120:AN120" si="14">C14*$B$96/$B$95/1000</f>
        <v>9.6856125061892602</v>
      </c>
      <c r="D120">
        <f t="shared" si="14"/>
        <v>7.9111807977023718E-2</v>
      </c>
      <c r="E120">
        <f t="shared" si="14"/>
        <v>2.9227499757435169E-3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1.1182621957714002E-6</v>
      </c>
      <c r="O120">
        <f t="shared" si="14"/>
        <v>0.52645313427911122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-5.8511433693694333E-2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1.5543763719829927E-2</v>
      </c>
      <c r="AE120">
        <f t="shared" si="14"/>
        <v>-1.2182753495219332E-5</v>
      </c>
      <c r="AF120">
        <f t="shared" si="14"/>
        <v>-1.5245990335783453E-5</v>
      </c>
      <c r="AG120">
        <f t="shared" si="14"/>
        <v>-1.0780846867704917E-7</v>
      </c>
      <c r="AH120">
        <f t="shared" si="14"/>
        <v>8.0376812279372357E-7</v>
      </c>
      <c r="AI120">
        <f t="shared" si="14"/>
        <v>7.1469948429907052E-25</v>
      </c>
      <c r="AJ120">
        <f t="shared" si="14"/>
        <v>0</v>
      </c>
      <c r="AK120">
        <f t="shared" si="14"/>
        <v>-0.40987408879038945</v>
      </c>
      <c r="AL120">
        <f t="shared" si="14"/>
        <v>-1.4476112441788186E-7</v>
      </c>
      <c r="AM120">
        <f t="shared" si="14"/>
        <v>1.4184057786949616E-24</v>
      </c>
      <c r="AN120">
        <f t="shared" si="14"/>
        <v>9.9555563988355349</v>
      </c>
    </row>
    <row r="122" spans="1:40" x14ac:dyDescent="0.45">
      <c r="A122" t="s">
        <v>143</v>
      </c>
    </row>
    <row r="124" spans="1:40" x14ac:dyDescent="0.45">
      <c r="A124" t="s">
        <v>13</v>
      </c>
      <c r="B124" t="s">
        <v>14</v>
      </c>
      <c r="C124">
        <f>C26*$B$96/$B$94</f>
        <v>0</v>
      </c>
      <c r="D124">
        <f t="shared" ref="D124:AN124" si="15">D26*$B$96/$B$94</f>
        <v>0</v>
      </c>
      <c r="E124">
        <f t="shared" si="15"/>
        <v>7.0916796937696316E-4</v>
      </c>
      <c r="F124">
        <f t="shared" si="15"/>
        <v>0</v>
      </c>
      <c r="G124">
        <f t="shared" si="15"/>
        <v>0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0.52371087264950966</v>
      </c>
      <c r="AD124">
        <f t="shared" si="15"/>
        <v>0</v>
      </c>
      <c r="AE124">
        <f t="shared" si="15"/>
        <v>-8.60154592330949E-3</v>
      </c>
      <c r="AF124">
        <f t="shared" si="15"/>
        <v>-1.1733913415923112E-2</v>
      </c>
      <c r="AG124">
        <f t="shared" si="15"/>
        <v>-6.4751591573876076E-3</v>
      </c>
      <c r="AH124">
        <f t="shared" si="15"/>
        <v>3.5871881719637112E-4</v>
      </c>
      <c r="AI124">
        <f t="shared" si="15"/>
        <v>0</v>
      </c>
      <c r="AJ124">
        <f t="shared" si="15"/>
        <v>0</v>
      </c>
      <c r="AK124">
        <f t="shared" si="15"/>
        <v>0</v>
      </c>
      <c r="AL124">
        <f t="shared" si="15"/>
        <v>0</v>
      </c>
      <c r="AM124">
        <f t="shared" si="15"/>
        <v>0</v>
      </c>
      <c r="AN124">
        <f t="shared" si="15"/>
        <v>0.49796814093946279</v>
      </c>
    </row>
    <row r="125" spans="1:40" x14ac:dyDescent="0.45">
      <c r="B125" t="s">
        <v>15</v>
      </c>
      <c r="C125">
        <f>C27*$B$96/$B$93</f>
        <v>0</v>
      </c>
      <c r="D125">
        <f t="shared" ref="D125:AN125" si="16">D27*$B$96/$B$93</f>
        <v>0</v>
      </c>
      <c r="E125">
        <f t="shared" si="16"/>
        <v>1.1430608896784002E-3</v>
      </c>
      <c r="F125">
        <f t="shared" si="16"/>
        <v>0</v>
      </c>
      <c r="G125">
        <f t="shared" si="16"/>
        <v>0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0.53161165866666671</v>
      </c>
      <c r="AD125">
        <f t="shared" si="16"/>
        <v>0</v>
      </c>
      <c r="AE125">
        <f t="shared" si="16"/>
        <v>-8.7313102213333327E-3</v>
      </c>
      <c r="AF125">
        <f t="shared" si="16"/>
        <v>-1.191093311111111E-2</v>
      </c>
      <c r="AG125">
        <f t="shared" si="16"/>
        <v>-6.5728444444444435E-3</v>
      </c>
      <c r="AH125">
        <f t="shared" si="16"/>
        <v>3.6413050666666576E-4</v>
      </c>
      <c r="AI125">
        <f t="shared" si="16"/>
        <v>0</v>
      </c>
      <c r="AJ125">
        <f t="shared" si="16"/>
        <v>0</v>
      </c>
      <c r="AK125">
        <f t="shared" si="16"/>
        <v>0</v>
      </c>
      <c r="AL125">
        <f t="shared" si="16"/>
        <v>0</v>
      </c>
      <c r="AM125">
        <f t="shared" si="16"/>
        <v>0</v>
      </c>
      <c r="AN125">
        <f t="shared" si="16"/>
        <v>0.50590376228612266</v>
      </c>
    </row>
    <row r="126" spans="1:40" x14ac:dyDescent="0.45">
      <c r="B126" t="s">
        <v>16</v>
      </c>
      <c r="C126">
        <f>C28*$B$96/$B$95</f>
        <v>0</v>
      </c>
      <c r="D126">
        <f t="shared" ref="D126:AN126" si="17">D28*$B$96/$B$95</f>
        <v>0</v>
      </c>
      <c r="E126">
        <f t="shared" si="17"/>
        <v>8.5699814956862797E-4</v>
      </c>
      <c r="F126">
        <f t="shared" si="17"/>
        <v>0</v>
      </c>
      <c r="G126">
        <f t="shared" si="17"/>
        <v>0</v>
      </c>
      <c r="H126">
        <f t="shared" si="17"/>
        <v>0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0.52370322431831895</v>
      </c>
      <c r="AD126">
        <f t="shared" si="17"/>
        <v>0</v>
      </c>
      <c r="AE126">
        <f t="shared" si="17"/>
        <v>-8.6014203053866849E-3</v>
      </c>
      <c r="AF126">
        <f t="shared" si="17"/>
        <v>-1.1733742052560893E-2</v>
      </c>
      <c r="AG126">
        <f t="shared" si="17"/>
        <v>-6.4750645934510288E-3</v>
      </c>
      <c r="AH126">
        <f t="shared" si="17"/>
        <v>3.5871357842730701E-4</v>
      </c>
      <c r="AI126">
        <f t="shared" si="17"/>
        <v>0</v>
      </c>
      <c r="AJ126">
        <f t="shared" si="17"/>
        <v>0</v>
      </c>
      <c r="AK126">
        <f t="shared" si="17"/>
        <v>0</v>
      </c>
      <c r="AL126">
        <f t="shared" si="17"/>
        <v>-3.3266742899230026E-19</v>
      </c>
      <c r="AM126">
        <f t="shared" si="17"/>
        <v>0</v>
      </c>
      <c r="AN126">
        <f t="shared" si="17"/>
        <v>0.49810870909491606</v>
      </c>
    </row>
    <row r="128" spans="1:40" x14ac:dyDescent="0.45">
      <c r="A128" t="s">
        <v>17</v>
      </c>
      <c r="B128" t="s">
        <v>14</v>
      </c>
      <c r="C128">
        <f>C30*$B$96/$B$94</f>
        <v>0</v>
      </c>
      <c r="D128">
        <f t="shared" ref="D128:AN128" si="18">D30*$B$96/$B$94</f>
        <v>0</v>
      </c>
      <c r="E128">
        <f t="shared" si="18"/>
        <v>3.6839894513088982E-4</v>
      </c>
      <c r="F128">
        <f t="shared" si="18"/>
        <v>0</v>
      </c>
      <c r="G128">
        <f t="shared" si="18"/>
        <v>0.39960332212472072</v>
      </c>
      <c r="H128">
        <f t="shared" si="18"/>
        <v>-2.2187597559687992E-21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6.9063415494104372E-3</v>
      </c>
      <c r="AE128">
        <f t="shared" si="18"/>
        <v>4.4291260195620138E-19</v>
      </c>
      <c r="AF128">
        <f t="shared" si="18"/>
        <v>6.7600921132882306E-20</v>
      </c>
      <c r="AG128">
        <f t="shared" si="18"/>
        <v>1.3642755861267537E-19</v>
      </c>
      <c r="AH128">
        <f t="shared" si="18"/>
        <v>1.4108768361345685E-18</v>
      </c>
      <c r="AI128">
        <f t="shared" si="18"/>
        <v>0</v>
      </c>
      <c r="AJ128">
        <f t="shared" si="18"/>
        <v>0</v>
      </c>
      <c r="AK128">
        <f t="shared" si="18"/>
        <v>2.1408526214880901</v>
      </c>
      <c r="AL128">
        <f t="shared" si="18"/>
        <v>0</v>
      </c>
      <c r="AM128">
        <f t="shared" si="18"/>
        <v>-2.064330071307734E-2</v>
      </c>
      <c r="AN128">
        <f t="shared" si="18"/>
        <v>2.5270873833942749</v>
      </c>
    </row>
    <row r="129" spans="1:40" x14ac:dyDescent="0.45">
      <c r="B129" t="s">
        <v>15</v>
      </c>
      <c r="C129">
        <f>C31*$B$96/$B$93</f>
        <v>2.1649972778879703E-6</v>
      </c>
      <c r="D129">
        <f t="shared" ref="D129:AN129" si="19">D31*$B$96/$B$93</f>
        <v>0</v>
      </c>
      <c r="E129">
        <f t="shared" si="19"/>
        <v>8.4945517910313341E-4</v>
      </c>
      <c r="F129">
        <f t="shared" si="19"/>
        <v>0</v>
      </c>
      <c r="G129">
        <f t="shared" si="19"/>
        <v>2.5031804225188598E-2</v>
      </c>
      <c r="H129">
        <f t="shared" si="19"/>
        <v>3.6392450987886297E-5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2.097866572205195E-2</v>
      </c>
      <c r="AE129">
        <f t="shared" si="19"/>
        <v>-7.2647230576661486E-3</v>
      </c>
      <c r="AF129">
        <f t="shared" si="19"/>
        <v>-1.1088010779202997E-3</v>
      </c>
      <c r="AG129">
        <f t="shared" si="19"/>
        <v>-2.2377065506314297E-3</v>
      </c>
      <c r="AH129">
        <f t="shared" si="19"/>
        <v>1.5053863000000071E-4</v>
      </c>
      <c r="AI129">
        <f t="shared" si="19"/>
        <v>0</v>
      </c>
      <c r="AJ129">
        <f t="shared" si="19"/>
        <v>0</v>
      </c>
      <c r="AK129">
        <f t="shared" si="19"/>
        <v>3.3853600266665369</v>
      </c>
      <c r="AL129">
        <f t="shared" si="19"/>
        <v>0</v>
      </c>
      <c r="AM129">
        <f t="shared" si="19"/>
        <v>-4.5421514055679806E-3</v>
      </c>
      <c r="AN129">
        <f t="shared" si="19"/>
        <v>3.4172556657793605</v>
      </c>
    </row>
    <row r="130" spans="1:40" x14ac:dyDescent="0.45">
      <c r="B130" t="s">
        <v>16</v>
      </c>
      <c r="C130">
        <f>C32*$B$96/$B$95</f>
        <v>5.7288425375961E-6</v>
      </c>
      <c r="D130">
        <f t="shared" ref="D130:AN130" si="20">D32*$B$96/$B$95</f>
        <v>0</v>
      </c>
      <c r="E130">
        <f t="shared" si="20"/>
        <v>4.7767689438743061E-4</v>
      </c>
      <c r="F130">
        <f t="shared" si="20"/>
        <v>0</v>
      </c>
      <c r="G130">
        <f t="shared" si="20"/>
        <v>0.33055823296081166</v>
      </c>
      <c r="H130">
        <f t="shared" si="20"/>
        <v>6.6181450385056739E-6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</v>
      </c>
      <c r="AD130">
        <f t="shared" si="20"/>
        <v>1.0932312109932642E-2</v>
      </c>
      <c r="AE130">
        <f t="shared" si="20"/>
        <v>-1.3230968066569575E-3</v>
      </c>
      <c r="AF130">
        <f t="shared" si="20"/>
        <v>-2.017809704380529E-4</v>
      </c>
      <c r="AG130">
        <f t="shared" si="20"/>
        <v>-4.0722415391456228E-4</v>
      </c>
      <c r="AH130">
        <f t="shared" si="20"/>
        <v>4.4089971767665025E-5</v>
      </c>
      <c r="AI130">
        <f t="shared" si="20"/>
        <v>0</v>
      </c>
      <c r="AJ130">
        <f t="shared" si="20"/>
        <v>0</v>
      </c>
      <c r="AK130">
        <f t="shared" si="20"/>
        <v>2.3563870678987668</v>
      </c>
      <c r="AL130">
        <f t="shared" si="20"/>
        <v>0</v>
      </c>
      <c r="AM130">
        <f t="shared" si="20"/>
        <v>-1.7662393313618695E-2</v>
      </c>
      <c r="AN130">
        <f t="shared" si="20"/>
        <v>2.6788172315786158</v>
      </c>
    </row>
    <row r="132" spans="1:40" x14ac:dyDescent="0.45">
      <c r="A132" t="s">
        <v>18</v>
      </c>
      <c r="B132" t="s">
        <v>14</v>
      </c>
      <c r="C132">
        <f>C34*$B$96/$B$94</f>
        <v>0.23386640726357139</v>
      </c>
      <c r="D132">
        <f t="shared" ref="D132:AN132" si="21">D34*$B$96/$B$94</f>
        <v>1.4918095248717012E-2</v>
      </c>
      <c r="E132">
        <f t="shared" si="21"/>
        <v>3.6839894513088982E-4</v>
      </c>
      <c r="F132">
        <f t="shared" si="21"/>
        <v>1.5498380945358004E-3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1.1823914628124761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7.1493807295430575E-2</v>
      </c>
      <c r="T132">
        <f t="shared" si="21"/>
        <v>0</v>
      </c>
      <c r="U132">
        <f t="shared" si="21"/>
        <v>0</v>
      </c>
      <c r="V132">
        <f t="shared" si="21"/>
        <v>0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7.81582780680741E-3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1.3557448816142122E-18</v>
      </c>
      <c r="AI132">
        <f t="shared" si="21"/>
        <v>0</v>
      </c>
      <c r="AJ132">
        <f t="shared" si="21"/>
        <v>0</v>
      </c>
      <c r="AK132">
        <f t="shared" si="21"/>
        <v>2.2746559103310968</v>
      </c>
      <c r="AL132">
        <f t="shared" si="21"/>
        <v>0</v>
      </c>
      <c r="AM132">
        <f t="shared" si="21"/>
        <v>0</v>
      </c>
      <c r="AN132">
        <f t="shared" si="21"/>
        <v>3.7870597477977657</v>
      </c>
    </row>
    <row r="133" spans="1:40" x14ac:dyDescent="0.45">
      <c r="B133" t="s">
        <v>15</v>
      </c>
      <c r="C133">
        <f>C35*$B$96/$B$93</f>
        <v>0.23739455330156159</v>
      </c>
      <c r="D133">
        <f t="shared" ref="D133:AN133" si="22">D35*$B$96/$B$93</f>
        <v>1.5143152020495272E-2</v>
      </c>
      <c r="E133">
        <f t="shared" si="22"/>
        <v>5.937978647679999E-4</v>
      </c>
      <c r="F133">
        <f t="shared" si="22"/>
        <v>1.573219200000001E-3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1.2002292096000011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7.2572374311111076E-2</v>
      </c>
      <c r="T133">
        <f t="shared" si="22"/>
        <v>0</v>
      </c>
      <c r="U133">
        <f t="shared" si="22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2.5105501877263185E-2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3.7191062673969099E-18</v>
      </c>
      <c r="AI133">
        <f t="shared" si="22"/>
        <v>0</v>
      </c>
      <c r="AJ133">
        <f t="shared" si="22"/>
        <v>0</v>
      </c>
      <c r="AK133">
        <f t="shared" si="22"/>
        <v>2.3089717333333324</v>
      </c>
      <c r="AL133">
        <f t="shared" si="22"/>
        <v>2.3629356661285106E-18</v>
      </c>
      <c r="AM133">
        <f t="shared" si="22"/>
        <v>0</v>
      </c>
      <c r="AN133">
        <f t="shared" si="22"/>
        <v>3.8615835415085327</v>
      </c>
    </row>
    <row r="134" spans="1:40" x14ac:dyDescent="0.45">
      <c r="B134" t="s">
        <v>16</v>
      </c>
      <c r="C134">
        <f>C36*$B$96/$B$95</f>
        <v>0.233869330738422</v>
      </c>
      <c r="D134">
        <f t="shared" ref="D134:AN134" si="23">D36*$B$96/$B$95</f>
        <v>1.4921953153400965E-2</v>
      </c>
      <c r="E134">
        <f t="shared" si="23"/>
        <v>4.4521211109663076E-4</v>
      </c>
      <c r="F134">
        <f t="shared" si="23"/>
        <v>1.5498154605297916E-3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4.8581132424215045E-9</v>
      </c>
      <c r="O134">
        <f t="shared" si="23"/>
        <v>1.1819298498796951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7.1492763191806016E-2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0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1.2730233511779132E-2</v>
      </c>
      <c r="AE134">
        <f t="shared" si="23"/>
        <v>-1.6610024998575689E-6</v>
      </c>
      <c r="AF134">
        <f t="shared" si="23"/>
        <v>-3.1472426780421392E-6</v>
      </c>
      <c r="AG134">
        <f t="shared" si="23"/>
        <v>-2.0770143564178983E-8</v>
      </c>
      <c r="AH134">
        <f t="shared" si="23"/>
        <v>1.0685233788953656E-7</v>
      </c>
      <c r="AI134">
        <f t="shared" si="23"/>
        <v>3.3258863920589542E-25</v>
      </c>
      <c r="AJ134">
        <f t="shared" si="23"/>
        <v>0</v>
      </c>
      <c r="AK134">
        <f t="shared" si="23"/>
        <v>2.2746226910059781</v>
      </c>
      <c r="AL134">
        <f t="shared" si="23"/>
        <v>-1.373602489363951E-5</v>
      </c>
      <c r="AM134">
        <f t="shared" si="23"/>
        <v>2.6753761699323644E-25</v>
      </c>
      <c r="AN134">
        <f t="shared" si="23"/>
        <v>3.7915433957229432</v>
      </c>
    </row>
    <row r="136" spans="1:40" x14ac:dyDescent="0.45">
      <c r="A136" t="s">
        <v>19</v>
      </c>
      <c r="B136" t="s">
        <v>14</v>
      </c>
      <c r="C136">
        <f>C38*$B$96/$B$94</f>
        <v>1.2711011608579185E-3</v>
      </c>
      <c r="D136">
        <f t="shared" ref="D136:AN136" si="24">D38*$B$96/$B$94</f>
        <v>0</v>
      </c>
      <c r="E136">
        <f t="shared" si="24"/>
        <v>3.6839894513088982E-4</v>
      </c>
      <c r="F136">
        <f t="shared" si="24"/>
        <v>8.6102116363100166E-4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3.033903472398789</v>
      </c>
      <c r="V136">
        <f t="shared" si="24"/>
        <v>0</v>
      </c>
      <c r="W136">
        <f t="shared" si="24"/>
        <v>0</v>
      </c>
      <c r="X136">
        <f t="shared" si="24"/>
        <v>0.40403131896349831</v>
      </c>
      <c r="Y136">
        <f t="shared" si="24"/>
        <v>0</v>
      </c>
      <c r="Z136">
        <f t="shared" si="24"/>
        <v>0</v>
      </c>
      <c r="AA136">
        <f t="shared" si="24"/>
        <v>0</v>
      </c>
      <c r="AB136">
        <f t="shared" si="24"/>
        <v>0</v>
      </c>
      <c r="AC136">
        <f t="shared" si="24"/>
        <v>0</v>
      </c>
      <c r="AD136">
        <f t="shared" si="24"/>
        <v>7.8158278068074117E-3</v>
      </c>
      <c r="AE136">
        <f t="shared" si="24"/>
        <v>0</v>
      </c>
      <c r="AF136">
        <f t="shared" si="24"/>
        <v>0</v>
      </c>
      <c r="AG136">
        <f t="shared" si="24"/>
        <v>0</v>
      </c>
      <c r="AH136">
        <f t="shared" si="24"/>
        <v>2.0235933306903446E-19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-1.2372858905257468E-2</v>
      </c>
      <c r="AN136">
        <f t="shared" si="24"/>
        <v>3.4358782815334563</v>
      </c>
    </row>
    <row r="137" spans="1:40" x14ac:dyDescent="0.45">
      <c r="B137" t="s">
        <v>15</v>
      </c>
      <c r="C137">
        <f>C39*$B$96/$B$93</f>
        <v>1.2902771963434723E-3</v>
      </c>
      <c r="D137">
        <f t="shared" ref="D137:AN137" si="25">D39*$B$96/$B$93</f>
        <v>0</v>
      </c>
      <c r="E137">
        <f t="shared" si="25"/>
        <v>5.937978647679999E-4</v>
      </c>
      <c r="F137">
        <f t="shared" si="25"/>
        <v>8.7401066666666582E-4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3.0796734256000007</v>
      </c>
      <c r="V137">
        <f t="shared" si="25"/>
        <v>0</v>
      </c>
      <c r="W137">
        <f t="shared" si="25"/>
        <v>0</v>
      </c>
      <c r="X137">
        <f t="shared" si="25"/>
        <v>0.41012660008533397</v>
      </c>
      <c r="Y137">
        <f t="shared" si="25"/>
        <v>0</v>
      </c>
      <c r="Z137">
        <f t="shared" si="25"/>
        <v>0</v>
      </c>
      <c r="AA137">
        <f t="shared" si="25"/>
        <v>0</v>
      </c>
      <c r="AB137">
        <f t="shared" si="25"/>
        <v>0</v>
      </c>
      <c r="AC137">
        <f t="shared" si="25"/>
        <v>0</v>
      </c>
      <c r="AD137">
        <f t="shared" si="25"/>
        <v>2.5105501877263178E-2</v>
      </c>
      <c r="AE137">
        <f t="shared" si="25"/>
        <v>0</v>
      </c>
      <c r="AF137">
        <f t="shared" si="25"/>
        <v>0</v>
      </c>
      <c r="AG137">
        <f t="shared" si="25"/>
        <v>0</v>
      </c>
      <c r="AH137">
        <f t="shared" si="25"/>
        <v>7.9189422426869292E-19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-1.2559517834327176E-2</v>
      </c>
      <c r="AN137">
        <f t="shared" si="25"/>
        <v>3.5051040954560486</v>
      </c>
    </row>
    <row r="138" spans="1:40" x14ac:dyDescent="0.45">
      <c r="B138" t="s">
        <v>16</v>
      </c>
      <c r="C138">
        <f>C40*$B$96/$B$95</f>
        <v>1.2709136347876335E-3</v>
      </c>
      <c r="D138">
        <f t="shared" ref="D138:AN138" si="26">D40*$B$96/$B$95</f>
        <v>4.2026947881130187E-7</v>
      </c>
      <c r="E138">
        <f t="shared" si="26"/>
        <v>4.4519384393175481E-4</v>
      </c>
      <c r="F138">
        <f t="shared" si="26"/>
        <v>8.6100858918321797E-4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3.0335297233472214</v>
      </c>
      <c r="V138">
        <f t="shared" si="26"/>
        <v>0</v>
      </c>
      <c r="W138">
        <f t="shared" si="26"/>
        <v>0</v>
      </c>
      <c r="X138">
        <f t="shared" si="26"/>
        <v>0.4040260741082512</v>
      </c>
      <c r="Y138">
        <f t="shared" si="26"/>
        <v>0</v>
      </c>
      <c r="Z138">
        <f t="shared" si="26"/>
        <v>0</v>
      </c>
      <c r="AA138">
        <f t="shared" si="26"/>
        <v>0</v>
      </c>
      <c r="AB138">
        <f t="shared" si="26"/>
        <v>0</v>
      </c>
      <c r="AC138">
        <f t="shared" si="26"/>
        <v>0</v>
      </c>
      <c r="AD138">
        <f t="shared" si="26"/>
        <v>1.2799826778667605E-2</v>
      </c>
      <c r="AE138">
        <f t="shared" si="26"/>
        <v>0</v>
      </c>
      <c r="AF138">
        <f t="shared" si="26"/>
        <v>0</v>
      </c>
      <c r="AG138">
        <f t="shared" si="26"/>
        <v>0</v>
      </c>
      <c r="AH138">
        <f t="shared" si="26"/>
        <v>-2.1465866273317336E-19</v>
      </c>
      <c r="AI138">
        <f t="shared" si="26"/>
        <v>5.7253653197627324E-16</v>
      </c>
      <c r="AJ138">
        <f t="shared" si="26"/>
        <v>0</v>
      </c>
      <c r="AK138">
        <f t="shared" si="26"/>
        <v>0</v>
      </c>
      <c r="AL138">
        <f t="shared" si="26"/>
        <v>-5.5771564327014689E-5</v>
      </c>
      <c r="AM138">
        <f t="shared" si="26"/>
        <v>-1.2370049295066059E-2</v>
      </c>
      <c r="AN138">
        <f t="shared" si="26"/>
        <v>3.4405073397121289</v>
      </c>
    </row>
    <row r="140" spans="1:40" x14ac:dyDescent="0.45">
      <c r="A140" t="s">
        <v>20</v>
      </c>
      <c r="B140" t="s">
        <v>14</v>
      </c>
      <c r="C140">
        <f>C42*$B$96/$B$94</f>
        <v>3.9213696335395614E-5</v>
      </c>
      <c r="D140">
        <f t="shared" ref="D140:AN140" si="27">D42*$B$96/$B$94</f>
        <v>0</v>
      </c>
      <c r="E140">
        <f t="shared" si="27"/>
        <v>6.5157800427937665E-4</v>
      </c>
      <c r="F140">
        <f t="shared" si="27"/>
        <v>0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0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0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6.2264205434702435E-4</v>
      </c>
      <c r="Z140">
        <f t="shared" si="27"/>
        <v>0</v>
      </c>
      <c r="AA140">
        <f t="shared" si="27"/>
        <v>0</v>
      </c>
      <c r="AB140">
        <f t="shared" si="27"/>
        <v>0.68512496515743615</v>
      </c>
      <c r="AC140">
        <f t="shared" si="27"/>
        <v>0</v>
      </c>
      <c r="AD140">
        <f t="shared" si="27"/>
        <v>0.4673504873288597</v>
      </c>
      <c r="AE140">
        <f t="shared" si="27"/>
        <v>-1.9073370989995573E-3</v>
      </c>
      <c r="AF140">
        <f t="shared" si="27"/>
        <v>-1.2335999615013644E-3</v>
      </c>
      <c r="AG140">
        <f t="shared" si="27"/>
        <v>-6.7337585136789332E-4</v>
      </c>
      <c r="AH140">
        <f t="shared" si="27"/>
        <v>2.3145140476366061E-4</v>
      </c>
      <c r="AI140">
        <f t="shared" si="27"/>
        <v>0</v>
      </c>
      <c r="AJ140">
        <f t="shared" si="27"/>
        <v>0</v>
      </c>
      <c r="AK140">
        <f t="shared" si="27"/>
        <v>0</v>
      </c>
      <c r="AL140">
        <f t="shared" si="27"/>
        <v>0</v>
      </c>
      <c r="AM140">
        <f t="shared" si="27"/>
        <v>-9.5468507072159828E-3</v>
      </c>
      <c r="AN140">
        <f t="shared" si="27"/>
        <v>1.1406591740269367</v>
      </c>
    </row>
    <row r="141" spans="1:40" x14ac:dyDescent="0.45">
      <c r="B141" t="s">
        <v>15</v>
      </c>
      <c r="C141">
        <f>C43*$B$96/$B$93</f>
        <v>3.9805280432400001E-5</v>
      </c>
      <c r="D141">
        <f t="shared" ref="D141:AN141" si="28">D43*$B$96/$B$93</f>
        <v>0</v>
      </c>
      <c r="E141">
        <f t="shared" si="28"/>
        <v>1.0502354384685428E-3</v>
      </c>
      <c r="F141">
        <f t="shared" si="28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6.3203533199999973E-4</v>
      </c>
      <c r="Z141">
        <f t="shared" si="28"/>
        <v>0</v>
      </c>
      <c r="AA141">
        <f t="shared" si="28"/>
        <v>0</v>
      </c>
      <c r="AB141">
        <f t="shared" si="28"/>
        <v>0.69546086999999956</v>
      </c>
      <c r="AC141">
        <f t="shared" si="28"/>
        <v>0</v>
      </c>
      <c r="AD141">
        <f t="shared" si="28"/>
        <v>0.47440101155555559</v>
      </c>
      <c r="AE141">
        <f t="shared" si="28"/>
        <v>-1.9361114916439999E-3</v>
      </c>
      <c r="AF141">
        <f t="shared" si="28"/>
        <v>-1.2522102478933334E-3</v>
      </c>
      <c r="AG141">
        <f t="shared" si="28"/>
        <v>-6.8353450719999974E-4</v>
      </c>
      <c r="AH141">
        <f t="shared" si="28"/>
        <v>2.2694433827999985E-4</v>
      </c>
      <c r="AI141">
        <f t="shared" si="28"/>
        <v>-1.4390243450179697E-15</v>
      </c>
      <c r="AJ141">
        <f t="shared" si="28"/>
        <v>0</v>
      </c>
      <c r="AK141">
        <f t="shared" si="28"/>
        <v>0</v>
      </c>
      <c r="AL141">
        <f t="shared" si="28"/>
        <v>0</v>
      </c>
      <c r="AM141">
        <f t="shared" si="28"/>
        <v>-9.6908760244561257E-3</v>
      </c>
      <c r="AN141">
        <f t="shared" si="28"/>
        <v>1.1582481696735412</v>
      </c>
    </row>
    <row r="142" spans="1:40" x14ac:dyDescent="0.45">
      <c r="B142" t="s">
        <v>16</v>
      </c>
      <c r="C142">
        <f>C44*$B$96/$B$95</f>
        <v>4.1233259217343177E-5</v>
      </c>
      <c r="D142">
        <f t="shared" ref="D142:AN142" si="29">D44*$B$96/$B$95</f>
        <v>0</v>
      </c>
      <c r="E142">
        <f t="shared" si="29"/>
        <v>7.8740292731263465E-4</v>
      </c>
      <c r="F142">
        <f t="shared" si="29"/>
        <v>0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0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6.22630905817173E-4</v>
      </c>
      <c r="Z142">
        <f t="shared" si="29"/>
        <v>0</v>
      </c>
      <c r="AA142">
        <f t="shared" si="29"/>
        <v>0</v>
      </c>
      <c r="AB142">
        <f t="shared" si="29"/>
        <v>0.6842099608837624</v>
      </c>
      <c r="AC142">
        <f t="shared" si="29"/>
        <v>0</v>
      </c>
      <c r="AD142">
        <f t="shared" si="29"/>
        <v>0.46734366209093559</v>
      </c>
      <c r="AE142">
        <f t="shared" si="29"/>
        <v>-1.9073029477493543E-3</v>
      </c>
      <c r="AF142">
        <f t="shared" si="29"/>
        <v>-1.2335778736486411E-3</v>
      </c>
      <c r="AG142">
        <f t="shared" si="29"/>
        <v>-6.733637944393129E-4</v>
      </c>
      <c r="AH142">
        <f t="shared" si="29"/>
        <v>2.8965438892211476E-4</v>
      </c>
      <c r="AI142">
        <f t="shared" si="29"/>
        <v>2.1837756700453169E-13</v>
      </c>
      <c r="AJ142">
        <f t="shared" si="29"/>
        <v>0</v>
      </c>
      <c r="AK142">
        <f t="shared" si="29"/>
        <v>0</v>
      </c>
      <c r="AL142">
        <f t="shared" si="29"/>
        <v>0</v>
      </c>
      <c r="AM142">
        <f t="shared" si="29"/>
        <v>-9.534100611041596E-3</v>
      </c>
      <c r="AN142">
        <f t="shared" si="29"/>
        <v>1.1399461992293067</v>
      </c>
    </row>
    <row r="144" spans="1:40" x14ac:dyDescent="0.45">
      <c r="A144" t="s">
        <v>144</v>
      </c>
    </row>
    <row r="146" spans="1:40" x14ac:dyDescent="0.45">
      <c r="A146" t="s">
        <v>20</v>
      </c>
      <c r="B146" t="s">
        <v>14</v>
      </c>
      <c r="C146">
        <f t="shared" ref="C146:AN146" si="30">C64*$B$96/$B$94</f>
        <v>0.32201719008185237</v>
      </c>
      <c r="D146">
        <f t="shared" si="30"/>
        <v>0</v>
      </c>
      <c r="E146">
        <f t="shared" si="30"/>
        <v>4.0908096063635409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22.487371182552909</v>
      </c>
      <c r="Z146">
        <f t="shared" si="30"/>
        <v>3.947347024555711</v>
      </c>
      <c r="AA146">
        <f t="shared" si="30"/>
        <v>1.3662339406206536E-13</v>
      </c>
      <c r="AB146">
        <f t="shared" si="30"/>
        <v>43.650072780141599</v>
      </c>
      <c r="AC146">
        <f t="shared" si="30"/>
        <v>0</v>
      </c>
      <c r="AD146">
        <f t="shared" si="30"/>
        <v>3.7212556332250002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1.8790465304918527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80.097919947412592</v>
      </c>
    </row>
    <row r="147" spans="1:40" x14ac:dyDescent="0.45">
      <c r="B147" t="s">
        <v>15</v>
      </c>
      <c r="C147">
        <f t="shared" ref="C147:AN147" si="31">C65*$B$96/$B$93</f>
        <v>0.32687519293333339</v>
      </c>
      <c r="D147">
        <f t="shared" si="31"/>
        <v>0</v>
      </c>
      <c r="E147">
        <f t="shared" si="31"/>
        <v>6.5937051165226448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22.826619262133335</v>
      </c>
      <c r="Z147">
        <f t="shared" si="31"/>
        <v>4.0068973333333329</v>
      </c>
      <c r="AA147">
        <f t="shared" si="31"/>
        <v>-7.7197910286486149E-13</v>
      </c>
      <c r="AB147">
        <f t="shared" si="31"/>
        <v>44.308584762000002</v>
      </c>
      <c r="AC147">
        <f t="shared" si="31"/>
        <v>0</v>
      </c>
      <c r="AD147">
        <f t="shared" si="31"/>
        <v>3.7773950910989775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</v>
      </c>
      <c r="AI147">
        <f t="shared" si="31"/>
        <v>-2.5359850042150357E-12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83.682532507618305</v>
      </c>
    </row>
    <row r="148" spans="1:40" x14ac:dyDescent="0.45">
      <c r="B148" t="s">
        <v>16</v>
      </c>
      <c r="C148">
        <f t="shared" ref="C148:AN148" si="32">C66*$B$96/$B$95</f>
        <v>0.33860154772251017</v>
      </c>
      <c r="D148">
        <f t="shared" si="32"/>
        <v>0</v>
      </c>
      <c r="E148">
        <f t="shared" si="32"/>
        <v>4.9435607678189468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22.486968541698253</v>
      </c>
      <c r="Z148">
        <f t="shared" si="32"/>
        <v>3.9477893638888499</v>
      </c>
      <c r="AA148">
        <f t="shared" si="32"/>
        <v>5.6900951110853484</v>
      </c>
      <c r="AB148">
        <f t="shared" si="32"/>
        <v>43.591776841194388</v>
      </c>
      <c r="AC148">
        <f t="shared" si="32"/>
        <v>0</v>
      </c>
      <c r="AD148">
        <f t="shared" si="32"/>
        <v>3.7212012875984075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2.3515695448105234</v>
      </c>
      <c r="AI148">
        <f t="shared" si="32"/>
        <v>3.848456331526072E-10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87.071563006202084</v>
      </c>
    </row>
    <row r="150" spans="1:40" x14ac:dyDescent="0.45">
      <c r="A150" t="s">
        <v>13</v>
      </c>
      <c r="B150" t="s">
        <v>14</v>
      </c>
      <c r="C150">
        <f t="shared" ref="C150:AN150" si="33">C48*$B$96/$B$94</f>
        <v>0</v>
      </c>
      <c r="D150">
        <f t="shared" si="33"/>
        <v>0</v>
      </c>
      <c r="E150">
        <f t="shared" si="33"/>
        <v>4.4523773402404698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99.458444657473635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106.82309358043906</v>
      </c>
    </row>
    <row r="151" spans="1:40" x14ac:dyDescent="0.45">
      <c r="B151" t="s">
        <v>15</v>
      </c>
      <c r="C151">
        <f t="shared" ref="C151:AN151" si="34">C49*$B$96/$B$93</f>
        <v>0</v>
      </c>
      <c r="D151">
        <f t="shared" si="34"/>
        <v>0</v>
      </c>
      <c r="E151">
        <f t="shared" si="34"/>
        <v>7.1764922042241164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100.95889066666668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2.95620657777777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111.09158944866856</v>
      </c>
    </row>
    <row r="152" spans="1:40" x14ac:dyDescent="0.45">
      <c r="B152" t="s">
        <v>16</v>
      </c>
      <c r="C152">
        <f t="shared" ref="C152:AN152" si="35">C50*$B$96/$B$95</f>
        <v>0</v>
      </c>
      <c r="D152">
        <f t="shared" si="35"/>
        <v>0</v>
      </c>
      <c r="E152">
        <f t="shared" si="35"/>
        <v>5.3805012444648632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99.456992155407704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107.74972245146297</v>
      </c>
    </row>
    <row r="154" spans="1:40" x14ac:dyDescent="0.45">
      <c r="A154" t="s">
        <v>17</v>
      </c>
      <c r="B154" t="s">
        <v>14</v>
      </c>
      <c r="C154">
        <f t="shared" ref="C154:AN154" si="36">C52*$B$96/$B$94</f>
        <v>0</v>
      </c>
      <c r="D154">
        <f t="shared" si="36"/>
        <v>0</v>
      </c>
      <c r="E154">
        <f t="shared" si="36"/>
        <v>2.3129232936314126</v>
      </c>
      <c r="F154">
        <f t="shared" si="36"/>
        <v>0</v>
      </c>
      <c r="G154">
        <f t="shared" si="36"/>
        <v>862.24427369466434</v>
      </c>
      <c r="H154">
        <f t="shared" si="36"/>
        <v>6.1676714276172132E-14</v>
      </c>
      <c r="I154">
        <f t="shared" si="36"/>
        <v>0</v>
      </c>
      <c r="J154">
        <f t="shared" si="36"/>
        <v>0</v>
      </c>
      <c r="K154">
        <f t="shared" si="36"/>
        <v>208.81513261067261</v>
      </c>
      <c r="L154">
        <f t="shared" si="36"/>
        <v>4.6832634944449898E-14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1.1454254194728584E-14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1080.6751362688892</v>
      </c>
    </row>
    <row r="155" spans="1:40" x14ac:dyDescent="0.45">
      <c r="B155" t="s">
        <v>15</v>
      </c>
      <c r="C155">
        <f t="shared" ref="C155:AN155" si="37">C53*$B$96/$B$93</f>
        <v>1.7778643818666423E-2</v>
      </c>
      <c r="D155">
        <f t="shared" si="37"/>
        <v>0</v>
      </c>
      <c r="E155">
        <f t="shared" si="37"/>
        <v>5.3331441270697093</v>
      </c>
      <c r="F155">
        <f t="shared" si="37"/>
        <v>0</v>
      </c>
      <c r="G155">
        <f t="shared" si="37"/>
        <v>54.011482138487786</v>
      </c>
      <c r="H155">
        <f t="shared" si="37"/>
        <v>-1011.631293271494</v>
      </c>
      <c r="I155">
        <f t="shared" si="37"/>
        <v>0</v>
      </c>
      <c r="J155">
        <f t="shared" si="37"/>
        <v>0</v>
      </c>
      <c r="K155">
        <f t="shared" si="37"/>
        <v>225.29714164046825</v>
      </c>
      <c r="L155">
        <f t="shared" si="37"/>
        <v>3.5538323645167114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22.182966026943472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1.2221532666666721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-700.01279506352262</v>
      </c>
    </row>
    <row r="156" spans="1:40" x14ac:dyDescent="0.45">
      <c r="B156" t="s">
        <v>16</v>
      </c>
      <c r="C156">
        <f t="shared" ref="C156:AN156" si="38">C54*$B$96/$B$95</f>
        <v>4.7044424493921488E-2</v>
      </c>
      <c r="D156">
        <f t="shared" si="38"/>
        <v>0</v>
      </c>
      <c r="E156">
        <f t="shared" si="38"/>
        <v>2.9990042872290537</v>
      </c>
      <c r="F156">
        <f t="shared" si="38"/>
        <v>0</v>
      </c>
      <c r="G156">
        <f t="shared" si="38"/>
        <v>713.26205527727177</v>
      </c>
      <c r="H156">
        <f t="shared" si="38"/>
        <v>-183.4498131437287</v>
      </c>
      <c r="I156">
        <f t="shared" si="38"/>
        <v>0</v>
      </c>
      <c r="J156">
        <f t="shared" si="38"/>
        <v>0</v>
      </c>
      <c r="K156">
        <f t="shared" si="38"/>
        <v>210.93527244444479</v>
      </c>
      <c r="L156">
        <f t="shared" si="38"/>
        <v>1.4326899497229673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11.559891908457288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0.35794601706613732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757.14409116495665</v>
      </c>
    </row>
    <row r="158" spans="1:40" x14ac:dyDescent="0.45">
      <c r="A158" t="s">
        <v>18</v>
      </c>
      <c r="B158" t="s">
        <v>14</v>
      </c>
      <c r="C158">
        <f t="shared" ref="C158:AN158" si="39">C56*$B$96/$B$94</f>
        <v>1920.4770363251096</v>
      </c>
      <c r="D158">
        <f t="shared" si="39"/>
        <v>134.02890082847773</v>
      </c>
      <c r="E158">
        <f t="shared" si="39"/>
        <v>2.3129232936314126</v>
      </c>
      <c r="F158">
        <f t="shared" si="39"/>
        <v>0.68071373173069805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527.55267915591253</v>
      </c>
      <c r="P158">
        <f t="shared" si="39"/>
        <v>0</v>
      </c>
      <c r="Q158">
        <f t="shared" si="39"/>
        <v>0</v>
      </c>
      <c r="R158">
        <f t="shared" si="39"/>
        <v>114.00280215323352</v>
      </c>
      <c r="S158">
        <f t="shared" si="39"/>
        <v>66.530285293611627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1.1006663444668141E-14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2773.8498436346499</v>
      </c>
    </row>
    <row r="159" spans="1:40" x14ac:dyDescent="0.45">
      <c r="B159" t="s">
        <v>15</v>
      </c>
      <c r="C159">
        <f t="shared" ref="C159:AN159" si="40">C57*$B$96/$B$93</f>
        <v>1949.4496601664009</v>
      </c>
      <c r="D159">
        <f t="shared" si="40"/>
        <v>136.05088227064877</v>
      </c>
      <c r="E159">
        <f t="shared" si="40"/>
        <v>3.7280478982982426</v>
      </c>
      <c r="F159">
        <f t="shared" si="40"/>
        <v>0.69098308800000041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535.51142328070409</v>
      </c>
      <c r="P159">
        <f t="shared" si="40"/>
        <v>0</v>
      </c>
      <c r="Q159">
        <f t="shared" si="40"/>
        <v>0</v>
      </c>
      <c r="R159">
        <f t="shared" si="40"/>
        <v>115.72266666666658</v>
      </c>
      <c r="S159">
        <f t="shared" si="40"/>
        <v>67.533971822222185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26.546707145788023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3.0193697616217231E-14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2835.2343423387292</v>
      </c>
    </row>
    <row r="160" spans="1:40" x14ac:dyDescent="0.45">
      <c r="B160" t="s">
        <v>16</v>
      </c>
      <c r="C160">
        <f t="shared" ref="C160:AN160" si="41">C58*$B$96/$B$95</f>
        <v>1920.5010434768103</v>
      </c>
      <c r="D160">
        <f t="shared" si="41"/>
        <v>134.06356146816864</v>
      </c>
      <c r="E160">
        <f t="shared" si="41"/>
        <v>2.7951802684895095</v>
      </c>
      <c r="F160">
        <f t="shared" si="41"/>
        <v>0.68070379051248386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1.1182621957714003E-3</v>
      </c>
      <c r="O160">
        <f t="shared" si="41"/>
        <v>527.34671933035474</v>
      </c>
      <c r="P160">
        <f t="shared" si="41"/>
        <v>0</v>
      </c>
      <c r="Q160">
        <f t="shared" si="41"/>
        <v>0</v>
      </c>
      <c r="R160">
        <f t="shared" si="41"/>
        <v>114.00113724377097</v>
      </c>
      <c r="S160">
        <f t="shared" si="41"/>
        <v>66.529313677822103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13.461024702348533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8.674845373753407E-4</v>
      </c>
      <c r="AI160">
        <f t="shared" si="41"/>
        <v>5.8611920258229071E-22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2779.3806697050104</v>
      </c>
    </row>
    <row r="162" spans="1:40" x14ac:dyDescent="0.45">
      <c r="A162" t="s">
        <v>19</v>
      </c>
      <c r="B162" t="s">
        <v>14</v>
      </c>
      <c r="C162">
        <f t="shared" ref="C162:AN162" si="42">C60*$B$96/$B$94</f>
        <v>10.43809848039712</v>
      </c>
      <c r="D162">
        <f t="shared" si="42"/>
        <v>0</v>
      </c>
      <c r="E162">
        <f t="shared" si="42"/>
        <v>2.3129232936314126</v>
      </c>
      <c r="F162">
        <f t="shared" si="42"/>
        <v>0.37817429540594377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1353.6437682016017</v>
      </c>
      <c r="V162">
        <f t="shared" si="42"/>
        <v>0</v>
      </c>
      <c r="W162">
        <f t="shared" si="42"/>
        <v>53.122905744414126</v>
      </c>
      <c r="X162">
        <f t="shared" si="42"/>
        <v>37.597104125064561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8.2645028529436217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1.6428615030627587E-15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1465.7574769934586</v>
      </c>
    </row>
    <row r="163" spans="1:40" x14ac:dyDescent="0.45">
      <c r="B163" t="s">
        <v>15</v>
      </c>
      <c r="C163">
        <f t="shared" ref="C163:AN163" si="43">C61*$B$96/$B$93</f>
        <v>10.595569304140776</v>
      </c>
      <c r="D163">
        <f t="shared" si="43"/>
        <v>0</v>
      </c>
      <c r="E163">
        <f t="shared" si="43"/>
        <v>3.7280478982982426</v>
      </c>
      <c r="F163">
        <f t="shared" si="43"/>
        <v>0.38387949333333365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1374.0650546681454</v>
      </c>
      <c r="V163">
        <f t="shared" si="43"/>
        <v>0</v>
      </c>
      <c r="W163">
        <f t="shared" si="43"/>
        <v>53.924326400000048</v>
      </c>
      <c r="X163">
        <f t="shared" si="43"/>
        <v>38.164300053333349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26.546707145788016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6.4290216607155846E-15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1507.4078849630391</v>
      </c>
    </row>
    <row r="164" spans="1:40" x14ac:dyDescent="0.45">
      <c r="B164" t="s">
        <v>16</v>
      </c>
      <c r="C164">
        <f t="shared" ref="C164:AN164" si="44">C62*$B$96/$B$95</f>
        <v>10.436558543490811</v>
      </c>
      <c r="D164">
        <f t="shared" si="44"/>
        <v>3.7758343379447417E-3</v>
      </c>
      <c r="E164">
        <f t="shared" si="44"/>
        <v>2.795065581540189</v>
      </c>
      <c r="F164">
        <f t="shared" si="44"/>
        <v>0.37816877250693542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1353.4770204042632</v>
      </c>
      <c r="V164">
        <f t="shared" si="44"/>
        <v>0</v>
      </c>
      <c r="W164">
        <f t="shared" si="44"/>
        <v>53.080441741813175</v>
      </c>
      <c r="X164">
        <f t="shared" si="44"/>
        <v>37.596616065452331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13.53461303706651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-1.7427140520519287E-15</v>
      </c>
      <c r="AI164">
        <f t="shared" si="44"/>
        <v>1.0089781069263148E-12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1471.3022599804729</v>
      </c>
    </row>
    <row r="166" spans="1:40" x14ac:dyDescent="0.45">
      <c r="A166" t="s">
        <v>145</v>
      </c>
    </row>
    <row r="168" spans="1:40" x14ac:dyDescent="0.45">
      <c r="A168" t="s">
        <v>13</v>
      </c>
      <c r="B168" t="s">
        <v>14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15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16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17</v>
      </c>
      <c r="B172" t="s">
        <v>14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15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16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18</v>
      </c>
      <c r="B176" t="s">
        <v>14</v>
      </c>
      <c r="C176">
        <f>C78*$B$96/$B$94</f>
        <v>3.3094354046475413E-2</v>
      </c>
      <c r="D176">
        <f t="shared" ref="D176:AN176" si="51">D78*$B$96/$B$94</f>
        <v>1.6992085754155201E-2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3.5721687409579141E-18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1.9933691332069325</v>
      </c>
    </row>
    <row r="177" spans="1:40" x14ac:dyDescent="0.45">
      <c r="B177" t="s">
        <v>15</v>
      </c>
      <c r="C177">
        <f>C79*$B$96/$B$93</f>
        <v>3.3593620766630382E-2</v>
      </c>
      <c r="D177">
        <f t="shared" ref="D177:AN177" si="52">D79*$B$96/$B$93</f>
        <v>1.7248431078531554E-2</v>
      </c>
      <c r="E177">
        <f t="shared" si="52"/>
        <v>5.1817408302350175E-4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1.1959503640000015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0.76641853244444458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2.5364371838254421E-2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9.7992441888313431E-18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2.0409820881308858</v>
      </c>
    </row>
    <row r="178" spans="1:40" x14ac:dyDescent="0.45">
      <c r="B178" t="s">
        <v>16</v>
      </c>
      <c r="C178">
        <f>C80*$B$96/$B$95</f>
        <v>3.3094767746385909E-2</v>
      </c>
      <c r="D178">
        <f t="shared" ref="D178:AN178" si="53">D80*$B$96/$B$95</f>
        <v>1.6996480004636109E-2</v>
      </c>
      <c r="E178">
        <f t="shared" si="53"/>
        <v>3.8851163183045272E-4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4.8581132424215045E-9</v>
      </c>
      <c r="O178">
        <f t="shared" si="53"/>
        <v>1.177716241931134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0.75501703183869862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1.2861498565499818E-2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2.8153864822473995E-7</v>
      </c>
      <c r="AI178">
        <f t="shared" si="53"/>
        <v>1.7945619658362625E-25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1.9979353166747646</v>
      </c>
    </row>
    <row r="180" spans="1:40" x14ac:dyDescent="0.45">
      <c r="A180" t="s">
        <v>19</v>
      </c>
      <c r="B180" t="s">
        <v>14</v>
      </c>
      <c r="C180">
        <f>C82*$B$96/$B$94</f>
        <v>1.7987308369135912E-4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7.896419027383441E-3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5.3318415126127836E-19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3.459181467386685</v>
      </c>
    </row>
    <row r="181" spans="1:40" x14ac:dyDescent="0.45">
      <c r="B181" t="s">
        <v>15</v>
      </c>
      <c r="C181">
        <f>C83*$B$96/$B$93</f>
        <v>1.8258667781114864E-4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0.43311278826666688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2.536437183825441E-2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2.0865133495541323E-18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3.5289079017102027</v>
      </c>
    </row>
    <row r="182" spans="1:40" x14ac:dyDescent="0.45">
      <c r="B182" t="s">
        <v>16</v>
      </c>
      <c r="C182">
        <f>C84*$B$96/$B$95</f>
        <v>1.7984654694229974E-4</v>
      </c>
      <c r="D182">
        <f t="shared" ref="D182:AN182" si="56">D84*$B$96/$B$95</f>
        <v>4.7869750827807015E-7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3.0227017856342684</v>
      </c>
      <c r="V182">
        <f t="shared" si="56"/>
        <v>0</v>
      </c>
      <c r="W182">
        <f t="shared" si="56"/>
        <v>0</v>
      </c>
      <c r="X182">
        <f t="shared" si="56"/>
        <v>0.42667034874853382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1.293180942833091E-2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-5.6559089795587875E-19</v>
      </c>
      <c r="AI182">
        <f t="shared" si="56"/>
        <v>3.0892585110231413E-16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3.4639063750576953</v>
      </c>
    </row>
    <row r="184" spans="1:40" x14ac:dyDescent="0.45">
      <c r="A184" t="s">
        <v>20</v>
      </c>
      <c r="B184" t="s">
        <v>14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15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16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A1"/>
  <sheetViews>
    <sheetView tabSelected="1" workbookViewId="0">
      <selection activeCell="Q13" sqref="Q13:Q1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5a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2023-05-24T18:37:32Z</dcterms:modified>
</cp:coreProperties>
</file>