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74450855-E83D-4768-B8C4-AE3EED3D1B24}" xr6:coauthVersionLast="47" xr6:coauthVersionMax="47" xr10:uidLastSave="{00000000-0000-0000-0000-000000000000}"/>
  <bookViews>
    <workbookView xWindow="58410" yWindow="-120" windowWidth="28110" windowHeight="18240" activeTab="1" xr2:uid="{180483B0-1FC3-4C21-9EEA-45AA4E0616C1}"/>
  </bookViews>
  <sheets>
    <sheet name="Sheet1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Q9" i="2"/>
  <c r="Q10" i="2"/>
  <c r="S10" i="2"/>
  <c r="S11" i="2"/>
  <c r="Q11" i="2"/>
  <c r="S8" i="2"/>
  <c r="S6" i="2"/>
  <c r="S7" i="2"/>
  <c r="S5" i="2"/>
  <c r="O11" i="2"/>
  <c r="O23" i="2" s="1"/>
  <c r="O78" i="2" s="1"/>
  <c r="A48" i="2"/>
  <c r="C48" i="2"/>
  <c r="F45" i="2"/>
  <c r="H49" i="2"/>
  <c r="K45" i="2"/>
  <c r="M50" i="2"/>
  <c r="A52" i="2"/>
  <c r="C52" i="2"/>
  <c r="F46" i="2"/>
  <c r="H53" i="2"/>
  <c r="J53" i="2"/>
  <c r="K46" i="2"/>
  <c r="M54" i="2"/>
  <c r="A56" i="2"/>
  <c r="C56" i="2"/>
  <c r="F47" i="2"/>
  <c r="H57" i="2"/>
  <c r="K47" i="2"/>
  <c r="M58" i="2"/>
  <c r="A60" i="2"/>
  <c r="C60" i="2"/>
  <c r="F48" i="2"/>
  <c r="H61" i="2"/>
  <c r="K48" i="2"/>
  <c r="M62" i="2"/>
  <c r="A64" i="2"/>
  <c r="C64" i="2"/>
  <c r="F49" i="2"/>
  <c r="H65" i="2"/>
  <c r="K49" i="2"/>
  <c r="M66" i="2"/>
  <c r="A68" i="2"/>
  <c r="C68" i="2"/>
  <c r="F50" i="2"/>
  <c r="H69" i="2"/>
  <c r="J69" i="2"/>
  <c r="K50" i="2"/>
  <c r="M70" i="2"/>
  <c r="A72" i="2"/>
  <c r="C72" i="2"/>
  <c r="F51" i="2"/>
  <c r="H73" i="2"/>
  <c r="K51" i="2"/>
  <c r="M74" i="2"/>
  <c r="A76" i="2"/>
  <c r="C76" i="2"/>
  <c r="F52" i="2"/>
  <c r="H77" i="2"/>
  <c r="K52" i="2"/>
  <c r="M78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3" i="2"/>
  <c r="C44" i="2"/>
  <c r="F44" i="2"/>
  <c r="H45" i="2"/>
  <c r="I45" i="2"/>
  <c r="K44" i="2"/>
  <c r="M46" i="2"/>
  <c r="N46" i="2"/>
  <c r="A44" i="2"/>
  <c r="J6" i="2"/>
  <c r="J18" i="2" s="1"/>
  <c r="J57" i="2" s="1"/>
  <c r="O15" i="2"/>
  <c r="O46" i="2" s="1"/>
  <c r="O10" i="2"/>
  <c r="O22" i="2" s="1"/>
  <c r="O74" i="2" s="1"/>
  <c r="O9" i="2"/>
  <c r="O21" i="2" s="1"/>
  <c r="O70" i="2" s="1"/>
  <c r="O8" i="2"/>
  <c r="O20" i="2" s="1"/>
  <c r="O66" i="2" s="1"/>
  <c r="O7" i="2"/>
  <c r="O19" i="2" s="1"/>
  <c r="O62" i="2" s="1"/>
  <c r="O6" i="2"/>
  <c r="O18" i="2" s="1"/>
  <c r="O58" i="2" s="1"/>
  <c r="O5" i="2"/>
  <c r="O17" i="2" s="1"/>
  <c r="O54" i="2" s="1"/>
  <c r="O4" i="2"/>
  <c r="O16" i="2" s="1"/>
  <c r="O50" i="2" s="1"/>
  <c r="O3" i="2"/>
  <c r="J15" i="2"/>
  <c r="J45" i="2" s="1"/>
  <c r="J11" i="2"/>
  <c r="J23" i="2" s="1"/>
  <c r="J77" i="2" s="1"/>
  <c r="J10" i="2"/>
  <c r="J22" i="2" s="1"/>
  <c r="J73" i="2" s="1"/>
  <c r="J9" i="2"/>
  <c r="J21" i="2" s="1"/>
  <c r="J8" i="2"/>
  <c r="J20" i="2" s="1"/>
  <c r="J65" i="2" s="1"/>
  <c r="J7" i="2"/>
  <c r="J19" i="2" s="1"/>
  <c r="J61" i="2" s="1"/>
  <c r="J5" i="2"/>
  <c r="J17" i="2" s="1"/>
  <c r="J4" i="2"/>
  <c r="J16" i="2" s="1"/>
  <c r="J49" i="2" s="1"/>
  <c r="J3" i="2"/>
  <c r="E16" i="2"/>
  <c r="E48" i="2" s="1"/>
  <c r="E17" i="2"/>
  <c r="E52" i="2" s="1"/>
  <c r="E4" i="2"/>
  <c r="E5" i="2"/>
  <c r="E6" i="2"/>
  <c r="E18" i="2" s="1"/>
  <c r="E56" i="2" s="1"/>
  <c r="E7" i="2"/>
  <c r="E19" i="2" s="1"/>
  <c r="E60" i="2" s="1"/>
  <c r="E8" i="2"/>
  <c r="E20" i="2" s="1"/>
  <c r="E64" i="2" s="1"/>
  <c r="E9" i="2"/>
  <c r="E21" i="2" s="1"/>
  <c r="E68" i="2" s="1"/>
  <c r="E10" i="2"/>
  <c r="E22" i="2" s="1"/>
  <c r="E72" i="2" s="1"/>
  <c r="E11" i="2"/>
  <c r="E23" i="2" s="1"/>
  <c r="E76" i="2" s="1"/>
  <c r="E3" i="2"/>
  <c r="E15" i="2" s="1"/>
  <c r="E44" i="2" s="1"/>
  <c r="I15" i="2"/>
  <c r="N15" i="2"/>
  <c r="L15" i="2"/>
  <c r="L46" i="2" s="1"/>
  <c r="G15" i="2"/>
  <c r="G45" i="2" s="1"/>
  <c r="D15" i="2"/>
  <c r="D44" i="2" s="1"/>
  <c r="B15" i="2"/>
  <c r="B44" i="2" s="1"/>
  <c r="M4" i="2"/>
  <c r="M5" i="2" s="1"/>
  <c r="M6" i="2" s="1"/>
  <c r="M7" i="2" s="1"/>
  <c r="M8" i="2" s="1"/>
  <c r="M9" i="2" s="1"/>
  <c r="M11" i="2" s="1"/>
  <c r="H4" i="2"/>
  <c r="H5" i="2" s="1"/>
  <c r="H6" i="2" s="1"/>
  <c r="H7" i="2" s="1"/>
  <c r="H8" i="2" s="1"/>
  <c r="H9" i="2" s="1"/>
  <c r="G21" i="2" s="1"/>
  <c r="G69" i="2" s="1"/>
  <c r="C4" i="2"/>
  <c r="B16" i="2" s="1"/>
  <c r="B48" i="2" s="1"/>
  <c r="N16" i="2" l="1"/>
  <c r="N50" i="2" s="1"/>
  <c r="L20" i="2"/>
  <c r="L66" i="2" s="1"/>
  <c r="N19" i="2"/>
  <c r="N62" i="2" s="1"/>
  <c r="L16" i="2"/>
  <c r="L50" i="2" s="1"/>
  <c r="D16" i="2"/>
  <c r="D48" i="2" s="1"/>
  <c r="H10" i="2"/>
  <c r="N20" i="2"/>
  <c r="N66" i="2" s="1"/>
  <c r="M10" i="2"/>
  <c r="L23" i="2"/>
  <c r="L78" i="2" s="1"/>
  <c r="N23" i="2"/>
  <c r="N78" i="2" s="1"/>
  <c r="C5" i="2"/>
  <c r="I21" i="2"/>
  <c r="I69" i="2" s="1"/>
  <c r="N18" i="2"/>
  <c r="N58" i="2" s="1"/>
  <c r="L18" i="2"/>
  <c r="L58" i="2" s="1"/>
  <c r="G18" i="2"/>
  <c r="G57" i="2" s="1"/>
  <c r="I18" i="2"/>
  <c r="I57" i="2" s="1"/>
  <c r="H11" i="2"/>
  <c r="N21" i="2"/>
  <c r="N70" i="2" s="1"/>
  <c r="N17" i="2"/>
  <c r="N54" i="2" s="1"/>
  <c r="I17" i="2"/>
  <c r="I53" i="2" s="1"/>
  <c r="G20" i="2"/>
  <c r="G65" i="2" s="1"/>
  <c r="L19" i="2"/>
  <c r="L62" i="2" s="1"/>
  <c r="I20" i="2"/>
  <c r="I65" i="2" s="1"/>
  <c r="I19" i="2"/>
  <c r="I61" i="2" s="1"/>
  <c r="L21" i="2"/>
  <c r="L70" i="2" s="1"/>
  <c r="L17" i="2"/>
  <c r="L54" i="2" s="1"/>
  <c r="I16" i="2"/>
  <c r="I49" i="2" s="1"/>
  <c r="G19" i="2"/>
  <c r="G61" i="2" s="1"/>
  <c r="G17" i="2"/>
  <c r="G53" i="2" s="1"/>
  <c r="G16" i="2"/>
  <c r="G49" i="2" s="1"/>
  <c r="L22" i="2" l="1"/>
  <c r="L74" i="2" s="1"/>
  <c r="N22" i="2"/>
  <c r="N74" i="2" s="1"/>
  <c r="I22" i="2"/>
  <c r="I73" i="2" s="1"/>
  <c r="G22" i="2"/>
  <c r="G73" i="2" s="1"/>
  <c r="C6" i="2"/>
  <c r="D17" i="2"/>
  <c r="D52" i="2" s="1"/>
  <c r="B17" i="2"/>
  <c r="B52" i="2" s="1"/>
  <c r="I23" i="2"/>
  <c r="I77" i="2" s="1"/>
  <c r="G23" i="2"/>
  <c r="G77" i="2" s="1"/>
  <c r="C7" i="2" l="1"/>
  <c r="B18" i="2"/>
  <c r="B56" i="2" s="1"/>
  <c r="D18" i="2"/>
  <c r="D56" i="2" s="1"/>
  <c r="C8" i="2" l="1"/>
  <c r="B19" i="2"/>
  <c r="B60" i="2" s="1"/>
  <c r="D19" i="2"/>
  <c r="D60" i="2" s="1"/>
  <c r="C9" i="2" l="1"/>
  <c r="C10" i="2" s="1"/>
  <c r="B20" i="2"/>
  <c r="B64" i="2" s="1"/>
  <c r="D20" i="2"/>
  <c r="D64" i="2" s="1"/>
  <c r="D22" i="2" l="1"/>
  <c r="D72" i="2" s="1"/>
  <c r="B22" i="2"/>
  <c r="B72" i="2" s="1"/>
  <c r="B21" i="2"/>
  <c r="B68" i="2" s="1"/>
  <c r="C11" i="2"/>
  <c r="D21" i="2"/>
  <c r="D68" i="2" s="1"/>
  <c r="B23" i="2" l="1"/>
  <c r="B76" i="2" s="1"/>
  <c r="D23" i="2"/>
  <c r="D76" i="2" s="1"/>
</calcChain>
</file>

<file path=xl/sharedStrings.xml><?xml version="1.0" encoding="utf-8"?>
<sst xmlns="http://schemas.openxmlformats.org/spreadsheetml/2006/main" count="136" uniqueCount="50">
  <si>
    <t>Largest Facility</t>
  </si>
  <si>
    <t>All Tech</t>
  </si>
  <si>
    <t>NPV</t>
  </si>
  <si>
    <t>Pyrolysis</t>
  </si>
  <si>
    <t>Direct Land Application</t>
  </si>
  <si>
    <t>HTL</t>
  </si>
  <si>
    <t>HTC</t>
  </si>
  <si>
    <t>AD</t>
  </si>
  <si>
    <t>FE Pareto Front</t>
  </si>
  <si>
    <t>Onondaga</t>
  </si>
  <si>
    <t>Jefferson</t>
  </si>
  <si>
    <t>FE</t>
  </si>
  <si>
    <t>Largest County</t>
  </si>
  <si>
    <t>GWP Pareto Front</t>
  </si>
  <si>
    <t>NPV MAX</t>
  </si>
  <si>
    <t>Level</t>
  </si>
  <si>
    <t>Tradeoff</t>
  </si>
  <si>
    <t>GWP Min</t>
  </si>
  <si>
    <t>Interest Rate</t>
  </si>
  <si>
    <t>Time Horizon</t>
  </si>
  <si>
    <t>N content</t>
  </si>
  <si>
    <t>P Content</t>
  </si>
  <si>
    <t>K Content</t>
  </si>
  <si>
    <t>Energy Content</t>
  </si>
  <si>
    <t>OPEX Ratio</t>
  </si>
  <si>
    <t>Factor Levels</t>
  </si>
  <si>
    <t>Worst</t>
  </si>
  <si>
    <t>Best</t>
  </si>
  <si>
    <t>Fertilizer Price</t>
  </si>
  <si>
    <t>CAPEX Ratio</t>
  </si>
  <si>
    <t>Range</t>
  </si>
  <si>
    <t>NPV Max Worst</t>
  </si>
  <si>
    <t>NPV Max Best</t>
  </si>
  <si>
    <t>Tradeoff Worst</t>
  </si>
  <si>
    <t>Tradeoff Best</t>
  </si>
  <si>
    <t>GWP Min Worst</t>
  </si>
  <si>
    <t>GWP Min Best</t>
  </si>
  <si>
    <t>OPEX</t>
  </si>
  <si>
    <t>CAPEX</t>
  </si>
  <si>
    <t>Source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</si>
  <si>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</si>
  <si>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KPMG Cost of Capital Study</t>
  </si>
  <si>
    <t>Same factor as bora in the other direction</t>
  </si>
  <si>
    <t>KPMG Cost of Capital Study, 11% risk premium</t>
  </si>
  <si>
    <t>factor of lower bound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</si>
  <si>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</si>
  <si>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</si>
  <si>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</si>
  <si>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https://www.nass.usda.gov/Charts_and_Maps/Agricultural_Prices/prod1.php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</si>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</sst>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Sheet1!$C$3:$C$13</c:f>
              <c:numCache>
                <c:formatCode>"$"#,##0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-893.71077305703909</c:v>
                </c:pt>
                <c:pt idx="1">
                  <c:v>-894.42968259455199</c:v>
                </c:pt>
                <c:pt idx="2">
                  <c:v>-889.68662695627813</c:v>
                </c:pt>
                <c:pt idx="3">
                  <c:v>-887.90845199724163</c:v>
                </c:pt>
                <c:pt idx="4">
                  <c:v>-882.8783819983995</c:v>
                </c:pt>
                <c:pt idx="5">
                  <c:v>-845.40837456537474</c:v>
                </c:pt>
                <c:pt idx="6">
                  <c:v>-747.18874691103065</c:v>
                </c:pt>
                <c:pt idx="7">
                  <c:v>-359.03868222041842</c:v>
                </c:pt>
                <c:pt idx="8">
                  <c:v>-238.96073991869085</c:v>
                </c:pt>
                <c:pt idx="9">
                  <c:v>-136.98370045031757</c:v>
                </c:pt>
                <c:pt idx="10">
                  <c:v>-51.152736449182541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Sheet1!$E$3:$E$13</c:f>
              <c:numCache>
                <c:formatCode>General</c:formatCode>
                <c:ptCount val="11"/>
                <c:pt idx="0">
                  <c:v>4.7012558002887421E-3</c:v>
                </c:pt>
                <c:pt idx="1">
                  <c:v>6.3784855854961906</c:v>
                </c:pt>
                <c:pt idx="2">
                  <c:v>6.8252130077624775</c:v>
                </c:pt>
                <c:pt idx="3">
                  <c:v>7.3120151086912104</c:v>
                </c:pt>
                <c:pt idx="4">
                  <c:v>7.7845577155034293</c:v>
                </c:pt>
                <c:pt idx="5">
                  <c:v>8.2827787558795194</c:v>
                </c:pt>
                <c:pt idx="6">
                  <c:v>8.7087317651094764</c:v>
                </c:pt>
                <c:pt idx="7">
                  <c:v>9.1016869469075452</c:v>
                </c:pt>
                <c:pt idx="8">
                  <c:v>9.8893539461858726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-880.61766008882148</c:v>
                </c:pt>
                <c:pt idx="1">
                  <c:v>-768.77244309916841</c:v>
                </c:pt>
                <c:pt idx="2">
                  <c:v>-596.35168073805414</c:v>
                </c:pt>
                <c:pt idx="3">
                  <c:v>-385.12934981653552</c:v>
                </c:pt>
                <c:pt idx="4">
                  <c:v>-159.04581077958204</c:v>
                </c:pt>
                <c:pt idx="5">
                  <c:v>97.733269275439639</c:v>
                </c:pt>
                <c:pt idx="6">
                  <c:v>329.77345419157837</c:v>
                </c:pt>
                <c:pt idx="7">
                  <c:v>561.12095574562818</c:v>
                </c:pt>
                <c:pt idx="8">
                  <c:v>1126.6970704377568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Sheet1!$I$3:$I$14</c:f>
              <c:numCache>
                <c:formatCode>General</c:formatCode>
                <c:ptCount val="12"/>
                <c:pt idx="0">
                  <c:v>-73.774141135710451</c:v>
                </c:pt>
                <c:pt idx="1">
                  <c:v>-67.736667379632152</c:v>
                </c:pt>
                <c:pt idx="2">
                  <c:v>-62.188526652867644</c:v>
                </c:pt>
                <c:pt idx="3">
                  <c:v>-54.129671619834951</c:v>
                </c:pt>
                <c:pt idx="4">
                  <c:v>-49.268658012985419</c:v>
                </c:pt>
                <c:pt idx="5">
                  <c:v>-44.527211345584057</c:v>
                </c:pt>
                <c:pt idx="6">
                  <c:v>-39.951107510041126</c:v>
                </c:pt>
                <c:pt idx="7">
                  <c:v>-35.377426233384966</c:v>
                </c:pt>
                <c:pt idx="8">
                  <c:v>-30.806469408973815</c:v>
                </c:pt>
                <c:pt idx="9">
                  <c:v>-25.440914428016978</c:v>
                </c:pt>
                <c:pt idx="10">
                  <c:v>-21.272730645937045</c:v>
                </c:pt>
                <c:pt idx="11">
                  <c:v>-17.315589888225979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520.01598487579554</c:v>
                </c:pt>
                <c:pt idx="1">
                  <c:v>528.55148663213618</c:v>
                </c:pt>
                <c:pt idx="2">
                  <c:v>537.5111032162157</c:v>
                </c:pt>
                <c:pt idx="3">
                  <c:v>550.20430804350724</c:v>
                </c:pt>
                <c:pt idx="4">
                  <c:v>559.102851311682</c:v>
                </c:pt>
                <c:pt idx="5">
                  <c:v>568.26204462904934</c:v>
                </c:pt>
                <c:pt idx="6">
                  <c:v>577.60341001052893</c:v>
                </c:pt>
                <c:pt idx="7">
                  <c:v>587.46993003132718</c:v>
                </c:pt>
                <c:pt idx="8">
                  <c:v>597.92712277815497</c:v>
                </c:pt>
                <c:pt idx="9">
                  <c:v>611.07126130853908</c:v>
                </c:pt>
                <c:pt idx="10">
                  <c:v>621.92376669602447</c:v>
                </c:pt>
                <c:pt idx="11">
                  <c:v>632.772275498662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-71.288937448914893</c:v>
                </c:pt>
                <c:pt idx="1">
                  <c:v>-68.733310224379153</c:v>
                </c:pt>
                <c:pt idx="2">
                  <c:v>-67.023122171197329</c:v>
                </c:pt>
                <c:pt idx="3">
                  <c:v>-64.904864348275282</c:v>
                </c:pt>
                <c:pt idx="4">
                  <c:v>-63.197122551002181</c:v>
                </c:pt>
                <c:pt idx="5">
                  <c:v>-61.637851404336821</c:v>
                </c:pt>
                <c:pt idx="6">
                  <c:v>-60.171927775341906</c:v>
                </c:pt>
                <c:pt idx="7">
                  <c:v>-58.731912696855275</c:v>
                </c:pt>
                <c:pt idx="8">
                  <c:v>-57.26238148677556</c:v>
                </c:pt>
                <c:pt idx="9">
                  <c:v>-55.243885526015475</c:v>
                </c:pt>
                <c:pt idx="10">
                  <c:v>-54.234855905381849</c:v>
                </c:pt>
                <c:pt idx="11">
                  <c:v>-52.706659113953208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260.18565212682898</c:v>
                </c:pt>
                <c:pt idx="1">
                  <c:v>321.07808026650741</c:v>
                </c:pt>
                <c:pt idx="2">
                  <c:v>422.97188133764899</c:v>
                </c:pt>
                <c:pt idx="3">
                  <c:v>552.11121535028155</c:v>
                </c:pt>
                <c:pt idx="4">
                  <c:v>653.62692371490334</c:v>
                </c:pt>
                <c:pt idx="5">
                  <c:v>751.34946147368714</c:v>
                </c:pt>
                <c:pt idx="6">
                  <c:v>848.81708075321797</c:v>
                </c:pt>
                <c:pt idx="7">
                  <c:v>950.49218174758062</c:v>
                </c:pt>
                <c:pt idx="8">
                  <c:v>1061.122364552449</c:v>
                </c:pt>
                <c:pt idx="9">
                  <c:v>1226.2485970626485</c:v>
                </c:pt>
                <c:pt idx="10">
                  <c:v>1343.9583729580199</c:v>
                </c:pt>
                <c:pt idx="11">
                  <c:v>1460.3265099268865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-11.042911412827934</c:v>
                </c:pt>
                <c:pt idx="1">
                  <c:v>-11.010612563170145</c:v>
                </c:pt>
                <c:pt idx="2">
                  <c:v>-10.943438398424584</c:v>
                </c:pt>
                <c:pt idx="3">
                  <c:v>-10.867761789429554</c:v>
                </c:pt>
                <c:pt idx="4">
                  <c:v>-10.768288775026171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1969.8653264378054</c:v>
                </c:pt>
                <c:pt idx="1">
                  <c:v>1968.9061268113253</c:v>
                </c:pt>
                <c:pt idx="2">
                  <c:v>1971.5502912811353</c:v>
                </c:pt>
                <c:pt idx="3">
                  <c:v>1969.8653264378054</c:v>
                </c:pt>
                <c:pt idx="4">
                  <c:v>1971.5502912811353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Sheet1!$O$3:$O$13</c:f>
              <c:numCache>
                <c:formatCode>"$"#,##0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-397.72831167348926</c:v>
                </c:pt>
                <c:pt idx="1">
                  <c:v>-483.06132526882442</c:v>
                </c:pt>
                <c:pt idx="2">
                  <c:v>-252.39967597197082</c:v>
                </c:pt>
                <c:pt idx="3">
                  <c:v>-509.08093046232244</c:v>
                </c:pt>
                <c:pt idx="4">
                  <c:v>-594.71134765549925</c:v>
                </c:pt>
                <c:pt idx="5">
                  <c:v>-286.74276533213316</c:v>
                </c:pt>
                <c:pt idx="6">
                  <c:v>54.973945347914807</c:v>
                </c:pt>
                <c:pt idx="7">
                  <c:v>617.23858705947362</c:v>
                </c:pt>
                <c:pt idx="8">
                  <c:v>696.45816828698662</c:v>
                </c:pt>
                <c:pt idx="9">
                  <c:v>-73.788037619769227</c:v>
                </c:pt>
                <c:pt idx="10">
                  <c:v>-51.15273644893869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Sheet1!$G$3:$G$13</c:f>
              <c:numCache>
                <c:formatCode>General</c:formatCode>
                <c:ptCount val="11"/>
                <c:pt idx="0">
                  <c:v>24.058841300802065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-51.152736448938697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  <c:min val="-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Onondaga County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Sheet1!$C$23:$C$39</c:f>
              <c:numCache>
                <c:formatCode>"$"#,##0</c:formatCode>
                <c:ptCount val="17"/>
                <c:pt idx="0">
                  <c:v>-34.10416952959234</c:v>
                </c:pt>
                <c:pt idx="1">
                  <c:v>-23.704046336814208</c:v>
                </c:pt>
                <c:pt idx="2">
                  <c:v>-17.492393490817882</c:v>
                </c:pt>
                <c:pt idx="3">
                  <c:v>-13.841795250006896</c:v>
                </c:pt>
                <c:pt idx="4">
                  <c:v>6.5561152009953965</c:v>
                </c:pt>
                <c:pt idx="5">
                  <c:v>24.060680968390667</c:v>
                </c:pt>
              </c:numCache>
            </c:numRef>
          </c:xVal>
          <c:yVal>
            <c:numRef>
              <c:f>Sheet1!$D$23:$D$39</c:f>
              <c:numCache>
                <c:formatCode>General</c:formatCode>
                <c:ptCount val="17"/>
                <c:pt idx="0">
                  <c:v>-946.74984242947232</c:v>
                </c:pt>
                <c:pt idx="1">
                  <c:v>-934.80716523209992</c:v>
                </c:pt>
                <c:pt idx="2">
                  <c:v>-786.45404039263065</c:v>
                </c:pt>
                <c:pt idx="3">
                  <c:v>-554.46144776520566</c:v>
                </c:pt>
                <c:pt idx="4">
                  <c:v>-139.39897498091437</c:v>
                </c:pt>
                <c:pt idx="5">
                  <c:v>-51.156508776946978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Sheet1!$E$23:$E$39</c:f>
              <c:numCache>
                <c:formatCode>General</c:formatCode>
                <c:ptCount val="17"/>
                <c:pt idx="0">
                  <c:v>-25.562033994567614</c:v>
                </c:pt>
                <c:pt idx="1">
                  <c:v>-25.493653209942085</c:v>
                </c:pt>
                <c:pt idx="2">
                  <c:v>-24.67358873899385</c:v>
                </c:pt>
                <c:pt idx="3">
                  <c:v>-23.853829607765398</c:v>
                </c:pt>
                <c:pt idx="4">
                  <c:v>-23.034498800096049</c:v>
                </c:pt>
                <c:pt idx="5">
                  <c:v>-20.763847595251107</c:v>
                </c:pt>
                <c:pt idx="6">
                  <c:v>-20.304408372856322</c:v>
                </c:pt>
                <c:pt idx="7">
                  <c:v>-19.86271671344452</c:v>
                </c:pt>
                <c:pt idx="8">
                  <c:v>-19.590196992446739</c:v>
                </c:pt>
                <c:pt idx="9">
                  <c:v>-19.480632795472001</c:v>
                </c:pt>
                <c:pt idx="10">
                  <c:v>-19.3699288889581</c:v>
                </c:pt>
                <c:pt idx="11">
                  <c:v>-19.257989062603297</c:v>
                </c:pt>
                <c:pt idx="12">
                  <c:v>-19.163428622314623</c:v>
                </c:pt>
                <c:pt idx="13">
                  <c:v>-19.077063992056519</c:v>
                </c:pt>
                <c:pt idx="14">
                  <c:v>-19.01123520218918</c:v>
                </c:pt>
                <c:pt idx="15">
                  <c:v>-18.968060269594169</c:v>
                </c:pt>
                <c:pt idx="16">
                  <c:v>-18.955173916274745</c:v>
                </c:pt>
              </c:numCache>
            </c:numRef>
          </c:xVal>
          <c:yVal>
            <c:numRef>
              <c:f>Sheet1!$F$23:$F$39</c:f>
              <c:numCache>
                <c:formatCode>General</c:formatCode>
                <c:ptCount val="17"/>
                <c:pt idx="0">
                  <c:v>-938.19447683837575</c:v>
                </c:pt>
                <c:pt idx="1">
                  <c:v>-938.19447683837609</c:v>
                </c:pt>
                <c:pt idx="2">
                  <c:v>-936.55498616064961</c:v>
                </c:pt>
                <c:pt idx="3">
                  <c:v>-933.12629760814571</c:v>
                </c:pt>
                <c:pt idx="4">
                  <c:v>-921.06202670263508</c:v>
                </c:pt>
                <c:pt idx="5">
                  <c:v>-858.38427828316185</c:v>
                </c:pt>
                <c:pt idx="6">
                  <c:v>-840.33030628712379</c:v>
                </c:pt>
                <c:pt idx="7">
                  <c:v>-823.64831416141976</c:v>
                </c:pt>
                <c:pt idx="8">
                  <c:v>-622.83019863105392</c:v>
                </c:pt>
                <c:pt idx="9">
                  <c:v>-487.72986501873135</c:v>
                </c:pt>
                <c:pt idx="10">
                  <c:v>-321.11010756565884</c:v>
                </c:pt>
                <c:pt idx="11">
                  <c:v>-121.61289456561049</c:v>
                </c:pt>
                <c:pt idx="12">
                  <c:v>84.82661617212284</c:v>
                </c:pt>
                <c:pt idx="13">
                  <c:v>336.01353559342522</c:v>
                </c:pt>
                <c:pt idx="14">
                  <c:v>587.25258353089998</c:v>
                </c:pt>
                <c:pt idx="15">
                  <c:v>1090.2043237157436</c:v>
                </c:pt>
                <c:pt idx="16">
                  <c:v>838.53917968450889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Sheet1!$I$23:$I$39</c:f>
              <c:numCache>
                <c:formatCode>General</c:formatCode>
                <c:ptCount val="17"/>
                <c:pt idx="0">
                  <c:v>-107.97265132703822</c:v>
                </c:pt>
                <c:pt idx="1">
                  <c:v>-101.81904811331246</c:v>
                </c:pt>
                <c:pt idx="2">
                  <c:v>-96.522451436005397</c:v>
                </c:pt>
                <c:pt idx="3">
                  <c:v>-88.103373720146323</c:v>
                </c:pt>
                <c:pt idx="4">
                  <c:v>-82.239839791397102</c:v>
                </c:pt>
                <c:pt idx="5">
                  <c:v>-78.310281374929687</c:v>
                </c:pt>
                <c:pt idx="6">
                  <c:v>-73.759607371557095</c:v>
                </c:pt>
                <c:pt idx="7">
                  <c:v>-69.182588296084518</c:v>
                </c:pt>
                <c:pt idx="8">
                  <c:v>-64.51423421329666</c:v>
                </c:pt>
                <c:pt idx="9">
                  <c:v>-59.91394442677732</c:v>
                </c:pt>
                <c:pt idx="10">
                  <c:v>-55.723365412712262</c:v>
                </c:pt>
                <c:pt idx="11">
                  <c:v>-51.874684299144697</c:v>
                </c:pt>
              </c:numCache>
            </c:numRef>
          </c:xVal>
          <c:yVal>
            <c:numRef>
              <c:f>Sheet1!$J$23:$J$39</c:f>
              <c:numCache>
                <c:formatCode>General</c:formatCode>
                <c:ptCount val="17"/>
                <c:pt idx="0">
                  <c:v>478.87431622060495</c:v>
                </c:pt>
                <c:pt idx="1">
                  <c:v>484.76938655905371</c:v>
                </c:pt>
                <c:pt idx="2">
                  <c:v>494.30977336633771</c:v>
                </c:pt>
                <c:pt idx="3">
                  <c:v>511.05090739729911</c:v>
                </c:pt>
                <c:pt idx="4">
                  <c:v>520.79720726248866</c:v>
                </c:pt>
                <c:pt idx="5">
                  <c:v>530.52087025198102</c:v>
                </c:pt>
                <c:pt idx="6">
                  <c:v>539.51638881983388</c:v>
                </c:pt>
                <c:pt idx="7">
                  <c:v>550.74901275098694</c:v>
                </c:pt>
                <c:pt idx="8">
                  <c:v>561.64371240656828</c:v>
                </c:pt>
                <c:pt idx="9">
                  <c:v>573.74779878092045</c:v>
                </c:pt>
                <c:pt idx="10">
                  <c:v>585.03473972218387</c:v>
                </c:pt>
                <c:pt idx="11">
                  <c:v>596.37016218633801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Sheet1!$K$23:$K$39</c:f>
              <c:numCache>
                <c:formatCode>General</c:formatCode>
                <c:ptCount val="17"/>
                <c:pt idx="0">
                  <c:v>-106.05955094683561</c:v>
                </c:pt>
                <c:pt idx="1">
                  <c:v>-103.39382625800027</c:v>
                </c:pt>
                <c:pt idx="2">
                  <c:v>-101.73818685281906</c:v>
                </c:pt>
                <c:pt idx="3">
                  <c:v>-99.629193691927711</c:v>
                </c:pt>
                <c:pt idx="4">
                  <c:v>-97.892843300166533</c:v>
                </c:pt>
                <c:pt idx="5">
                  <c:v>-96.330013787364308</c:v>
                </c:pt>
                <c:pt idx="6">
                  <c:v>-94.875975088104781</c:v>
                </c:pt>
                <c:pt idx="7">
                  <c:v>-93.414186175261349</c:v>
                </c:pt>
                <c:pt idx="8">
                  <c:v>-91.936134383899585</c:v>
                </c:pt>
                <c:pt idx="9">
                  <c:v>-90.197306864995738</c:v>
                </c:pt>
                <c:pt idx="10">
                  <c:v>-88.90007752278602</c:v>
                </c:pt>
                <c:pt idx="11">
                  <c:v>-87.686171063522735</c:v>
                </c:pt>
              </c:numCache>
            </c:numRef>
          </c:xVal>
          <c:yVal>
            <c:numRef>
              <c:f>Sheet1!$L$23:$L$39</c:f>
              <c:numCache>
                <c:formatCode>General</c:formatCode>
                <c:ptCount val="17"/>
                <c:pt idx="0">
                  <c:v>224.26442768041221</c:v>
                </c:pt>
                <c:pt idx="1">
                  <c:v>279.44367109535085</c:v>
                </c:pt>
                <c:pt idx="2">
                  <c:v>382.86321697865424</c:v>
                </c:pt>
                <c:pt idx="3">
                  <c:v>530.05394306218352</c:v>
                </c:pt>
                <c:pt idx="4">
                  <c:v>634.41722019214342</c:v>
                </c:pt>
                <c:pt idx="5">
                  <c:v>734.08552777603552</c:v>
                </c:pt>
                <c:pt idx="6">
                  <c:v>831.86854623881254</c:v>
                </c:pt>
                <c:pt idx="7">
                  <c:v>936.3590259909007</c:v>
                </c:pt>
                <c:pt idx="8">
                  <c:v>1049.1800299937586</c:v>
                </c:pt>
                <c:pt idx="9">
                  <c:v>1192.5745640188293</c:v>
                </c:pt>
                <c:pt idx="10">
                  <c:v>1308.281973819895</c:v>
                </c:pt>
                <c:pt idx="11">
                  <c:v>1424.405285480472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Sheet1!$M$23:$M$39</c:f>
              <c:numCache>
                <c:formatCode>General</c:formatCode>
                <c:ptCount val="17"/>
                <c:pt idx="0">
                  <c:v>-8.4307720477963848</c:v>
                </c:pt>
                <c:pt idx="1">
                  <c:v>-8.1756111100124151</c:v>
                </c:pt>
                <c:pt idx="2">
                  <c:v>-8.0419975958132621</c:v>
                </c:pt>
                <c:pt idx="3">
                  <c:v>-8.0313360207955924</c:v>
                </c:pt>
                <c:pt idx="4">
                  <c:v>-7.9780614829644207</c:v>
                </c:pt>
                <c:pt idx="5">
                  <c:v>-7.9314288470864183</c:v>
                </c:pt>
                <c:pt idx="6">
                  <c:v>-7.8781543092552466</c:v>
                </c:pt>
                <c:pt idx="7">
                  <c:v>-7.8097243705155073</c:v>
                </c:pt>
                <c:pt idx="8">
                  <c:v>-7.6418937372215421</c:v>
                </c:pt>
                <c:pt idx="9">
                  <c:v>-7.5419865635123688</c:v>
                </c:pt>
                <c:pt idx="10">
                  <c:v>-7.4420793898031956</c:v>
                </c:pt>
                <c:pt idx="11">
                  <c:v>-7.3763537203390053</c:v>
                </c:pt>
              </c:numCache>
            </c:numRef>
          </c:xVal>
          <c:yVal>
            <c:numRef>
              <c:f>Sheet1!$N$23:$N$39</c:f>
              <c:numCache>
                <c:formatCode>General</c:formatCode>
                <c:ptCount val="17"/>
                <c:pt idx="0">
                  <c:v>1917.6892678876968</c:v>
                </c:pt>
                <c:pt idx="1">
                  <c:v>1917.6892678876973</c:v>
                </c:pt>
                <c:pt idx="2">
                  <c:v>1917.6892678876973</c:v>
                </c:pt>
                <c:pt idx="3">
                  <c:v>1917.6892678876973</c:v>
                </c:pt>
                <c:pt idx="4">
                  <c:v>1917.6892678876973</c:v>
                </c:pt>
                <c:pt idx="5">
                  <c:v>1917.6892678876968</c:v>
                </c:pt>
                <c:pt idx="6">
                  <c:v>1917.6892678876973</c:v>
                </c:pt>
                <c:pt idx="7">
                  <c:v>1917.6892678876973</c:v>
                </c:pt>
                <c:pt idx="8">
                  <c:v>1917.6892678876973</c:v>
                </c:pt>
                <c:pt idx="9">
                  <c:v>1917.77256812886</c:v>
                </c:pt>
                <c:pt idx="10">
                  <c:v>1917.7725681288787</c:v>
                </c:pt>
                <c:pt idx="11">
                  <c:v>1921.6163332834642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Jefferson County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Sheet1!$C$45:$C$61</c:f>
              <c:numCache>
                <c:formatCode>General</c:formatCode>
                <c:ptCount val="17"/>
                <c:pt idx="0">
                  <c:v>-219.11472427473731</c:v>
                </c:pt>
                <c:pt idx="1">
                  <c:v>-180.80800003453496</c:v>
                </c:pt>
                <c:pt idx="2">
                  <c:v>-156.87951234949347</c:v>
                </c:pt>
                <c:pt idx="3">
                  <c:v>-133.80071950220119</c:v>
                </c:pt>
                <c:pt idx="4">
                  <c:v>-106.16339863638143</c:v>
                </c:pt>
                <c:pt idx="5">
                  <c:v>-78.527121028708024</c:v>
                </c:pt>
                <c:pt idx="6">
                  <c:v>-44.588941644825482</c:v>
                </c:pt>
                <c:pt idx="7">
                  <c:v>24.411770688310661</c:v>
                </c:pt>
              </c:numCache>
            </c:numRef>
          </c:xVal>
          <c:yVal>
            <c:numRef>
              <c:f>Sheet1!$D$45:$D$61</c:f>
              <c:numCache>
                <c:formatCode>General</c:formatCode>
                <c:ptCount val="17"/>
                <c:pt idx="0">
                  <c:v>-934.99102015277401</c:v>
                </c:pt>
                <c:pt idx="1">
                  <c:v>-750.14552911328428</c:v>
                </c:pt>
                <c:pt idx="2">
                  <c:v>-615.67100279789452</c:v>
                </c:pt>
                <c:pt idx="3">
                  <c:v>-499.09353676632225</c:v>
                </c:pt>
                <c:pt idx="4">
                  <c:v>-364.23040281595189</c:v>
                </c:pt>
                <c:pt idx="5">
                  <c:v>-259.22962442389223</c:v>
                </c:pt>
                <c:pt idx="6">
                  <c:v>-154.64385892664558</c:v>
                </c:pt>
                <c:pt idx="7">
                  <c:v>-51.902976765791465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4-406D-8CC2-8DB3DF23DF40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Sheet1!$E$45:$E$61</c:f>
              <c:numCache>
                <c:formatCode>General</c:formatCode>
                <c:ptCount val="17"/>
                <c:pt idx="0">
                  <c:v>-215.08840380406019</c:v>
                </c:pt>
                <c:pt idx="1">
                  <c:v>-207.62471373377497</c:v>
                </c:pt>
                <c:pt idx="2">
                  <c:v>-206.96846836274099</c:v>
                </c:pt>
                <c:pt idx="3">
                  <c:v>-206.51718118167841</c:v>
                </c:pt>
                <c:pt idx="4">
                  <c:v>-206.02163612365067</c:v>
                </c:pt>
                <c:pt idx="5">
                  <c:v>-203.653678194229</c:v>
                </c:pt>
                <c:pt idx="6">
                  <c:v>-203.59559678896568</c:v>
                </c:pt>
                <c:pt idx="7">
                  <c:v>-203.57371695152801</c:v>
                </c:pt>
                <c:pt idx="8">
                  <c:v>-203.53612171218478</c:v>
                </c:pt>
              </c:numCache>
            </c:numRef>
          </c:xVal>
          <c:yVal>
            <c:numRef>
              <c:f>Sheet1!$F$45:$F$61</c:f>
              <c:numCache>
                <c:formatCode>General</c:formatCode>
                <c:ptCount val="17"/>
                <c:pt idx="0">
                  <c:v>-923.83395817862458</c:v>
                </c:pt>
                <c:pt idx="1">
                  <c:v>-923.20895965627392</c:v>
                </c:pt>
                <c:pt idx="2">
                  <c:v>-914.76259351019758</c:v>
                </c:pt>
                <c:pt idx="3">
                  <c:v>-905.13478304362354</c:v>
                </c:pt>
                <c:pt idx="4">
                  <c:v>-885.95000106244333</c:v>
                </c:pt>
                <c:pt idx="5">
                  <c:v>-761.66899334406423</c:v>
                </c:pt>
                <c:pt idx="6">
                  <c:v>-659.51176413170754</c:v>
                </c:pt>
                <c:pt idx="7">
                  <c:v>-706.99107489987614</c:v>
                </c:pt>
                <c:pt idx="8">
                  <c:v>-735.52152606065431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4-406D-8CC2-8DB3DF23DF40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Sheet1!$I$45:$I$61</c:f>
              <c:numCache>
                <c:formatCode>General</c:formatCode>
                <c:ptCount val="17"/>
                <c:pt idx="0">
                  <c:v>-333.48494288964525</c:v>
                </c:pt>
                <c:pt idx="1">
                  <c:v>-324.3894289503441</c:v>
                </c:pt>
                <c:pt idx="2">
                  <c:v>-317.70066397134298</c:v>
                </c:pt>
                <c:pt idx="3">
                  <c:v>-310.99986592863911</c:v>
                </c:pt>
                <c:pt idx="4">
                  <c:v>-304.78300782265421</c:v>
                </c:pt>
                <c:pt idx="5">
                  <c:v>-293.58090687625264</c:v>
                </c:pt>
                <c:pt idx="6">
                  <c:v>-287.77896380055336</c:v>
                </c:pt>
                <c:pt idx="7">
                  <c:v>-282.40286579465669</c:v>
                </c:pt>
                <c:pt idx="8">
                  <c:v>-277.55405762609604</c:v>
                </c:pt>
              </c:numCache>
            </c:numRef>
          </c:xVal>
          <c:yVal>
            <c:numRef>
              <c:f>Sheet1!$J$45:$J$61</c:f>
              <c:numCache>
                <c:formatCode>General</c:formatCode>
                <c:ptCount val="17"/>
                <c:pt idx="0">
                  <c:v>512.70056077260972</c:v>
                </c:pt>
                <c:pt idx="1">
                  <c:v>526.6195921758972</c:v>
                </c:pt>
                <c:pt idx="2">
                  <c:v>538.48899812258844</c:v>
                </c:pt>
                <c:pt idx="3">
                  <c:v>552.94917166980531</c:v>
                </c:pt>
                <c:pt idx="4">
                  <c:v>563.69856331414701</c:v>
                </c:pt>
                <c:pt idx="5">
                  <c:v>588.90640990267821</c:v>
                </c:pt>
                <c:pt idx="6">
                  <c:v>603.48086407058577</c:v>
                </c:pt>
                <c:pt idx="7">
                  <c:v>618.05682546707499</c:v>
                </c:pt>
                <c:pt idx="8">
                  <c:v>632.63525094282193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C4-406D-8CC2-8DB3DF23DF40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Sheet1!$K$45:$K$61</c:f>
              <c:numCache>
                <c:formatCode>General</c:formatCode>
                <c:ptCount val="17"/>
                <c:pt idx="0">
                  <c:v>-330.45495217284724</c:v>
                </c:pt>
                <c:pt idx="1">
                  <c:v>-328.38703959336198</c:v>
                </c:pt>
                <c:pt idx="2">
                  <c:v>-315.75861891006912</c:v>
                </c:pt>
              </c:numCache>
            </c:numRef>
          </c:xVal>
          <c:yVal>
            <c:numRef>
              <c:f>Sheet1!$L$45:$L$61</c:f>
              <c:numCache>
                <c:formatCode>General</c:formatCode>
                <c:ptCount val="17"/>
                <c:pt idx="0">
                  <c:v>254.61882036679236</c:v>
                </c:pt>
                <c:pt idx="1">
                  <c:v>336.50588329622599</c:v>
                </c:pt>
                <c:pt idx="2">
                  <c:v>1472.361744081247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C4-406D-8CC2-8DB3DF23DF40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Sheet1!$M$45:$M$61</c:f>
              <c:numCache>
                <c:formatCode>General</c:formatCode>
                <c:ptCount val="17"/>
                <c:pt idx="0">
                  <c:v>-62.971049480653221</c:v>
                </c:pt>
                <c:pt idx="1">
                  <c:v>-40.13412874176413</c:v>
                </c:pt>
                <c:pt idx="2">
                  <c:v>-38.27508106466869</c:v>
                </c:pt>
              </c:numCache>
            </c:numRef>
          </c:xVal>
          <c:yVal>
            <c:numRef>
              <c:f>Sheet1!$N$45:$N$61</c:f>
              <c:numCache>
                <c:formatCode>General</c:formatCode>
                <c:ptCount val="17"/>
                <c:pt idx="0">
                  <c:v>1953.6794954551422</c:v>
                </c:pt>
                <c:pt idx="1">
                  <c:v>1953.6794954551249</c:v>
                </c:pt>
                <c:pt idx="2">
                  <c:v>1969.582585783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C4-406D-8CC2-8DB3DF23DF40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C4-406D-8CC2-8DB3DF2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5906938727483"/>
          <c:y val="0.5808922058629562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0-4757-A522-41ABF9DA6E03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0-4757-A522-41ABF9DA6E03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Sheet1!$I$66:$I$76</c:f>
              <c:numCache>
                <c:formatCode>General</c:formatCode>
                <c:ptCount val="11"/>
                <c:pt idx="0">
                  <c:v>-36.610058268969283</c:v>
                </c:pt>
                <c:pt idx="1">
                  <c:v>-34.220739955802735</c:v>
                </c:pt>
                <c:pt idx="2">
                  <c:v>-32.421909599326383</c:v>
                </c:pt>
                <c:pt idx="3">
                  <c:v>-29.12697515039897</c:v>
                </c:pt>
                <c:pt idx="4">
                  <c:v>-27.381412789079846</c:v>
                </c:pt>
                <c:pt idx="5">
                  <c:v>-25.721930830071948</c:v>
                </c:pt>
                <c:pt idx="6">
                  <c:v>-24.18003977203</c:v>
                </c:pt>
                <c:pt idx="7">
                  <c:v>-22.625157424724751</c:v>
                </c:pt>
                <c:pt idx="8">
                  <c:v>-20.042886375455673</c:v>
                </c:pt>
                <c:pt idx="9">
                  <c:v>-18.621283888034451</c:v>
                </c:pt>
                <c:pt idx="10">
                  <c:v>-17.382418159198203</c:v>
                </c:pt>
              </c:numCache>
            </c:numRef>
          </c:xVal>
          <c:yVal>
            <c:numRef>
              <c:f>Sheet1!$J$66:$J$76</c:f>
              <c:numCache>
                <c:formatCode>General</c:formatCode>
                <c:ptCount val="11"/>
                <c:pt idx="0">
                  <c:v>2.1109522805798593E-2</c:v>
                </c:pt>
                <c:pt idx="1">
                  <c:v>0.10375108744427683</c:v>
                </c:pt>
                <c:pt idx="2">
                  <c:v>0.1893223941031951</c:v>
                </c:pt>
                <c:pt idx="3">
                  <c:v>0.34898559482637115</c:v>
                </c:pt>
                <c:pt idx="4">
                  <c:v>0.43627590624537887</c:v>
                </c:pt>
                <c:pt idx="5">
                  <c:v>0.52388880628064838</c:v>
                </c:pt>
                <c:pt idx="6">
                  <c:v>0.61017862361037889</c:v>
                </c:pt>
                <c:pt idx="7">
                  <c:v>0.70235835766982324</c:v>
                </c:pt>
                <c:pt idx="8">
                  <c:v>0.86795459233304695</c:v>
                </c:pt>
                <c:pt idx="9">
                  <c:v>0.96812978026919327</c:v>
                </c:pt>
                <c:pt idx="10">
                  <c:v>1.0688960812524295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0-4757-A522-41ABF9DA6E03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General</c:formatCode>
                <c:ptCount val="11"/>
                <c:pt idx="0">
                  <c:v>-136.73925624996016</c:v>
                </c:pt>
                <c:pt idx="1">
                  <c:v>-85.757929238208362</c:v>
                </c:pt>
                <c:pt idx="2">
                  <c:v>-81.683519985979103</c:v>
                </c:pt>
                <c:pt idx="3">
                  <c:v>-77.809680110076783</c:v>
                </c:pt>
                <c:pt idx="4">
                  <c:v>-68.408997350401506</c:v>
                </c:pt>
                <c:pt idx="5">
                  <c:v>-53.018298651731413</c:v>
                </c:pt>
              </c:numCache>
            </c:numRef>
          </c:xVal>
          <c:yVal>
            <c:numRef>
              <c:f>Sheet1!$L$66:$L$76</c:f>
              <c:numCache>
                <c:formatCode>General</c:formatCode>
                <c:ptCount val="11"/>
                <c:pt idx="0">
                  <c:v>0.12304316717921419</c:v>
                </c:pt>
                <c:pt idx="1">
                  <c:v>0.12343206128235447</c:v>
                </c:pt>
                <c:pt idx="2">
                  <c:v>0.17240580921814413</c:v>
                </c:pt>
                <c:pt idx="3">
                  <c:v>0.28429599731994681</c:v>
                </c:pt>
                <c:pt idx="4">
                  <c:v>0.63432201117384135</c:v>
                </c:pt>
                <c:pt idx="5">
                  <c:v>3.1475759578733475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0-4757-A522-41ABF9DA6E03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Sheet1!$M$66:$M$79</c:f>
              <c:numCache>
                <c:formatCode>General</c:formatCode>
                <c:ptCount val="14"/>
                <c:pt idx="0">
                  <c:v>-67.778107079788697</c:v>
                </c:pt>
                <c:pt idx="1">
                  <c:v>-60.651915888818465</c:v>
                </c:pt>
                <c:pt idx="2">
                  <c:v>-53.525717117667504</c:v>
                </c:pt>
                <c:pt idx="3">
                  <c:v>-46.399515100804507</c:v>
                </c:pt>
                <c:pt idx="4">
                  <c:v>-38.927896506041435</c:v>
                </c:pt>
                <c:pt idx="5">
                  <c:v>-33.482609528573803</c:v>
                </c:pt>
                <c:pt idx="6">
                  <c:v>-28.398444282815323</c:v>
                </c:pt>
                <c:pt idx="7">
                  <c:v>-23.864311752437033</c:v>
                </c:pt>
                <c:pt idx="8">
                  <c:v>-22.068228989048457</c:v>
                </c:pt>
                <c:pt idx="9">
                  <c:v>-20.244261619618925</c:v>
                </c:pt>
                <c:pt idx="10">
                  <c:v>-18.411245440580259</c:v>
                </c:pt>
                <c:pt idx="11">
                  <c:v>-13.605584099413129</c:v>
                </c:pt>
                <c:pt idx="12">
                  <c:v>-12.123589039853705</c:v>
                </c:pt>
                <c:pt idx="13">
                  <c:v>-10.768288775026171</c:v>
                </c:pt>
              </c:numCache>
            </c:numRef>
          </c:xVal>
          <c:yVal>
            <c:numRef>
              <c:f>Sheet1!$N$66:$N$79</c:f>
              <c:numCache>
                <c:formatCode>General</c:formatCode>
                <c:ptCount val="14"/>
                <c:pt idx="0">
                  <c:v>0.66874060740407792</c:v>
                </c:pt>
                <c:pt idx="1">
                  <c:v>0.66889954682058095</c:v>
                </c:pt>
                <c:pt idx="2">
                  <c:v>0.66911598188995158</c:v>
                </c:pt>
                <c:pt idx="3">
                  <c:v>0.66933241259620546</c:v>
                </c:pt>
                <c:pt idx="4">
                  <c:v>0.66953644324794381</c:v>
                </c:pt>
                <c:pt idx="5">
                  <c:v>0.66976840999575216</c:v>
                </c:pt>
                <c:pt idx="6">
                  <c:v>0.67001482319514283</c:v>
                </c:pt>
                <c:pt idx="7">
                  <c:v>0.75096059290140438</c:v>
                </c:pt>
                <c:pt idx="8">
                  <c:v>0.82218760159285142</c:v>
                </c:pt>
                <c:pt idx="9">
                  <c:v>0.89450185686766082</c:v>
                </c:pt>
                <c:pt idx="10">
                  <c:v>0.966923776891912</c:v>
                </c:pt>
                <c:pt idx="11">
                  <c:v>1.1970654326872407</c:v>
                </c:pt>
                <c:pt idx="12">
                  <c:v>1.2812659622274241</c:v>
                </c:pt>
                <c:pt idx="13">
                  <c:v>1.3655559951956466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60-4757-A522-41ABF9DA6E03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60-4757-A522-41ABF9DA6E03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60-4757-A522-41ABF9DA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0751339389946"/>
          <c:y val="0.43884233596664979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49C0-B05D-F60B30B33378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49C0-B05D-F60B30B33378}"/>
            </c:ext>
          </c:extLst>
        </c:ser>
        <c:ser>
          <c:idx val="6"/>
          <c:order val="2"/>
          <c:tx>
            <c:strRef>
              <c:f>Sheet1!$O$64:$O$65</c:f>
              <c:strCache>
                <c:ptCount val="2"/>
                <c:pt idx="0">
                  <c:v>GWP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E9-49C0-B05D-F60B30B33378}"/>
            </c:ext>
          </c:extLst>
        </c:ser>
        <c:ser>
          <c:idx val="2"/>
          <c:order val="3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E9-49C0-B05D-F60B30B3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58688213988334"/>
          <c:y val="0.50993908259072063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Analysis'!$B$15:$B$23</c:f>
              <c:numCache>
                <c:formatCode>0.0%</c:formatCode>
                <c:ptCount val="9"/>
                <c:pt idx="0">
                  <c:v>-0.21788986687224784</c:v>
                </c:pt>
                <c:pt idx="1">
                  <c:v>-0.66164951931162064</c:v>
                </c:pt>
                <c:pt idx="2">
                  <c:v>-0.18560155365959388</c:v>
                </c:pt>
                <c:pt idx="3">
                  <c:v>-0.14030903444270895</c:v>
                </c:pt>
                <c:pt idx="4">
                  <c:v>-0.10666508340218642</c:v>
                </c:pt>
                <c:pt idx="5">
                  <c:v>0</c:v>
                </c:pt>
                <c:pt idx="6">
                  <c:v>-2.2898223327317366E-3</c:v>
                </c:pt>
                <c:pt idx="7">
                  <c:v>-0.16858470310171303</c:v>
                </c:pt>
                <c:pt idx="8">
                  <c:v>-1.0814391787612216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41B8-B6F0-D42B13BF9C6D}"/>
            </c:ext>
          </c:extLst>
        </c:ser>
        <c:ser>
          <c:idx val="2"/>
          <c:order val="2"/>
          <c:tx>
            <c:strRef>
              <c:f>'Sensitivity Analysis'!$D$14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Analysis'!$D$15:$D$23</c:f>
              <c:numCache>
                <c:formatCode>0.0%</c:formatCode>
                <c:ptCount val="9"/>
                <c:pt idx="0">
                  <c:v>0.17137072087995422</c:v>
                </c:pt>
                <c:pt idx="1">
                  <c:v>1.0466686960629952</c:v>
                </c:pt>
                <c:pt idx="2">
                  <c:v>0.18560155365959372</c:v>
                </c:pt>
                <c:pt idx="3">
                  <c:v>0.14030903444270859</c:v>
                </c:pt>
                <c:pt idx="4">
                  <c:v>0.10666508340218622</c:v>
                </c:pt>
                <c:pt idx="5">
                  <c:v>0</c:v>
                </c:pt>
                <c:pt idx="6">
                  <c:v>2.2898223327317366E-3</c:v>
                </c:pt>
                <c:pt idx="7">
                  <c:v>0.1685847031017132</c:v>
                </c:pt>
                <c:pt idx="8">
                  <c:v>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8-41B8-B6F0-D42B13BF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D8-41B8-B6F0-D42B13BF9C6D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Analysis'!$G$15:$G$23</c:f>
              <c:numCache>
                <c:formatCode>0.0%</c:formatCode>
                <c:ptCount val="9"/>
                <c:pt idx="0">
                  <c:v>-5.5194107141571837E-2</c:v>
                </c:pt>
                <c:pt idx="1">
                  <c:v>-0.15617178387881048</c:v>
                </c:pt>
                <c:pt idx="2">
                  <c:v>-7.3543126864866859E-2</c:v>
                </c:pt>
                <c:pt idx="3">
                  <c:v>-1.4412768162695449E-2</c:v>
                </c:pt>
                <c:pt idx="4">
                  <c:v>-3.3691758445766579E-2</c:v>
                </c:pt>
                <c:pt idx="5">
                  <c:v>-0.21524467764354416</c:v>
                </c:pt>
                <c:pt idx="6">
                  <c:v>-0.31835676245591632</c:v>
                </c:pt>
                <c:pt idx="7">
                  <c:v>-0.48461940155383093</c:v>
                </c:pt>
                <c:pt idx="8">
                  <c:v>-0.11019616429237628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14B-B69F-C451ABFE6C06}"/>
            </c:ext>
          </c:extLst>
        </c:ser>
        <c:ser>
          <c:idx val="2"/>
          <c:order val="2"/>
          <c:tx>
            <c:strRef>
              <c:f>'Sensitivity Analysis'!$I$14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Analysis'!$I$15:$I$23</c:f>
              <c:numCache>
                <c:formatCode>0.0%</c:formatCode>
                <c:ptCount val="9"/>
                <c:pt idx="0">
                  <c:v>4.3732964613130844E-2</c:v>
                </c:pt>
                <c:pt idx="1">
                  <c:v>0.25354244415560828</c:v>
                </c:pt>
                <c:pt idx="2">
                  <c:v>7.3675808477251456E-2</c:v>
                </c:pt>
                <c:pt idx="3">
                  <c:v>1.4411505167712831E-2</c:v>
                </c:pt>
                <c:pt idx="4">
                  <c:v>3.3689268715416831E-2</c:v>
                </c:pt>
                <c:pt idx="5">
                  <c:v>0.2133263859157257</c:v>
                </c:pt>
                <c:pt idx="6">
                  <c:v>0.31839429425772314</c:v>
                </c:pt>
                <c:pt idx="7">
                  <c:v>0.48476070374877883</c:v>
                </c:pt>
                <c:pt idx="8">
                  <c:v>0.30444099724696749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2-414B-B69F-C451ABFE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D2-414B-B69F-C451ABFE6C06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Analysis'!$L$15:$L$23</c:f>
              <c:numCache>
                <c:formatCode>0.0%</c:formatCode>
                <c:ptCount val="9"/>
                <c:pt idx="0">
                  <c:v>-2.1317282343354785E-2</c:v>
                </c:pt>
                <c:pt idx="1">
                  <c:v>-5.88468149936167E-2</c:v>
                </c:pt>
                <c:pt idx="2">
                  <c:v>-4.747766106689693E-2</c:v>
                </c:pt>
                <c:pt idx="3">
                  <c:v>-7.5787287740996774E-3</c:v>
                </c:pt>
                <c:pt idx="4">
                  <c:v>-2.1388310242471478E-2</c:v>
                </c:pt>
                <c:pt idx="5">
                  <c:v>-0.14769570165570817</c:v>
                </c:pt>
                <c:pt idx="6">
                  <c:v>-0.25791703951409523</c:v>
                </c:pt>
                <c:pt idx="7">
                  <c:v>-0.38941506422232353</c:v>
                </c:pt>
                <c:pt idx="8">
                  <c:v>-6.1096935732044583E-2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6-4537-8A32-61C7B81FD548}"/>
            </c:ext>
          </c:extLst>
        </c:ser>
        <c:ser>
          <c:idx val="2"/>
          <c:order val="2"/>
          <c:tx>
            <c:strRef>
              <c:f>'Sensitivity Analysis'!$N$14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Analysis'!$N$15:$N$23</c:f>
              <c:numCache>
                <c:formatCode>0.0%</c:formatCode>
                <c:ptCount val="9"/>
                <c:pt idx="0">
                  <c:v>1.6959696210306564E-2</c:v>
                </c:pt>
                <c:pt idx="1">
                  <c:v>9.7331130103433319E-2</c:v>
                </c:pt>
                <c:pt idx="2">
                  <c:v>4.7561603086182611E-2</c:v>
                </c:pt>
                <c:pt idx="3">
                  <c:v>7.5760937843188311E-3</c:v>
                </c:pt>
                <c:pt idx="4">
                  <c:v>2.1385710630590683E-2</c:v>
                </c:pt>
                <c:pt idx="5">
                  <c:v>0.1460138588823584</c:v>
                </c:pt>
                <c:pt idx="6">
                  <c:v>0.25794067380249136</c:v>
                </c:pt>
                <c:pt idx="7">
                  <c:v>0.38950757171614947</c:v>
                </c:pt>
                <c:pt idx="8">
                  <c:v>0.19131475306324572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6-4537-8A32-61C7B81F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76-4537-8A32-61C7B81FD548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838800192396958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'Sensitivity Analysis'!$B$43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Analysis'!$B$44:$B$78</c:f>
              <c:numCache>
                <c:formatCode>0%</c:formatCode>
                <c:ptCount val="35"/>
                <c:pt idx="0">
                  <c:v>-0.21788986687224784</c:v>
                </c:pt>
                <c:pt idx="4">
                  <c:v>-0.66164951931162064</c:v>
                </c:pt>
                <c:pt idx="8">
                  <c:v>-0.18560155365959388</c:v>
                </c:pt>
                <c:pt idx="12">
                  <c:v>-0.14030903444270895</c:v>
                </c:pt>
                <c:pt idx="16">
                  <c:v>-0.10666508340218642</c:v>
                </c:pt>
                <c:pt idx="20">
                  <c:v>0</c:v>
                </c:pt>
                <c:pt idx="24">
                  <c:v>-2.2898223327317366E-3</c:v>
                </c:pt>
                <c:pt idx="28">
                  <c:v>-0.16858470310171303</c:v>
                </c:pt>
                <c:pt idx="32">
                  <c:v>-1.0814391787612216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4-4B9C-B4AF-7E5182797C23}"/>
            </c:ext>
          </c:extLst>
        </c:ser>
        <c:ser>
          <c:idx val="3"/>
          <c:order val="3"/>
          <c:tx>
            <c:strRef>
              <c:f>'Sensitivity Analysis'!$D$43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Analysis'!$D$44:$D$78</c:f>
              <c:numCache>
                <c:formatCode>0%</c:formatCode>
                <c:ptCount val="35"/>
                <c:pt idx="0">
                  <c:v>0.17137072087995422</c:v>
                </c:pt>
                <c:pt idx="4">
                  <c:v>1.0466686960629952</c:v>
                </c:pt>
                <c:pt idx="8">
                  <c:v>0.18560155365959372</c:v>
                </c:pt>
                <c:pt idx="12">
                  <c:v>0.14030903444270859</c:v>
                </c:pt>
                <c:pt idx="16">
                  <c:v>0.10666508340218622</c:v>
                </c:pt>
                <c:pt idx="20">
                  <c:v>0</c:v>
                </c:pt>
                <c:pt idx="24">
                  <c:v>2.2898223327317366E-3</c:v>
                </c:pt>
                <c:pt idx="28">
                  <c:v>0.1685847031017132</c:v>
                </c:pt>
                <c:pt idx="32">
                  <c:v>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4-4B9C-B4AF-7E5182797C23}"/>
            </c:ext>
          </c:extLst>
        </c:ser>
        <c:ser>
          <c:idx val="6"/>
          <c:order val="6"/>
          <c:tx>
            <c:strRef>
              <c:f>'Sensitivity Analysis'!$G$43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Analysis'!$G$44:$G$78</c:f>
              <c:numCache>
                <c:formatCode>0%</c:formatCode>
                <c:ptCount val="35"/>
                <c:pt idx="1">
                  <c:v>-5.5194107141571837E-2</c:v>
                </c:pt>
                <c:pt idx="5">
                  <c:v>-0.15617178387881048</c:v>
                </c:pt>
                <c:pt idx="9">
                  <c:v>-7.3543126864866859E-2</c:v>
                </c:pt>
                <c:pt idx="13">
                  <c:v>-1.4412768162695449E-2</c:v>
                </c:pt>
                <c:pt idx="17">
                  <c:v>-3.3691758445766579E-2</c:v>
                </c:pt>
                <c:pt idx="21">
                  <c:v>-0.21524467764354416</c:v>
                </c:pt>
                <c:pt idx="25">
                  <c:v>-0.31835676245591632</c:v>
                </c:pt>
                <c:pt idx="29">
                  <c:v>-0.48461940155383093</c:v>
                </c:pt>
                <c:pt idx="33">
                  <c:v>-0.11019616429237628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4-4B9C-B4AF-7E5182797C23}"/>
            </c:ext>
          </c:extLst>
        </c:ser>
        <c:ser>
          <c:idx val="8"/>
          <c:order val="8"/>
          <c:tx>
            <c:strRef>
              <c:f>'Sensitivity Analysis'!$I$43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Analysis'!$I$44:$I$78</c:f>
              <c:numCache>
                <c:formatCode>0%</c:formatCode>
                <c:ptCount val="35"/>
                <c:pt idx="1">
                  <c:v>4.3732964613130844E-2</c:v>
                </c:pt>
                <c:pt idx="5">
                  <c:v>0.25354244415560828</c:v>
                </c:pt>
                <c:pt idx="9">
                  <c:v>7.3675808477251456E-2</c:v>
                </c:pt>
                <c:pt idx="13">
                  <c:v>1.4411505167712831E-2</c:v>
                </c:pt>
                <c:pt idx="17">
                  <c:v>3.3689268715416831E-2</c:v>
                </c:pt>
                <c:pt idx="21">
                  <c:v>0.2133263859157257</c:v>
                </c:pt>
                <c:pt idx="25">
                  <c:v>0.31839429425772314</c:v>
                </c:pt>
                <c:pt idx="29">
                  <c:v>0.48476070374877883</c:v>
                </c:pt>
                <c:pt idx="33">
                  <c:v>0.30444099724696749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44-4B9C-B4AF-7E5182797C23}"/>
            </c:ext>
          </c:extLst>
        </c:ser>
        <c:ser>
          <c:idx val="11"/>
          <c:order val="11"/>
          <c:tx>
            <c:strRef>
              <c:f>'Sensitivity Analysis'!$L$43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Analysis'!$L$44:$L$78</c:f>
              <c:numCache>
                <c:formatCode>0%</c:formatCode>
                <c:ptCount val="35"/>
                <c:pt idx="2">
                  <c:v>-2.1317282343354785E-2</c:v>
                </c:pt>
                <c:pt idx="6">
                  <c:v>-5.88468149936167E-2</c:v>
                </c:pt>
                <c:pt idx="10">
                  <c:v>-4.747766106689693E-2</c:v>
                </c:pt>
                <c:pt idx="14">
                  <c:v>-7.5787287740996774E-3</c:v>
                </c:pt>
                <c:pt idx="18">
                  <c:v>-2.1388310242471478E-2</c:v>
                </c:pt>
                <c:pt idx="22">
                  <c:v>-0.14769570165570817</c:v>
                </c:pt>
                <c:pt idx="26">
                  <c:v>-0.25791703951409523</c:v>
                </c:pt>
                <c:pt idx="30">
                  <c:v>-0.38941506422232353</c:v>
                </c:pt>
                <c:pt idx="34">
                  <c:v>-6.1096935732044583E-2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44-4B9C-B4AF-7E5182797C23}"/>
            </c:ext>
          </c:extLst>
        </c:ser>
        <c:ser>
          <c:idx val="13"/>
          <c:order val="13"/>
          <c:tx>
            <c:strRef>
              <c:f>'Sensitivity Analysis'!$N$43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Analysis'!$N$44:$N$78</c:f>
              <c:numCache>
                <c:formatCode>0%</c:formatCode>
                <c:ptCount val="35"/>
                <c:pt idx="2">
                  <c:v>1.6959696210306564E-2</c:v>
                </c:pt>
                <c:pt idx="6">
                  <c:v>9.7331130103433319E-2</c:v>
                </c:pt>
                <c:pt idx="10">
                  <c:v>4.7561603086182611E-2</c:v>
                </c:pt>
                <c:pt idx="14">
                  <c:v>7.5760937843188311E-3</c:v>
                </c:pt>
                <c:pt idx="18">
                  <c:v>2.1385710630590683E-2</c:v>
                </c:pt>
                <c:pt idx="22">
                  <c:v>0.1460138588823584</c:v>
                </c:pt>
                <c:pt idx="26">
                  <c:v>0.25794067380249136</c:v>
                </c:pt>
                <c:pt idx="30">
                  <c:v>0.38950757171614947</c:v>
                </c:pt>
                <c:pt idx="34">
                  <c:v>0.19131475306324572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44-4B9C-B4AF-7E518279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'Sensitivity Analysis'!$A$43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44-4B9C-B4AF-7E5182797C2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44-4B9C-B4AF-7E5182797C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-7970704.7123196013</c:v>
                      </c:pt>
                      <c:pt idx="4">
                        <c:v>-34980423.083818436</c:v>
                      </c:pt>
                      <c:pt idx="8">
                        <c:v>-7600950.2370176427</c:v>
                      </c:pt>
                      <c:pt idx="12">
                        <c:v>-5746083.3035860583</c:v>
                      </c:pt>
                      <c:pt idx="16">
                        <c:v>-4368260.7983677648</c:v>
                      </c:pt>
                      <c:pt idx="20">
                        <c:v>0</c:v>
                      </c:pt>
                      <c:pt idx="24">
                        <c:v>-93775.215021245182</c:v>
                      </c:pt>
                      <c:pt idx="28">
                        <c:v>-6904058.2566927187</c:v>
                      </c:pt>
                      <c:pt idx="32">
                        <c:v>-44288235.847428642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44-4B9C-B4AF-7E5182797C2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44-4B9C-B4AF-7E5182797C2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44-4B9C-B4AF-7E5182797C2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-4172607.0472564772</c:v>
                      </c:pt>
                      <c:pt idx="5">
                        <c:v>-17281179.407560855</c:v>
                      </c:pt>
                      <c:pt idx="9">
                        <c:v>-6209491.0543929785</c:v>
                      </c:pt>
                      <c:pt idx="13">
                        <c:v>-1215767.9783419967</c:v>
                      </c:pt>
                      <c:pt idx="17">
                        <c:v>-2842038.5218848735</c:v>
                      </c:pt>
                      <c:pt idx="21">
                        <c:v>-18076534.646570139</c:v>
                      </c:pt>
                      <c:pt idx="25">
                        <c:v>-26857278.79603431</c:v>
                      </c:pt>
                      <c:pt idx="29">
                        <c:v>-40887111.961480014</c:v>
                      </c:pt>
                      <c:pt idx="33">
                        <c:v>-17488821.93322622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44-4B9C-B4AF-7E5182797C2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44-4B9C-B4AF-7E5182797C2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44-4B9C-B4AF-7E5182797C2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-2471687.2273246571</c:v>
                      </c:pt>
                      <c:pt idx="6">
                        <c:v>-10084992.250498973</c:v>
                      </c:pt>
                      <c:pt idx="10">
                        <c:v>-6137039.6561520398</c:v>
                      </c:pt>
                      <c:pt idx="14">
                        <c:v>-978603.39988699555</c:v>
                      </c:pt>
                      <c:pt idx="18">
                        <c:v>-2762078.0178625956</c:v>
                      </c:pt>
                      <c:pt idx="22">
                        <c:v>-18965921.469149932</c:v>
                      </c:pt>
                      <c:pt idx="26">
                        <c:v>-33310856.010591492</c:v>
                      </c:pt>
                      <c:pt idx="30">
                        <c:v>-50297938.945837177</c:v>
                      </c:pt>
                      <c:pt idx="34">
                        <c:v>-16299163.904698752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44-4B9C-B4AF-7E5182797C23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ax val="1.1000000000000001"/>
          <c:min val="-1.10000000000000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680234090408574"/>
              <c:y val="0.9323305817481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  <c:majorUnit val="0.55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1649463693242"/>
          <c:y val="0.35483186842911257"/>
          <c:w val="0.29796459761649463"/>
          <c:h val="0.13520885278580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647699</xdr:colOff>
      <xdr:row>1</xdr:row>
      <xdr:rowOff>47624</xdr:rowOff>
    </xdr:from>
    <xdr:to>
      <xdr:col>27</xdr:col>
      <xdr:colOff>600074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249EE-03E3-3A29-B7B7-51D655056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25</xdr:row>
      <xdr:rowOff>14287</xdr:rowOff>
    </xdr:from>
    <xdr:to>
      <xdr:col>26</xdr:col>
      <xdr:colOff>314325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78B60-931F-2BA5-2670-C66E5619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49</xdr:row>
      <xdr:rowOff>161924</xdr:rowOff>
    </xdr:from>
    <xdr:to>
      <xdr:col>28</xdr:col>
      <xdr:colOff>561976</xdr:colOff>
      <xdr:row>73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02AFE-E51B-4562-B64D-870B731C1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75</xdr:row>
      <xdr:rowOff>0</xdr:rowOff>
    </xdr:from>
    <xdr:to>
      <xdr:col>28</xdr:col>
      <xdr:colOff>600075</xdr:colOff>
      <xdr:row>98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29440-A7A6-468D-BEDA-704C82703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155862</xdr:colOff>
      <xdr:row>72</xdr:row>
      <xdr:rowOff>60614</xdr:rowOff>
    </xdr:from>
    <xdr:to>
      <xdr:col>41</xdr:col>
      <xdr:colOff>106505</xdr:colOff>
      <xdr:row>95</xdr:row>
      <xdr:rowOff>165388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CF267-1D6D-40FE-8598-84025541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7B00D-F8B8-C8EB-7123-2264208C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64B72-DB4D-4E6A-A5B7-B33A0923A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2D17D-C496-4C2F-B8B4-FCAB3B8E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161925</xdr:colOff>
      <xdr:row>41</xdr:row>
      <xdr:rowOff>66675</xdr:rowOff>
    </xdr:from>
    <xdr:to>
      <xdr:col>25</xdr:col>
      <xdr:colOff>609600</xdr:colOff>
      <xdr:row>62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657EE-5D6F-4154-8A29-915D69C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0950-4BF6-4D77-BC4E-6C984B69E4D2}">
  <dimension ref="A1:P82"/>
  <sheetViews>
    <sheetView topLeftCell="A16" zoomScale="55" zoomScaleNormal="55" workbookViewId="0">
      <selection activeCell="AG66" sqref="AG66"/>
    </sheetView>
  </sheetViews>
  <sheetFormatPr defaultRowHeight="14.25" x14ac:dyDescent="0.45"/>
  <sheetData>
    <row r="1" spans="1:16" x14ac:dyDescent="0.45">
      <c r="A1" t="s">
        <v>0</v>
      </c>
      <c r="C1" t="s">
        <v>1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</row>
    <row r="3" spans="1:16" x14ac:dyDescent="0.45">
      <c r="B3">
        <v>1</v>
      </c>
      <c r="C3" s="1">
        <v>-18.434741661206612</v>
      </c>
      <c r="D3">
        <v>-893.71077305703909</v>
      </c>
      <c r="E3">
        <v>4.7012558002887421E-3</v>
      </c>
      <c r="F3">
        <v>-880.61766008882148</v>
      </c>
      <c r="G3">
        <v>24.058841300802065</v>
      </c>
      <c r="H3">
        <v>-51.152736448938697</v>
      </c>
      <c r="I3">
        <v>-73.774141135710451</v>
      </c>
      <c r="J3">
        <v>520.01598487579554</v>
      </c>
      <c r="K3">
        <v>-71.288937448914893</v>
      </c>
      <c r="L3">
        <v>260.18565212682898</v>
      </c>
      <c r="M3">
        <v>-11.042911412827934</v>
      </c>
      <c r="N3">
        <v>1969.8653264378054</v>
      </c>
      <c r="O3" s="1">
        <v>-12.220582015378476</v>
      </c>
      <c r="P3">
        <v>-397.72831167348926</v>
      </c>
    </row>
    <row r="4" spans="1:16" x14ac:dyDescent="0.45">
      <c r="B4">
        <v>2</v>
      </c>
      <c r="C4" s="1">
        <v>-7.208941496519607</v>
      </c>
      <c r="D4">
        <v>-894.42968259455199</v>
      </c>
      <c r="E4">
        <v>6.3784855854961906</v>
      </c>
      <c r="F4">
        <v>-768.77244309916841</v>
      </c>
      <c r="I4">
        <v>-67.736667379632152</v>
      </c>
      <c r="J4">
        <v>528.55148663213618</v>
      </c>
      <c r="K4">
        <v>-68.733310224379153</v>
      </c>
      <c r="L4">
        <v>321.07808026650741</v>
      </c>
      <c r="M4">
        <v>-11.010612563170145</v>
      </c>
      <c r="N4">
        <v>1968.9061268113253</v>
      </c>
      <c r="O4" s="1">
        <v>-7.0323621143705335</v>
      </c>
      <c r="P4">
        <v>-483.06132526882442</v>
      </c>
    </row>
    <row r="5" spans="1:16" x14ac:dyDescent="0.45">
      <c r="B5">
        <v>3</v>
      </c>
      <c r="C5" s="1">
        <v>-3.3128890348966418</v>
      </c>
      <c r="D5">
        <v>-889.68662695627813</v>
      </c>
      <c r="E5">
        <v>6.8252130077624775</v>
      </c>
      <c r="F5">
        <v>-596.35168073805414</v>
      </c>
      <c r="I5">
        <v>-62.188526652867644</v>
      </c>
      <c r="J5">
        <v>537.5111032162157</v>
      </c>
      <c r="K5">
        <v>-67.023122171197329</v>
      </c>
      <c r="L5">
        <v>422.97188133764899</v>
      </c>
      <c r="M5">
        <v>-10.943438398424584</v>
      </c>
      <c r="N5">
        <v>1971.5502912811353</v>
      </c>
      <c r="O5" s="1">
        <v>5.0802864740809488</v>
      </c>
      <c r="P5">
        <v>-252.39967597197082</v>
      </c>
    </row>
    <row r="6" spans="1:16" x14ac:dyDescent="0.45">
      <c r="B6">
        <v>4</v>
      </c>
      <c r="C6" s="1">
        <v>-1.0412246812100379</v>
      </c>
      <c r="D6">
        <v>-887.90845199724163</v>
      </c>
      <c r="E6">
        <v>7.3120151086912104</v>
      </c>
      <c r="F6">
        <v>-385.12934981653552</v>
      </c>
      <c r="I6">
        <v>-54.129671619834951</v>
      </c>
      <c r="J6">
        <v>550.20430804350724</v>
      </c>
      <c r="K6">
        <v>-64.904864348275282</v>
      </c>
      <c r="L6">
        <v>552.11121535028155</v>
      </c>
      <c r="M6">
        <v>-10.867761789429554</v>
      </c>
      <c r="N6">
        <v>1969.8653264378054</v>
      </c>
      <c r="O6" s="1">
        <v>7.3991259189827261</v>
      </c>
      <c r="P6">
        <v>-509.08093046232244</v>
      </c>
    </row>
    <row r="7" spans="1:16" x14ac:dyDescent="0.45">
      <c r="B7">
        <v>5</v>
      </c>
      <c r="C7" s="1">
        <v>1.7381453497761814</v>
      </c>
      <c r="D7">
        <v>-882.8783819983995</v>
      </c>
      <c r="E7">
        <v>7.7845577155034293</v>
      </c>
      <c r="F7">
        <v>-159.04581077958204</v>
      </c>
      <c r="I7">
        <v>-49.268658012985419</v>
      </c>
      <c r="J7">
        <v>559.102851311682</v>
      </c>
      <c r="K7">
        <v>-63.197122551002181</v>
      </c>
      <c r="L7">
        <v>653.62692371490334</v>
      </c>
      <c r="M7">
        <v>-10.768288775026171</v>
      </c>
      <c r="N7">
        <v>1971.5502912811353</v>
      </c>
      <c r="O7" s="1">
        <v>8.4602290994949865</v>
      </c>
      <c r="P7">
        <v>-594.71134765549925</v>
      </c>
    </row>
    <row r="8" spans="1:16" x14ac:dyDescent="0.45">
      <c r="B8">
        <v>6</v>
      </c>
      <c r="C8" s="1">
        <v>4.4487470638703854</v>
      </c>
      <c r="D8">
        <v>-845.40837456537474</v>
      </c>
      <c r="E8">
        <v>8.2827787558795194</v>
      </c>
      <c r="F8">
        <v>97.733269275439639</v>
      </c>
      <c r="I8">
        <v>-44.527211345584057</v>
      </c>
      <c r="J8">
        <v>568.26204462904934</v>
      </c>
      <c r="K8">
        <v>-61.637851404336821</v>
      </c>
      <c r="L8">
        <v>751.34946147368714</v>
      </c>
      <c r="O8" s="1">
        <v>9.083249722011713</v>
      </c>
      <c r="P8">
        <v>-286.74276533213316</v>
      </c>
    </row>
    <row r="9" spans="1:16" x14ac:dyDescent="0.45">
      <c r="B9">
        <v>7</v>
      </c>
      <c r="C9" s="1">
        <v>8.1354704571385792</v>
      </c>
      <c r="D9">
        <v>-747.18874691103065</v>
      </c>
      <c r="E9">
        <v>8.7087317651094764</v>
      </c>
      <c r="F9">
        <v>329.77345419157837</v>
      </c>
      <c r="I9">
        <v>-39.951107510041126</v>
      </c>
      <c r="J9">
        <v>577.60341001052893</v>
      </c>
      <c r="K9">
        <v>-60.171927775341906</v>
      </c>
      <c r="L9">
        <v>848.81708075321797</v>
      </c>
      <c r="O9" s="1">
        <v>9.7016746831114613</v>
      </c>
      <c r="P9">
        <v>54.973945347914807</v>
      </c>
    </row>
    <row r="10" spans="1:16" x14ac:dyDescent="0.45">
      <c r="B10">
        <v>8</v>
      </c>
      <c r="C10" s="1">
        <v>9.1227502674234788</v>
      </c>
      <c r="D10">
        <v>-359.03868222041842</v>
      </c>
      <c r="E10">
        <v>9.1016869469075452</v>
      </c>
      <c r="F10">
        <v>561.12095574562818</v>
      </c>
      <c r="I10">
        <v>-35.377426233384966</v>
      </c>
      <c r="J10">
        <v>587.46993003132718</v>
      </c>
      <c r="K10">
        <v>-58.731912696855275</v>
      </c>
      <c r="L10">
        <v>950.49218174758062</v>
      </c>
      <c r="O10" s="1">
        <v>10.545691063984984</v>
      </c>
      <c r="P10">
        <v>617.23858705947362</v>
      </c>
    </row>
    <row r="11" spans="1:16" x14ac:dyDescent="0.45">
      <c r="B11">
        <v>9</v>
      </c>
      <c r="C11" s="1">
        <v>10.01457655737399</v>
      </c>
      <c r="D11">
        <v>-238.96073991869085</v>
      </c>
      <c r="E11">
        <v>9.8893539461858726</v>
      </c>
      <c r="F11">
        <v>1126.6970704377568</v>
      </c>
      <c r="I11">
        <v>-30.806469408973815</v>
      </c>
      <c r="J11">
        <v>597.92712277815497</v>
      </c>
      <c r="K11">
        <v>-57.26238148677556</v>
      </c>
      <c r="L11">
        <v>1061.122364552449</v>
      </c>
      <c r="O11" s="1">
        <v>11.052189312706428</v>
      </c>
      <c r="P11">
        <v>696.45816828698662</v>
      </c>
    </row>
    <row r="12" spans="1:16" x14ac:dyDescent="0.45">
      <c r="B12">
        <v>10</v>
      </c>
      <c r="C12" s="1">
        <v>14.043105407567658</v>
      </c>
      <c r="D12">
        <v>-136.98370045031757</v>
      </c>
      <c r="I12">
        <v>-25.440914428016978</v>
      </c>
      <c r="J12">
        <v>611.07126130853908</v>
      </c>
      <c r="K12">
        <v>-55.243885526015475</v>
      </c>
      <c r="L12">
        <v>1226.2485970626485</v>
      </c>
      <c r="O12" s="1">
        <v>14.010840895252198</v>
      </c>
      <c r="P12">
        <v>-73.788037619769227</v>
      </c>
    </row>
    <row r="13" spans="1:16" x14ac:dyDescent="0.45">
      <c r="B13">
        <v>11</v>
      </c>
      <c r="C13" s="1">
        <v>24.058906704223691</v>
      </c>
      <c r="D13">
        <v>-51.152736449182541</v>
      </c>
      <c r="I13">
        <v>-21.272730645937045</v>
      </c>
      <c r="J13">
        <v>621.92376669602447</v>
      </c>
      <c r="K13">
        <v>-54.234855905381849</v>
      </c>
      <c r="L13">
        <v>1343.9583729580199</v>
      </c>
      <c r="O13" s="1">
        <v>24.058906704223148</v>
      </c>
      <c r="P13">
        <v>-51.15273644893869</v>
      </c>
    </row>
    <row r="14" spans="1:16" x14ac:dyDescent="0.45">
      <c r="B14">
        <v>12</v>
      </c>
      <c r="I14">
        <v>-17.315589888225979</v>
      </c>
      <c r="J14">
        <v>632.772275498662</v>
      </c>
      <c r="K14">
        <v>-52.706659113953208</v>
      </c>
      <c r="L14">
        <v>1460.3265099268865</v>
      </c>
    </row>
    <row r="15" spans="1:16" x14ac:dyDescent="0.45">
      <c r="B15">
        <v>13</v>
      </c>
    </row>
    <row r="16" spans="1:16" x14ac:dyDescent="0.45">
      <c r="B16">
        <v>14</v>
      </c>
    </row>
    <row r="17" spans="1:15" x14ac:dyDescent="0.45">
      <c r="B17">
        <v>15</v>
      </c>
    </row>
    <row r="18" spans="1:15" x14ac:dyDescent="0.45">
      <c r="B18">
        <v>16</v>
      </c>
    </row>
    <row r="19" spans="1:15" x14ac:dyDescent="0.45">
      <c r="B19">
        <v>17</v>
      </c>
    </row>
    <row r="20" spans="1:15" x14ac:dyDescent="0.45">
      <c r="C20" t="s">
        <v>2</v>
      </c>
      <c r="E20" t="s">
        <v>2</v>
      </c>
      <c r="G20" t="s">
        <v>2</v>
      </c>
      <c r="I20" t="s">
        <v>2</v>
      </c>
      <c r="K20" t="s">
        <v>2</v>
      </c>
      <c r="M20" t="s">
        <v>2</v>
      </c>
      <c r="O20" t="s">
        <v>2</v>
      </c>
    </row>
    <row r="21" spans="1:15" x14ac:dyDescent="0.45">
      <c r="A21" t="s">
        <v>9</v>
      </c>
      <c r="C21" t="s">
        <v>1</v>
      </c>
      <c r="E21" t="s">
        <v>3</v>
      </c>
      <c r="G21" t="s">
        <v>4</v>
      </c>
      <c r="I21" t="s">
        <v>5</v>
      </c>
      <c r="K21" t="s">
        <v>6</v>
      </c>
      <c r="M21" t="s">
        <v>7</v>
      </c>
      <c r="O21" t="s">
        <v>8</v>
      </c>
    </row>
    <row r="23" spans="1:15" x14ac:dyDescent="0.45">
      <c r="B23">
        <v>1</v>
      </c>
      <c r="C23" s="1">
        <v>-34.10416952959234</v>
      </c>
      <c r="D23">
        <v>-946.74984242947232</v>
      </c>
      <c r="E23">
        <v>-25.562033994567614</v>
      </c>
      <c r="F23">
        <v>-938.19447683837575</v>
      </c>
      <c r="G23">
        <v>24.058671973413908</v>
      </c>
      <c r="H23">
        <v>-51.152736448938704</v>
      </c>
      <c r="I23">
        <v>-107.97265132703822</v>
      </c>
      <c r="J23">
        <v>478.87431622060495</v>
      </c>
      <c r="K23">
        <v>-106.05955094683561</v>
      </c>
      <c r="L23">
        <v>224.26442768041221</v>
      </c>
      <c r="M23">
        <v>-8.4307720477963848</v>
      </c>
      <c r="N23">
        <v>1917.6892678876968</v>
      </c>
    </row>
    <row r="24" spans="1:15" x14ac:dyDescent="0.45">
      <c r="B24">
        <v>2</v>
      </c>
      <c r="C24" s="1">
        <v>-23.704046336814208</v>
      </c>
      <c r="D24">
        <v>-934.80716523209992</v>
      </c>
      <c r="E24">
        <v>-25.493653209942085</v>
      </c>
      <c r="F24">
        <v>-938.19447683837609</v>
      </c>
      <c r="I24">
        <v>-101.81904811331246</v>
      </c>
      <c r="J24">
        <v>484.76938655905371</v>
      </c>
      <c r="K24">
        <v>-103.39382625800027</v>
      </c>
      <c r="L24">
        <v>279.44367109535085</v>
      </c>
      <c r="M24">
        <v>-8.1756111100124151</v>
      </c>
      <c r="N24">
        <v>1917.6892678876973</v>
      </c>
    </row>
    <row r="25" spans="1:15" x14ac:dyDescent="0.45">
      <c r="B25">
        <v>3</v>
      </c>
      <c r="C25" s="1">
        <v>-17.492393490817882</v>
      </c>
      <c r="D25">
        <v>-786.45404039263065</v>
      </c>
      <c r="E25">
        <v>-24.67358873899385</v>
      </c>
      <c r="F25">
        <v>-936.55498616064961</v>
      </c>
      <c r="I25">
        <v>-96.522451436005397</v>
      </c>
      <c r="J25">
        <v>494.30977336633771</v>
      </c>
      <c r="K25">
        <v>-101.73818685281906</v>
      </c>
      <c r="L25">
        <v>382.86321697865424</v>
      </c>
      <c r="M25">
        <v>-8.0419975958132621</v>
      </c>
      <c r="N25">
        <v>1917.6892678876973</v>
      </c>
    </row>
    <row r="26" spans="1:15" x14ac:dyDescent="0.45">
      <c r="B26">
        <v>4</v>
      </c>
      <c r="C26" s="1">
        <v>-13.841795250006896</v>
      </c>
      <c r="D26">
        <v>-554.46144776520566</v>
      </c>
      <c r="E26">
        <v>-23.853829607765398</v>
      </c>
      <c r="F26">
        <v>-933.12629760814571</v>
      </c>
      <c r="I26">
        <v>-88.103373720146323</v>
      </c>
      <c r="J26">
        <v>511.05090739729911</v>
      </c>
      <c r="K26">
        <v>-99.629193691927711</v>
      </c>
      <c r="L26">
        <v>530.05394306218352</v>
      </c>
      <c r="M26">
        <v>-8.0313360207955924</v>
      </c>
      <c r="N26">
        <v>1917.6892678876973</v>
      </c>
    </row>
    <row r="27" spans="1:15" x14ac:dyDescent="0.45">
      <c r="B27">
        <v>5</v>
      </c>
      <c r="C27" s="1">
        <v>6.5561152009953965</v>
      </c>
      <c r="D27">
        <v>-139.39897498091437</v>
      </c>
      <c r="E27">
        <v>-23.034498800096049</v>
      </c>
      <c r="F27">
        <v>-921.06202670263508</v>
      </c>
      <c r="I27">
        <v>-82.239839791397102</v>
      </c>
      <c r="J27">
        <v>520.79720726248866</v>
      </c>
      <c r="K27">
        <v>-97.892843300166533</v>
      </c>
      <c r="L27">
        <v>634.41722019214342</v>
      </c>
      <c r="M27">
        <v>-7.9780614829644207</v>
      </c>
      <c r="N27">
        <v>1917.6892678876973</v>
      </c>
    </row>
    <row r="28" spans="1:15" x14ac:dyDescent="0.45">
      <c r="B28">
        <v>6</v>
      </c>
      <c r="C28" s="1">
        <v>24.060680968390667</v>
      </c>
      <c r="D28">
        <v>-51.156508776946978</v>
      </c>
      <c r="E28">
        <v>-20.763847595251107</v>
      </c>
      <c r="F28">
        <v>-858.38427828316185</v>
      </c>
      <c r="I28">
        <v>-78.310281374929687</v>
      </c>
      <c r="J28">
        <v>530.52087025198102</v>
      </c>
      <c r="K28">
        <v>-96.330013787364308</v>
      </c>
      <c r="L28">
        <v>734.08552777603552</v>
      </c>
      <c r="M28">
        <v>-7.9314288470864183</v>
      </c>
      <c r="N28">
        <v>1917.6892678876968</v>
      </c>
    </row>
    <row r="29" spans="1:15" x14ac:dyDescent="0.45">
      <c r="B29">
        <v>7</v>
      </c>
      <c r="E29">
        <v>-20.304408372856322</v>
      </c>
      <c r="F29">
        <v>-840.33030628712379</v>
      </c>
      <c r="I29">
        <v>-73.759607371557095</v>
      </c>
      <c r="J29">
        <v>539.51638881983388</v>
      </c>
      <c r="K29">
        <v>-94.875975088104781</v>
      </c>
      <c r="L29">
        <v>831.86854623881254</v>
      </c>
      <c r="M29">
        <v>-7.8781543092552466</v>
      </c>
      <c r="N29">
        <v>1917.6892678876973</v>
      </c>
    </row>
    <row r="30" spans="1:15" x14ac:dyDescent="0.45">
      <c r="B30">
        <v>8</v>
      </c>
      <c r="E30">
        <v>-19.86271671344452</v>
      </c>
      <c r="F30">
        <v>-823.64831416141976</v>
      </c>
      <c r="I30">
        <v>-69.182588296084518</v>
      </c>
      <c r="J30">
        <v>550.74901275098694</v>
      </c>
      <c r="K30">
        <v>-93.414186175261349</v>
      </c>
      <c r="L30">
        <v>936.3590259909007</v>
      </c>
      <c r="M30">
        <v>-7.8097243705155073</v>
      </c>
      <c r="N30">
        <v>1917.6892678876973</v>
      </c>
    </row>
    <row r="31" spans="1:15" x14ac:dyDescent="0.45">
      <c r="B31">
        <v>9</v>
      </c>
      <c r="E31">
        <v>-19.590196992446739</v>
      </c>
      <c r="F31">
        <v>-622.83019863105392</v>
      </c>
      <c r="I31">
        <v>-64.51423421329666</v>
      </c>
      <c r="J31">
        <v>561.64371240656828</v>
      </c>
      <c r="K31">
        <v>-91.936134383899585</v>
      </c>
      <c r="L31">
        <v>1049.1800299937586</v>
      </c>
      <c r="M31">
        <v>-7.6418937372215421</v>
      </c>
      <c r="N31">
        <v>1917.6892678876973</v>
      </c>
    </row>
    <row r="32" spans="1:15" x14ac:dyDescent="0.45">
      <c r="B32">
        <v>10</v>
      </c>
      <c r="E32">
        <v>-19.480632795472001</v>
      </c>
      <c r="F32">
        <v>-487.72986501873135</v>
      </c>
      <c r="I32">
        <v>-59.91394442677732</v>
      </c>
      <c r="J32">
        <v>573.74779878092045</v>
      </c>
      <c r="K32">
        <v>-90.197306864995738</v>
      </c>
      <c r="L32">
        <v>1192.5745640188293</v>
      </c>
      <c r="M32">
        <v>-7.5419865635123688</v>
      </c>
      <c r="N32">
        <v>1917.77256812886</v>
      </c>
    </row>
    <row r="33" spans="1:15" x14ac:dyDescent="0.45">
      <c r="B33">
        <v>11</v>
      </c>
      <c r="E33">
        <v>-19.3699288889581</v>
      </c>
      <c r="F33">
        <v>-321.11010756565884</v>
      </c>
      <c r="I33">
        <v>-55.723365412712262</v>
      </c>
      <c r="J33">
        <v>585.03473972218387</v>
      </c>
      <c r="K33">
        <v>-88.90007752278602</v>
      </c>
      <c r="L33">
        <v>1308.281973819895</v>
      </c>
      <c r="M33">
        <v>-7.4420793898031956</v>
      </c>
      <c r="N33">
        <v>1917.7725681288787</v>
      </c>
    </row>
    <row r="34" spans="1:15" x14ac:dyDescent="0.45">
      <c r="B34">
        <v>12</v>
      </c>
      <c r="E34">
        <v>-19.257989062603297</v>
      </c>
      <c r="F34">
        <v>-121.61289456561049</v>
      </c>
      <c r="I34">
        <v>-51.874684299144697</v>
      </c>
      <c r="J34">
        <v>596.37016218633801</v>
      </c>
      <c r="K34">
        <v>-87.686171063522735</v>
      </c>
      <c r="L34">
        <v>1424.405285480472</v>
      </c>
      <c r="M34">
        <v>-7.3763537203390053</v>
      </c>
      <c r="N34">
        <v>1921.6163332834642</v>
      </c>
    </row>
    <row r="35" spans="1:15" x14ac:dyDescent="0.45">
      <c r="B35">
        <v>13</v>
      </c>
      <c r="E35">
        <v>-19.163428622314623</v>
      </c>
      <c r="F35">
        <v>84.82661617212284</v>
      </c>
    </row>
    <row r="36" spans="1:15" x14ac:dyDescent="0.45">
      <c r="B36">
        <v>14</v>
      </c>
      <c r="E36">
        <v>-19.077063992056519</v>
      </c>
      <c r="F36">
        <v>336.01353559342522</v>
      </c>
    </row>
    <row r="37" spans="1:15" x14ac:dyDescent="0.45">
      <c r="B37">
        <v>15</v>
      </c>
      <c r="E37">
        <v>-19.01123520218918</v>
      </c>
      <c r="F37">
        <v>587.25258353089998</v>
      </c>
    </row>
    <row r="38" spans="1:15" x14ac:dyDescent="0.45">
      <c r="B38">
        <v>16</v>
      </c>
      <c r="E38">
        <v>-18.968060269594169</v>
      </c>
      <c r="F38">
        <v>1090.2043237157436</v>
      </c>
    </row>
    <row r="39" spans="1:15" x14ac:dyDescent="0.45">
      <c r="B39">
        <v>17</v>
      </c>
      <c r="E39">
        <v>-18.955173916274745</v>
      </c>
      <c r="F39">
        <v>838.53917968450889</v>
      </c>
    </row>
    <row r="42" spans="1:15" x14ac:dyDescent="0.45">
      <c r="C42" t="s">
        <v>2</v>
      </c>
      <c r="E42" t="s">
        <v>2</v>
      </c>
      <c r="G42" t="s">
        <v>2</v>
      </c>
      <c r="I42" t="s">
        <v>2</v>
      </c>
      <c r="K42" t="s">
        <v>2</v>
      </c>
      <c r="M42" t="s">
        <v>2</v>
      </c>
      <c r="O42" t="s">
        <v>2</v>
      </c>
    </row>
    <row r="43" spans="1:15" x14ac:dyDescent="0.45">
      <c r="A43" t="s">
        <v>10</v>
      </c>
      <c r="C43" t="s">
        <v>1</v>
      </c>
      <c r="E43" t="s">
        <v>3</v>
      </c>
      <c r="G43" t="s">
        <v>4</v>
      </c>
      <c r="I43" t="s">
        <v>5</v>
      </c>
      <c r="K43" t="s">
        <v>6</v>
      </c>
      <c r="M43" t="s">
        <v>7</v>
      </c>
      <c r="O43" t="s">
        <v>8</v>
      </c>
    </row>
    <row r="44" spans="1:15" x14ac:dyDescent="0.45">
      <c r="C44" t="s">
        <v>2</v>
      </c>
      <c r="E44" t="s">
        <v>2</v>
      </c>
      <c r="G44" t="s">
        <v>2</v>
      </c>
      <c r="I44" t="s">
        <v>2</v>
      </c>
      <c r="K44" t="s">
        <v>2</v>
      </c>
      <c r="M44" t="s">
        <v>2</v>
      </c>
      <c r="O44" t="s">
        <v>2</v>
      </c>
    </row>
    <row r="45" spans="1:15" x14ac:dyDescent="0.45">
      <c r="B45">
        <v>1</v>
      </c>
      <c r="C45">
        <v>-219.11472427473731</v>
      </c>
      <c r="D45">
        <v>-934.99102015277401</v>
      </c>
      <c r="E45">
        <v>-215.08840380406019</v>
      </c>
      <c r="F45">
        <v>-923.83395817862458</v>
      </c>
      <c r="G45">
        <v>24.40752642321263</v>
      </c>
      <c r="H45">
        <v>-51.90297658352317</v>
      </c>
      <c r="I45">
        <v>-333.48494288964525</v>
      </c>
      <c r="J45">
        <v>512.70056077260972</v>
      </c>
      <c r="K45">
        <v>-330.45495217284724</v>
      </c>
      <c r="L45">
        <v>254.61882036679236</v>
      </c>
      <c r="M45">
        <v>-62.971049480653221</v>
      </c>
      <c r="N45">
        <v>1953.6794954551422</v>
      </c>
    </row>
    <row r="46" spans="1:15" x14ac:dyDescent="0.45">
      <c r="B46">
        <v>2</v>
      </c>
      <c r="C46">
        <v>-180.80800003453496</v>
      </c>
      <c r="D46">
        <v>-750.14552911328428</v>
      </c>
      <c r="E46">
        <v>-207.62471373377497</v>
      </c>
      <c r="F46">
        <v>-923.20895965627392</v>
      </c>
      <c r="I46">
        <v>-324.3894289503441</v>
      </c>
      <c r="J46">
        <v>526.6195921758972</v>
      </c>
      <c r="K46">
        <v>-328.38703959336198</v>
      </c>
      <c r="L46">
        <v>336.50588329622599</v>
      </c>
      <c r="M46">
        <v>-40.13412874176413</v>
      </c>
      <c r="N46">
        <v>1953.6794954551249</v>
      </c>
    </row>
    <row r="47" spans="1:15" x14ac:dyDescent="0.45">
      <c r="B47">
        <v>3</v>
      </c>
      <c r="C47">
        <v>-156.87951234949347</v>
      </c>
      <c r="D47">
        <v>-615.67100279789452</v>
      </c>
      <c r="E47">
        <v>-206.96846836274099</v>
      </c>
      <c r="F47">
        <v>-914.76259351019758</v>
      </c>
      <c r="I47">
        <v>-317.70066397134298</v>
      </c>
      <c r="J47">
        <v>538.48899812258844</v>
      </c>
      <c r="K47">
        <v>-315.75861891006912</v>
      </c>
      <c r="L47">
        <v>1472.361744081247</v>
      </c>
      <c r="M47">
        <v>-38.27508106466869</v>
      </c>
      <c r="N47">
        <v>1969.582585783</v>
      </c>
    </row>
    <row r="48" spans="1:15" x14ac:dyDescent="0.45">
      <c r="B48">
        <v>4</v>
      </c>
      <c r="C48">
        <v>-133.80071950220119</v>
      </c>
      <c r="D48">
        <v>-499.09353676632225</v>
      </c>
      <c r="E48">
        <v>-206.51718118167841</v>
      </c>
      <c r="F48">
        <v>-905.13478304362354</v>
      </c>
      <c r="I48">
        <v>-310.99986592863911</v>
      </c>
      <c r="J48">
        <v>552.94917166980531</v>
      </c>
    </row>
    <row r="49" spans="1:15" x14ac:dyDescent="0.45">
      <c r="B49">
        <v>5</v>
      </c>
      <c r="C49">
        <v>-106.16339863638143</v>
      </c>
      <c r="D49">
        <v>-364.23040281595189</v>
      </c>
      <c r="E49">
        <v>-206.02163612365067</v>
      </c>
      <c r="F49">
        <v>-885.95000106244333</v>
      </c>
      <c r="I49">
        <v>-304.78300782265421</v>
      </c>
      <c r="J49">
        <v>563.69856331414701</v>
      </c>
    </row>
    <row r="50" spans="1:15" x14ac:dyDescent="0.45">
      <c r="B50">
        <v>6</v>
      </c>
      <c r="C50">
        <v>-78.527121028708024</v>
      </c>
      <c r="D50">
        <v>-259.22962442389223</v>
      </c>
      <c r="E50">
        <v>-203.653678194229</v>
      </c>
      <c r="F50">
        <v>-761.66899334406423</v>
      </c>
      <c r="I50">
        <v>-293.58090687625264</v>
      </c>
      <c r="J50">
        <v>588.90640990267821</v>
      </c>
    </row>
    <row r="51" spans="1:15" x14ac:dyDescent="0.45">
      <c r="B51">
        <v>7</v>
      </c>
      <c r="C51">
        <v>-44.588941644825482</v>
      </c>
      <c r="D51">
        <v>-154.64385892664558</v>
      </c>
      <c r="E51">
        <v>-203.59559678896568</v>
      </c>
      <c r="F51">
        <v>-659.51176413170754</v>
      </c>
      <c r="I51">
        <v>-287.77896380055336</v>
      </c>
      <c r="J51">
        <v>603.48086407058577</v>
      </c>
    </row>
    <row r="52" spans="1:15" x14ac:dyDescent="0.45">
      <c r="B52">
        <v>8</v>
      </c>
      <c r="C52">
        <v>24.411770688310661</v>
      </c>
      <c r="D52">
        <v>-51.902976765791465</v>
      </c>
      <c r="E52">
        <v>-203.57371695152801</v>
      </c>
      <c r="F52">
        <v>-706.99107489987614</v>
      </c>
      <c r="I52">
        <v>-282.40286579465669</v>
      </c>
      <c r="J52">
        <v>618.05682546707499</v>
      </c>
    </row>
    <row r="53" spans="1:15" x14ac:dyDescent="0.45">
      <c r="B53">
        <v>9</v>
      </c>
      <c r="E53">
        <v>-203.53612171218478</v>
      </c>
      <c r="F53">
        <v>-735.52152606065431</v>
      </c>
      <c r="I53">
        <v>-277.55405762609604</v>
      </c>
      <c r="J53">
        <v>632.63525094282193</v>
      </c>
    </row>
    <row r="54" spans="1:15" x14ac:dyDescent="0.45">
      <c r="B54">
        <v>10</v>
      </c>
    </row>
    <row r="55" spans="1:15" x14ac:dyDescent="0.45">
      <c r="B55">
        <v>11</v>
      </c>
    </row>
    <row r="56" spans="1:15" x14ac:dyDescent="0.45">
      <c r="B56">
        <v>12</v>
      </c>
    </row>
    <row r="57" spans="1:15" x14ac:dyDescent="0.45">
      <c r="B57">
        <v>13</v>
      </c>
    </row>
    <row r="58" spans="1:15" x14ac:dyDescent="0.45">
      <c r="B58">
        <v>14</v>
      </c>
    </row>
    <row r="59" spans="1:15" x14ac:dyDescent="0.45">
      <c r="B59">
        <v>15</v>
      </c>
    </row>
    <row r="60" spans="1:15" x14ac:dyDescent="0.45">
      <c r="B60">
        <v>16</v>
      </c>
    </row>
    <row r="61" spans="1:15" x14ac:dyDescent="0.45">
      <c r="B61">
        <v>17</v>
      </c>
    </row>
    <row r="63" spans="1:15" x14ac:dyDescent="0.45">
      <c r="A63" t="s">
        <v>11</v>
      </c>
    </row>
    <row r="64" spans="1:15" x14ac:dyDescent="0.45">
      <c r="A64" t="s">
        <v>12</v>
      </c>
      <c r="C64" t="s">
        <v>1</v>
      </c>
      <c r="E64" t="s">
        <v>3</v>
      </c>
      <c r="G64" t="s">
        <v>4</v>
      </c>
      <c r="I64" t="s">
        <v>5</v>
      </c>
      <c r="K64" t="s">
        <v>6</v>
      </c>
      <c r="M64" t="s">
        <v>7</v>
      </c>
      <c r="O64" t="s">
        <v>13</v>
      </c>
    </row>
    <row r="66" spans="2:16" x14ac:dyDescent="0.45">
      <c r="B66">
        <v>1</v>
      </c>
      <c r="C66">
        <v>-12.220582015378476</v>
      </c>
      <c r="D66">
        <v>3.7465942715282198E-3</v>
      </c>
      <c r="E66">
        <v>0.65702784008709814</v>
      </c>
      <c r="F66">
        <v>1.9317085998925669E-2</v>
      </c>
      <c r="G66">
        <v>23.750369832142717</v>
      </c>
      <c r="H66">
        <v>0.50190488683774315</v>
      </c>
      <c r="I66">
        <v>-36.610058268969283</v>
      </c>
      <c r="J66">
        <v>2.1109522805798593E-2</v>
      </c>
      <c r="K66">
        <v>-136.73925624996016</v>
      </c>
      <c r="L66">
        <v>0.12304316717921419</v>
      </c>
      <c r="M66">
        <v>-67.778107079788697</v>
      </c>
      <c r="N66">
        <v>0.66874060740407792</v>
      </c>
      <c r="O66">
        <v>-18.434741661206612</v>
      </c>
      <c r="P66">
        <v>1.8840292118226968E-2</v>
      </c>
    </row>
    <row r="67" spans="2:16" x14ac:dyDescent="0.45">
      <c r="B67">
        <v>2</v>
      </c>
      <c r="C67">
        <v>-7.0323621143705335</v>
      </c>
      <c r="D67">
        <v>3.8187962498029784E-3</v>
      </c>
      <c r="E67">
        <v>5.3208219521843265</v>
      </c>
      <c r="F67">
        <v>2.5905615077591169E-2</v>
      </c>
      <c r="G67">
        <v>23.777641141561439</v>
      </c>
      <c r="H67">
        <v>0.50230070555895079</v>
      </c>
      <c r="I67">
        <v>-34.220739955802735</v>
      </c>
      <c r="J67">
        <v>0.10375108744427683</v>
      </c>
      <c r="K67">
        <v>-85.757929238208362</v>
      </c>
      <c r="L67">
        <v>0.12343206128235447</v>
      </c>
      <c r="M67">
        <v>-60.651915888818465</v>
      </c>
      <c r="N67">
        <v>0.66889954682058095</v>
      </c>
      <c r="O67">
        <v>-7.208941496519607</v>
      </c>
      <c r="P67">
        <v>1.8251510247161644E-2</v>
      </c>
    </row>
    <row r="68" spans="2:16" x14ac:dyDescent="0.45">
      <c r="B68">
        <v>3</v>
      </c>
      <c r="C68">
        <v>5.0802864740809488</v>
      </c>
      <c r="D68">
        <v>7.60395627520796E-3</v>
      </c>
      <c r="E68">
        <v>6.3708049771797421</v>
      </c>
      <c r="F68">
        <v>3.9861690077591189E-2</v>
      </c>
      <c r="G68">
        <v>23.804912194540037</v>
      </c>
      <c r="H68">
        <v>0.50269652428015865</v>
      </c>
      <c r="I68">
        <v>-32.421909599326383</v>
      </c>
      <c r="J68">
        <v>0.1893223941031951</v>
      </c>
      <c r="K68">
        <v>-81.683519985979103</v>
      </c>
      <c r="L68">
        <v>0.17240580921814413</v>
      </c>
      <c r="M68">
        <v>-53.525717117667504</v>
      </c>
      <c r="N68">
        <v>0.66911598188995158</v>
      </c>
      <c r="O68">
        <v>-3.3128890348966418</v>
      </c>
      <c r="P68">
        <v>1.8857947763994128E-2</v>
      </c>
    </row>
    <row r="69" spans="2:16" x14ac:dyDescent="0.45">
      <c r="B69">
        <v>4</v>
      </c>
      <c r="C69">
        <v>7.3991259189827261</v>
      </c>
      <c r="D69">
        <v>6.5928970288738037E-2</v>
      </c>
      <c r="E69">
        <v>8.3650180641928191</v>
      </c>
      <c r="F69">
        <v>0.21072358411118827</v>
      </c>
      <c r="G69">
        <v>23.832183247518643</v>
      </c>
      <c r="H69">
        <v>0.50309234300136607</v>
      </c>
      <c r="I69">
        <v>-29.12697515039897</v>
      </c>
      <c r="J69">
        <v>0.34898559482637115</v>
      </c>
      <c r="K69">
        <v>-77.809680110076783</v>
      </c>
      <c r="L69">
        <v>0.28429599731994681</v>
      </c>
      <c r="M69">
        <v>-46.399515100804507</v>
      </c>
      <c r="N69">
        <v>0.66933241259620546</v>
      </c>
      <c r="O69">
        <v>-1.0412246812100379</v>
      </c>
      <c r="P69">
        <v>1.9065149025160252E-2</v>
      </c>
    </row>
    <row r="70" spans="2:16" x14ac:dyDescent="0.45">
      <c r="B70">
        <v>5</v>
      </c>
      <c r="C70">
        <v>8.4602290994949865</v>
      </c>
      <c r="D70">
        <v>0.12825245752078229</v>
      </c>
      <c r="E70">
        <v>8.7090973438019184</v>
      </c>
      <c r="F70">
        <v>0.24562786496750397</v>
      </c>
      <c r="G70">
        <v>23.859454300497255</v>
      </c>
      <c r="H70">
        <v>0.50348816172257382</v>
      </c>
      <c r="I70">
        <v>-27.381412789079846</v>
      </c>
      <c r="J70">
        <v>0.43627590624537887</v>
      </c>
      <c r="K70">
        <v>-68.408997350401506</v>
      </c>
      <c r="L70">
        <v>0.63432201117384135</v>
      </c>
      <c r="M70">
        <v>-38.927896506041435</v>
      </c>
      <c r="N70">
        <v>0.66953644324794381</v>
      </c>
      <c r="O70">
        <v>1.7381453497761814</v>
      </c>
      <c r="P70">
        <v>1.927065654448902E-2</v>
      </c>
    </row>
    <row r="71" spans="2:16" x14ac:dyDescent="0.45">
      <c r="B71">
        <v>6</v>
      </c>
      <c r="C71">
        <v>9.083249722011713</v>
      </c>
      <c r="D71">
        <v>0.17795957546162047</v>
      </c>
      <c r="E71">
        <v>9.0569925362821007</v>
      </c>
      <c r="F71">
        <v>0.28914606040047819</v>
      </c>
      <c r="G71">
        <v>23.886725353475846</v>
      </c>
      <c r="H71">
        <v>0.50388398044378147</v>
      </c>
      <c r="I71">
        <v>-25.721930830071948</v>
      </c>
      <c r="J71">
        <v>0.52388880628064838</v>
      </c>
      <c r="K71">
        <v>-53.018298651731413</v>
      </c>
      <c r="L71">
        <v>3.1475759578733475</v>
      </c>
      <c r="M71">
        <v>-33.482609528573803</v>
      </c>
      <c r="N71">
        <v>0.66976840999575216</v>
      </c>
      <c r="O71">
        <v>4.4487470638703854</v>
      </c>
      <c r="P71">
        <v>6.233401654791914E-2</v>
      </c>
    </row>
    <row r="72" spans="2:16" x14ac:dyDescent="0.45">
      <c r="B72">
        <v>7</v>
      </c>
      <c r="C72">
        <v>9.7016746831114613</v>
      </c>
      <c r="D72">
        <v>0.23462282537458762</v>
      </c>
      <c r="E72">
        <v>9.3495499776294633</v>
      </c>
      <c r="F72">
        <v>0.33311772247391869</v>
      </c>
      <c r="G72">
        <v>23.922551439330114</v>
      </c>
      <c r="H72">
        <v>0.50440396900087325</v>
      </c>
      <c r="I72">
        <v>-24.18003977203</v>
      </c>
      <c r="J72">
        <v>0.61017862361037889</v>
      </c>
      <c r="M72">
        <v>-28.398444282815323</v>
      </c>
      <c r="N72">
        <v>0.67001482319514283</v>
      </c>
      <c r="O72">
        <v>8.1354704571385792</v>
      </c>
      <c r="P72">
        <v>0.11156948319935064</v>
      </c>
    </row>
    <row r="73" spans="2:16" x14ac:dyDescent="0.45">
      <c r="B73">
        <v>8</v>
      </c>
      <c r="C73">
        <v>10.545691063984984</v>
      </c>
      <c r="D73">
        <v>0.32537712542645181</v>
      </c>
      <c r="E73">
        <v>9.6630020406034358</v>
      </c>
      <c r="F73">
        <v>0.38346830869293158</v>
      </c>
      <c r="G73">
        <v>23.949822492308726</v>
      </c>
      <c r="H73">
        <v>0.50479978772208089</v>
      </c>
      <c r="I73">
        <v>-22.625157424724751</v>
      </c>
      <c r="J73">
        <v>0.70235835766982324</v>
      </c>
      <c r="M73">
        <v>-23.864311752437033</v>
      </c>
      <c r="N73">
        <v>0.75096059290140438</v>
      </c>
      <c r="O73">
        <v>9.1227502674234788</v>
      </c>
      <c r="P73">
        <v>0.19479720983112364</v>
      </c>
    </row>
    <row r="74" spans="2:16" x14ac:dyDescent="0.45">
      <c r="B74">
        <v>9</v>
      </c>
      <c r="C74">
        <v>11.052189312706428</v>
      </c>
      <c r="D74">
        <v>0.38775218959418872</v>
      </c>
      <c r="E74">
        <v>9.8893539461858726</v>
      </c>
      <c r="F74">
        <v>0.43382844247256347</v>
      </c>
      <c r="G74">
        <v>23.977093545287325</v>
      </c>
      <c r="H74">
        <v>0.50519560644328865</v>
      </c>
      <c r="I74">
        <v>-20.042886375455673</v>
      </c>
      <c r="J74">
        <v>0.86795459233304695</v>
      </c>
      <c r="M74">
        <v>-22.068228989048457</v>
      </c>
      <c r="N74">
        <v>0.82218760159285142</v>
      </c>
      <c r="O74">
        <v>10.01457655737399</v>
      </c>
      <c r="P74">
        <v>0.39880278578110701</v>
      </c>
    </row>
    <row r="75" spans="2:16" x14ac:dyDescent="0.45">
      <c r="B75">
        <v>10</v>
      </c>
      <c r="C75">
        <v>14.010840895252198</v>
      </c>
      <c r="D75">
        <v>0.44925411480566818</v>
      </c>
      <c r="G75">
        <v>24.004364598265923</v>
      </c>
      <c r="H75">
        <v>0.50559142516449629</v>
      </c>
      <c r="I75">
        <v>-18.621283888034451</v>
      </c>
      <c r="J75">
        <v>0.96812978026919327</v>
      </c>
      <c r="M75">
        <v>-20.244261619618925</v>
      </c>
      <c r="N75">
        <v>0.89450185686766082</v>
      </c>
      <c r="O75">
        <v>14.043105407567658</v>
      </c>
      <c r="P75">
        <v>0.45877914652623736</v>
      </c>
    </row>
    <row r="76" spans="2:16" x14ac:dyDescent="0.45">
      <c r="B76">
        <v>11</v>
      </c>
      <c r="C76">
        <v>24.058906704223148</v>
      </c>
      <c r="D76">
        <v>0.50638306260691179</v>
      </c>
      <c r="G76">
        <v>24.031635651244542</v>
      </c>
      <c r="H76">
        <v>0.50598724388570404</v>
      </c>
      <c r="I76">
        <v>-17.382418159198203</v>
      </c>
      <c r="J76">
        <v>1.0688960812524295</v>
      </c>
      <c r="M76">
        <v>-18.411245440580259</v>
      </c>
      <c r="N76">
        <v>0.966923776891912</v>
      </c>
      <c r="O76">
        <v>24.058906704223691</v>
      </c>
      <c r="P76">
        <v>0.50638306260640298</v>
      </c>
    </row>
    <row r="77" spans="2:16" x14ac:dyDescent="0.45">
      <c r="B77">
        <v>12</v>
      </c>
      <c r="M77">
        <v>-13.605584099413129</v>
      </c>
      <c r="N77">
        <v>1.1970654326872407</v>
      </c>
    </row>
    <row r="78" spans="2:16" x14ac:dyDescent="0.45">
      <c r="B78">
        <v>13</v>
      </c>
      <c r="M78">
        <v>-12.123589039853705</v>
      </c>
      <c r="N78">
        <v>1.2812659622274241</v>
      </c>
    </row>
    <row r="79" spans="2:16" x14ac:dyDescent="0.45">
      <c r="B79">
        <v>14</v>
      </c>
      <c r="M79">
        <v>-10.768288775026171</v>
      </c>
      <c r="N79">
        <v>1.3655559951956466</v>
      </c>
    </row>
    <row r="80" spans="2:16" x14ac:dyDescent="0.45">
      <c r="B80">
        <v>15</v>
      </c>
    </row>
    <row r="81" spans="2:2" x14ac:dyDescent="0.45">
      <c r="B81">
        <v>16</v>
      </c>
    </row>
    <row r="82" spans="2:2" x14ac:dyDescent="0.45">
      <c r="B82">
        <v>17</v>
      </c>
    </row>
  </sheetData>
  <conditionalFormatting sqref="C3:C13">
    <cfRule type="cellIs" dxfId="5" priority="5" operator="notBetween">
      <formula>-0.00001</formula>
      <formula>0.00001</formula>
    </cfRule>
    <cfRule type="cellIs" dxfId="4" priority="6" operator="greaterThan">
      <formula>0</formula>
    </cfRule>
  </conditionalFormatting>
  <conditionalFormatting sqref="C23:C28">
    <cfRule type="cellIs" dxfId="3" priority="1" operator="notBetween">
      <formula>-0.00001</formula>
      <formula>0.00001</formula>
    </cfRule>
    <cfRule type="cellIs" dxfId="2" priority="2" operator="greaterThan">
      <formula>0</formula>
    </cfRule>
  </conditionalFormatting>
  <conditionalFormatting sqref="O3:O13">
    <cfRule type="cellIs" dxfId="1" priority="3" operator="notBetween">
      <formula>-0.00001</formula>
      <formula>0.00001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F2EF-0B7E-4E84-89A1-B52C1FE909CB}">
  <dimension ref="A1:V80"/>
  <sheetViews>
    <sheetView tabSelected="1" workbookViewId="0">
      <selection activeCell="R18" sqref="R18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9" width="9.1328125" bestFit="1" customWidth="1"/>
    <col min="10" max="10" width="12.796875" bestFit="1" customWidth="1"/>
    <col min="11" max="14" width="9.1328125" bestFit="1" customWidth="1"/>
    <col min="15" max="15" width="12.796875" bestFit="1" customWidth="1"/>
  </cols>
  <sheetData>
    <row r="1" spans="1:22" x14ac:dyDescent="0.45">
      <c r="B1" t="s">
        <v>14</v>
      </c>
      <c r="G1" t="s">
        <v>16</v>
      </c>
      <c r="L1" t="s">
        <v>17</v>
      </c>
      <c r="Q1" t="s">
        <v>25</v>
      </c>
      <c r="T1" t="s">
        <v>39</v>
      </c>
    </row>
    <row r="2" spans="1:22" x14ac:dyDescent="0.45">
      <c r="B2" t="s">
        <v>26</v>
      </c>
      <c r="C2" t="s">
        <v>15</v>
      </c>
      <c r="D2" t="s">
        <v>27</v>
      </c>
      <c r="E2" t="s">
        <v>30</v>
      </c>
      <c r="G2" t="s">
        <v>26</v>
      </c>
      <c r="H2" t="s">
        <v>15</v>
      </c>
      <c r="I2" t="s">
        <v>27</v>
      </c>
      <c r="J2" t="s">
        <v>30</v>
      </c>
      <c r="L2" t="s">
        <v>26</v>
      </c>
      <c r="M2" t="s">
        <v>15</v>
      </c>
      <c r="N2" t="s">
        <v>27</v>
      </c>
      <c r="O2" t="s">
        <v>30</v>
      </c>
      <c r="Q2" t="s">
        <v>26</v>
      </c>
      <c r="R2" t="s">
        <v>15</v>
      </c>
      <c r="S2" t="s">
        <v>27</v>
      </c>
      <c r="T2" t="s">
        <v>26</v>
      </c>
      <c r="U2" t="s">
        <v>15</v>
      </c>
      <c r="V2" t="s">
        <v>27</v>
      </c>
    </row>
    <row r="3" spans="1:22" x14ac:dyDescent="0.45">
      <c r="A3" t="s">
        <v>18</v>
      </c>
      <c r="B3">
        <v>16014898.810261119</v>
      </c>
      <c r="C3">
        <v>20476526.427570526</v>
      </c>
      <c r="D3">
        <v>23985603.52258072</v>
      </c>
      <c r="E3">
        <f>B3-D3</f>
        <v>-7970704.7123196013</v>
      </c>
      <c r="G3">
        <v>-44506627.85814368</v>
      </c>
      <c r="H3">
        <v>-42178616.765315555</v>
      </c>
      <c r="I3">
        <v>-40334020.810887203</v>
      </c>
      <c r="J3">
        <f>G3-I3</f>
        <v>-4172607.0472564772</v>
      </c>
      <c r="L3">
        <v>-65950265.073169775</v>
      </c>
      <c r="M3">
        <v>-64573728.667207725</v>
      </c>
      <c r="N3">
        <v>-63478577.845845118</v>
      </c>
      <c r="O3">
        <f>L3-N3</f>
        <v>-2471687.2273246571</v>
      </c>
      <c r="Q3" s="2">
        <v>0.18</v>
      </c>
      <c r="R3" s="2">
        <v>7.0000000000000007E-2</v>
      </c>
      <c r="S3" s="2">
        <v>0.05</v>
      </c>
      <c r="T3" t="s">
        <v>43</v>
      </c>
      <c r="U3" t="s">
        <v>41</v>
      </c>
      <c r="V3" t="s">
        <v>40</v>
      </c>
    </row>
    <row r="4" spans="1:22" x14ac:dyDescent="0.45">
      <c r="A4" t="s">
        <v>19</v>
      </c>
      <c r="B4">
        <v>6928242.5595967919</v>
      </c>
      <c r="C4">
        <f>C3</f>
        <v>20476526.427570526</v>
      </c>
      <c r="D4">
        <v>41908665.643415228</v>
      </c>
      <c r="E4">
        <f t="shared" ref="E4:E11" si="0">B4-D4</f>
        <v>-34980423.083818436</v>
      </c>
      <c r="G4">
        <v>-48765726.587095588</v>
      </c>
      <c r="H4">
        <f>H3</f>
        <v>-42178616.765315555</v>
      </c>
      <c r="I4">
        <v>-31484547.179534733</v>
      </c>
      <c r="J4">
        <f t="shared" ref="J4:J11" si="1">G4-I4</f>
        <v>-17281179.407560855</v>
      </c>
      <c r="L4">
        <v>-68373686.931534901</v>
      </c>
      <c r="M4">
        <f>M3</f>
        <v>-64573728.667207725</v>
      </c>
      <c r="N4">
        <v>-58288694.681035928</v>
      </c>
      <c r="O4">
        <f t="shared" ref="O4:O11" si="2">L4-N4</f>
        <v>-10084992.250498973</v>
      </c>
      <c r="Q4">
        <v>5</v>
      </c>
      <c r="R4">
        <v>10</v>
      </c>
      <c r="S4">
        <v>20</v>
      </c>
      <c r="T4" t="s">
        <v>42</v>
      </c>
      <c r="V4" t="s">
        <v>40</v>
      </c>
    </row>
    <row r="5" spans="1:22" x14ac:dyDescent="0.45">
      <c r="A5" t="s">
        <v>20</v>
      </c>
      <c r="B5">
        <v>16676051.309061702</v>
      </c>
      <c r="C5">
        <f t="shared" ref="C5:C10" si="3">C4</f>
        <v>20476526.427570526</v>
      </c>
      <c r="D5">
        <v>24277001.546079345</v>
      </c>
      <c r="E5">
        <f t="shared" si="0"/>
        <v>-7600950.2370176427</v>
      </c>
      <c r="G5">
        <v>-45280564.129071757</v>
      </c>
      <c r="H5">
        <f t="shared" ref="H5:H10" si="4">H4</f>
        <v>-42178616.765315555</v>
      </c>
      <c r="I5">
        <v>-39071073.074678779</v>
      </c>
      <c r="J5">
        <f t="shared" si="1"/>
        <v>-6209491.0543929785</v>
      </c>
      <c r="L5">
        <v>-67639538.27069518</v>
      </c>
      <c r="M5">
        <f t="shared" ref="M5:M10" si="5">M4</f>
        <v>-64573728.667207725</v>
      </c>
      <c r="N5">
        <v>-61502498.61454314</v>
      </c>
      <c r="O5">
        <f t="shared" si="2"/>
        <v>-6137039.6561520398</v>
      </c>
      <c r="Q5">
        <v>0.67</v>
      </c>
      <c r="R5">
        <v>1</v>
      </c>
      <c r="S5">
        <f>2-Q5</f>
        <v>1.33</v>
      </c>
      <c r="T5" t="s">
        <v>44</v>
      </c>
      <c r="U5" t="s">
        <v>46</v>
      </c>
      <c r="V5" t="s">
        <v>45</v>
      </c>
    </row>
    <row r="6" spans="1:22" x14ac:dyDescent="0.45">
      <c r="A6" t="s">
        <v>21</v>
      </c>
      <c r="B6">
        <v>17603484.775777493</v>
      </c>
      <c r="C6">
        <f t="shared" si="3"/>
        <v>20476526.427570526</v>
      </c>
      <c r="D6">
        <v>23349568.079363551</v>
      </c>
      <c r="E6">
        <f t="shared" si="0"/>
        <v>-5746083.3035860583</v>
      </c>
      <c r="G6">
        <v>-42786527.390177228</v>
      </c>
      <c r="H6">
        <f t="shared" si="4"/>
        <v>-42178616.765315555</v>
      </c>
      <c r="I6">
        <v>-41570759.411835231</v>
      </c>
      <c r="J6">
        <f t="shared" si="1"/>
        <v>-1215767.9783419967</v>
      </c>
      <c r="L6">
        <v>-65063115.442708798</v>
      </c>
      <c r="M6">
        <f t="shared" si="5"/>
        <v>-64573728.667207725</v>
      </c>
      <c r="N6">
        <v>-64084512.042821802</v>
      </c>
      <c r="O6">
        <f t="shared" si="2"/>
        <v>-978603.39988699555</v>
      </c>
      <c r="Q6">
        <v>0.67</v>
      </c>
      <c r="R6">
        <v>1</v>
      </c>
      <c r="S6">
        <f t="shared" ref="S6:S7" si="6">2-Q6</f>
        <v>1.33</v>
      </c>
      <c r="T6" t="s">
        <v>44</v>
      </c>
      <c r="U6" t="s">
        <v>46</v>
      </c>
      <c r="V6" t="s">
        <v>45</v>
      </c>
    </row>
    <row r="7" spans="1:22" x14ac:dyDescent="0.45">
      <c r="A7" t="s">
        <v>22</v>
      </c>
      <c r="B7">
        <v>18292396.028386641</v>
      </c>
      <c r="C7">
        <f t="shared" si="3"/>
        <v>20476526.427570526</v>
      </c>
      <c r="D7">
        <v>22660656.826754406</v>
      </c>
      <c r="E7">
        <f t="shared" si="0"/>
        <v>-4368260.7983677648</v>
      </c>
      <c r="G7">
        <v>-43599688.532949127</v>
      </c>
      <c r="H7">
        <f t="shared" si="4"/>
        <v>-42178616.765315555</v>
      </c>
      <c r="I7">
        <v>-40757650.011064254</v>
      </c>
      <c r="J7">
        <f t="shared" si="1"/>
        <v>-2842038.5218848735</v>
      </c>
      <c r="L7">
        <v>-65954851.609455138</v>
      </c>
      <c r="M7">
        <f t="shared" si="5"/>
        <v>-64573728.667207725</v>
      </c>
      <c r="N7">
        <v>-63192773.591592543</v>
      </c>
      <c r="O7">
        <f t="shared" si="2"/>
        <v>-2762078.0178625956</v>
      </c>
      <c r="Q7">
        <v>0.67</v>
      </c>
      <c r="R7">
        <v>1</v>
      </c>
      <c r="S7">
        <f t="shared" si="6"/>
        <v>1.33</v>
      </c>
      <c r="T7" t="s">
        <v>44</v>
      </c>
      <c r="U7" t="s">
        <v>46</v>
      </c>
      <c r="V7" t="s">
        <v>45</v>
      </c>
    </row>
    <row r="8" spans="1:22" x14ac:dyDescent="0.45">
      <c r="A8" t="s">
        <v>23</v>
      </c>
      <c r="B8">
        <v>20476526.427570526</v>
      </c>
      <c r="C8">
        <f t="shared" si="3"/>
        <v>20476526.427570526</v>
      </c>
      <c r="D8">
        <v>20476526.427570526</v>
      </c>
      <c r="E8">
        <f t="shared" si="0"/>
        <v>0</v>
      </c>
      <c r="G8">
        <v>-51257339.534416489</v>
      </c>
      <c r="H8">
        <f t="shared" si="4"/>
        <v>-42178616.765315555</v>
      </c>
      <c r="I8">
        <v>-33180804.887846351</v>
      </c>
      <c r="J8">
        <f t="shared" si="1"/>
        <v>-18076534.646570139</v>
      </c>
      <c r="L8">
        <v>-74110990.831236288</v>
      </c>
      <c r="M8">
        <f t="shared" si="5"/>
        <v>-64573728.667207725</v>
      </c>
      <c r="N8">
        <v>-55145069.362086356</v>
      </c>
      <c r="O8">
        <f t="shared" si="2"/>
        <v>-18965921.469149932</v>
      </c>
      <c r="Q8">
        <v>0.92</v>
      </c>
      <c r="R8">
        <v>1</v>
      </c>
      <c r="S8">
        <f>2-Q8</f>
        <v>1.08</v>
      </c>
      <c r="T8" t="s">
        <v>47</v>
      </c>
      <c r="V8" t="s">
        <v>47</v>
      </c>
    </row>
    <row r="9" spans="1:22" x14ac:dyDescent="0.45">
      <c r="A9" t="s">
        <v>37</v>
      </c>
      <c r="B9">
        <v>20429638.820059903</v>
      </c>
      <c r="C9">
        <f t="shared" si="3"/>
        <v>20476526.427570526</v>
      </c>
      <c r="D9">
        <v>20523414.035081148</v>
      </c>
      <c r="E9">
        <f t="shared" si="0"/>
        <v>-93775.215021245182</v>
      </c>
      <c r="G9">
        <v>-55606464.643590249</v>
      </c>
      <c r="H9">
        <f t="shared" si="4"/>
        <v>-42178616.765315555</v>
      </c>
      <c r="I9">
        <v>-28749185.847555939</v>
      </c>
      <c r="J9">
        <f t="shared" si="1"/>
        <v>-26857278.79603431</v>
      </c>
      <c r="L9">
        <v>-81228393.595440403</v>
      </c>
      <c r="M9">
        <f t="shared" si="5"/>
        <v>-64573728.667207725</v>
      </c>
      <c r="N9">
        <v>-47917537.584848911</v>
      </c>
      <c r="O9">
        <f t="shared" si="2"/>
        <v>-33310856.010591492</v>
      </c>
      <c r="Q9" s="6">
        <f>R9*Q10</f>
        <v>0.11424264705882352</v>
      </c>
      <c r="R9" s="2">
        <v>0.09</v>
      </c>
      <c r="S9" s="6">
        <f>R9*S10</f>
        <v>6.5757352941176475E-2</v>
      </c>
      <c r="T9" t="s">
        <v>49</v>
      </c>
      <c r="U9" t="s">
        <v>40</v>
      </c>
      <c r="V9" t="s">
        <v>49</v>
      </c>
    </row>
    <row r="10" spans="1:22" x14ac:dyDescent="0.45">
      <c r="A10" t="s">
        <v>38</v>
      </c>
      <c r="B10">
        <v>17024497.299224168</v>
      </c>
      <c r="C10">
        <f t="shared" si="3"/>
        <v>20476526.427570526</v>
      </c>
      <c r="D10">
        <v>23928555.555916887</v>
      </c>
      <c r="E10">
        <f t="shared" si="0"/>
        <v>-6904058.2566927187</v>
      </c>
      <c r="G10">
        <v>-62619192.780491158</v>
      </c>
      <c r="H10">
        <f t="shared" si="4"/>
        <v>-42178616.765315555</v>
      </c>
      <c r="I10">
        <v>-21732080.819011144</v>
      </c>
      <c r="J10">
        <f t="shared" si="1"/>
        <v>-40887111.961480014</v>
      </c>
      <c r="L10">
        <v>-89719711.363223314</v>
      </c>
      <c r="M10">
        <f t="shared" si="5"/>
        <v>-64573728.667207725</v>
      </c>
      <c r="N10">
        <v>-39421772.417386137</v>
      </c>
      <c r="O10">
        <f t="shared" si="2"/>
        <v>-50297938.945837177</v>
      </c>
      <c r="Q10" s="7">
        <f>2-S10</f>
        <v>1.2693627450980391</v>
      </c>
      <c r="R10">
        <v>1</v>
      </c>
      <c r="S10" s="7">
        <f>596.2/816</f>
        <v>0.73063725490196085</v>
      </c>
      <c r="T10" t="s">
        <v>49</v>
      </c>
      <c r="U10" t="s">
        <v>40</v>
      </c>
      <c r="V10" t="s">
        <v>49</v>
      </c>
    </row>
    <row r="11" spans="1:22" x14ac:dyDescent="0.45">
      <c r="A11" t="s">
        <v>28</v>
      </c>
      <c r="B11">
        <v>-1667591.4961437958</v>
      </c>
      <c r="C11">
        <f t="shared" ref="C11" si="7">C9</f>
        <v>20476526.427570526</v>
      </c>
      <c r="D11">
        <v>42620644.351284847</v>
      </c>
      <c r="E11">
        <f t="shared" si="0"/>
        <v>-44288235.847428642</v>
      </c>
      <c r="G11">
        <v>-46826538.548011445</v>
      </c>
      <c r="H11">
        <f t="shared" ref="H11" si="8">H9</f>
        <v>-42178616.765315555</v>
      </c>
      <c r="I11">
        <v>-29337716.614785224</v>
      </c>
      <c r="J11">
        <f t="shared" si="1"/>
        <v>-17488821.93322622</v>
      </c>
      <c r="L11">
        <v>-68518985.6175666</v>
      </c>
      <c r="M11">
        <f t="shared" ref="M11" si="9">M9</f>
        <v>-64573728.667207725</v>
      </c>
      <c r="N11">
        <v>-52219821.712867849</v>
      </c>
      <c r="O11">
        <f t="shared" si="2"/>
        <v>-16299163.904698752</v>
      </c>
      <c r="Q11" s="7">
        <f>75/150</f>
        <v>0.5</v>
      </c>
      <c r="R11">
        <v>1</v>
      </c>
      <c r="S11" s="7">
        <f>160/150</f>
        <v>1.0666666666666667</v>
      </c>
      <c r="T11" t="s">
        <v>48</v>
      </c>
    </row>
    <row r="13" spans="1:22" x14ac:dyDescent="0.45">
      <c r="B13" t="s">
        <v>14</v>
      </c>
      <c r="G13" t="s">
        <v>16</v>
      </c>
      <c r="L13" t="s">
        <v>17</v>
      </c>
    </row>
    <row r="14" spans="1:22" x14ac:dyDescent="0.45">
      <c r="B14" t="s">
        <v>31</v>
      </c>
      <c r="C14" t="s">
        <v>15</v>
      </c>
      <c r="D14" t="s">
        <v>32</v>
      </c>
      <c r="E14" t="s">
        <v>30</v>
      </c>
      <c r="G14" t="s">
        <v>33</v>
      </c>
      <c r="H14" t="s">
        <v>15</v>
      </c>
      <c r="I14" t="s">
        <v>34</v>
      </c>
      <c r="J14" t="s">
        <v>30</v>
      </c>
      <c r="L14" t="s">
        <v>35</v>
      </c>
      <c r="M14" t="s">
        <v>15</v>
      </c>
      <c r="N14" t="s">
        <v>36</v>
      </c>
      <c r="O14" t="s">
        <v>30</v>
      </c>
    </row>
    <row r="15" spans="1:22" x14ac:dyDescent="0.45">
      <c r="A15" t="s">
        <v>18</v>
      </c>
      <c r="B15" s="4">
        <f t="shared" ref="B15:B22" si="10">(B3-C3)/C3</f>
        <v>-0.21788986687224784</v>
      </c>
      <c r="C15" s="4">
        <v>0</v>
      </c>
      <c r="D15" s="4">
        <f t="shared" ref="D15:D22" si="11">(D3-C3)/C3</f>
        <v>0.17137072087995422</v>
      </c>
      <c r="E15" s="5">
        <f>E3</f>
        <v>-7970704.7123196013</v>
      </c>
      <c r="F15" s="4"/>
      <c r="G15" s="4">
        <f t="shared" ref="G15:G22" si="12">-(G3-H3)/H3</f>
        <v>-5.5194107141571837E-2</v>
      </c>
      <c r="H15" s="4">
        <v>0</v>
      </c>
      <c r="I15" s="4">
        <f t="shared" ref="I15:I22" si="13">-(I3-H3)/H3</f>
        <v>4.3732964613130844E-2</v>
      </c>
      <c r="J15" s="5">
        <f>J3</f>
        <v>-4172607.0472564772</v>
      </c>
      <c r="K15" s="4"/>
      <c r="L15" s="4">
        <f t="shared" ref="L15:L22" si="14">-(L3-M3)/M3</f>
        <v>-2.1317282343354785E-2</v>
      </c>
      <c r="M15" s="4">
        <v>0</v>
      </c>
      <c r="N15" s="4">
        <f t="shared" ref="N15:N22" si="15">-(N3-M3)/M3</f>
        <v>1.6959696210306564E-2</v>
      </c>
      <c r="O15" s="5">
        <f>O3</f>
        <v>-2471687.2273246571</v>
      </c>
    </row>
    <row r="16" spans="1:22" x14ac:dyDescent="0.45">
      <c r="A16" t="s">
        <v>19</v>
      </c>
      <c r="B16" s="4">
        <f t="shared" si="10"/>
        <v>-0.66164951931162064</v>
      </c>
      <c r="C16" s="4">
        <v>0</v>
      </c>
      <c r="D16" s="4">
        <f t="shared" si="11"/>
        <v>1.0466686960629952</v>
      </c>
      <c r="E16" s="5">
        <f t="shared" ref="E16:E23" si="16">E4</f>
        <v>-34980423.083818436</v>
      </c>
      <c r="F16" s="4"/>
      <c r="G16" s="4">
        <f t="shared" si="12"/>
        <v>-0.15617178387881048</v>
      </c>
      <c r="H16" s="4">
        <v>0</v>
      </c>
      <c r="I16" s="4">
        <f t="shared" si="13"/>
        <v>0.25354244415560828</v>
      </c>
      <c r="J16" s="5">
        <f t="shared" ref="J16:J23" si="17">J4</f>
        <v>-17281179.407560855</v>
      </c>
      <c r="K16" s="4"/>
      <c r="L16" s="4">
        <f t="shared" si="14"/>
        <v>-5.88468149936167E-2</v>
      </c>
      <c r="M16" s="4">
        <v>0</v>
      </c>
      <c r="N16" s="4">
        <f t="shared" si="15"/>
        <v>9.7331130103433319E-2</v>
      </c>
      <c r="O16" s="5">
        <f t="shared" ref="O16:O23" si="18">O4</f>
        <v>-10084992.250498973</v>
      </c>
    </row>
    <row r="17" spans="1:15" x14ac:dyDescent="0.45">
      <c r="A17" t="s">
        <v>20</v>
      </c>
      <c r="B17" s="4">
        <f t="shared" si="10"/>
        <v>-0.18560155365959388</v>
      </c>
      <c r="C17" s="4">
        <v>0</v>
      </c>
      <c r="D17" s="4">
        <f t="shared" si="11"/>
        <v>0.18560155365959372</v>
      </c>
      <c r="E17" s="5">
        <f t="shared" si="16"/>
        <v>-7600950.2370176427</v>
      </c>
      <c r="F17" s="4"/>
      <c r="G17" s="4">
        <f t="shared" si="12"/>
        <v>-7.3543126864866859E-2</v>
      </c>
      <c r="H17" s="4">
        <v>0</v>
      </c>
      <c r="I17" s="4">
        <f t="shared" si="13"/>
        <v>7.3675808477251456E-2</v>
      </c>
      <c r="J17" s="5">
        <f t="shared" si="17"/>
        <v>-6209491.0543929785</v>
      </c>
      <c r="K17" s="4"/>
      <c r="L17" s="4">
        <f t="shared" si="14"/>
        <v>-4.747766106689693E-2</v>
      </c>
      <c r="M17" s="4">
        <v>0</v>
      </c>
      <c r="N17" s="4">
        <f t="shared" si="15"/>
        <v>4.7561603086182611E-2</v>
      </c>
      <c r="O17" s="5">
        <f t="shared" si="18"/>
        <v>-6137039.6561520398</v>
      </c>
    </row>
    <row r="18" spans="1:15" x14ac:dyDescent="0.45">
      <c r="A18" t="s">
        <v>21</v>
      </c>
      <c r="B18" s="4">
        <f t="shared" si="10"/>
        <v>-0.14030903444270895</v>
      </c>
      <c r="C18" s="4">
        <v>0</v>
      </c>
      <c r="D18" s="4">
        <f t="shared" si="11"/>
        <v>0.14030903444270859</v>
      </c>
      <c r="E18" s="5">
        <f t="shared" si="16"/>
        <v>-5746083.3035860583</v>
      </c>
      <c r="F18" s="4"/>
      <c r="G18" s="4">
        <f t="shared" si="12"/>
        <v>-1.4412768162695449E-2</v>
      </c>
      <c r="H18" s="4">
        <v>0</v>
      </c>
      <c r="I18" s="4">
        <f t="shared" si="13"/>
        <v>1.4411505167712831E-2</v>
      </c>
      <c r="J18" s="5">
        <f t="shared" si="17"/>
        <v>-1215767.9783419967</v>
      </c>
      <c r="K18" s="4"/>
      <c r="L18" s="4">
        <f t="shared" si="14"/>
        <v>-7.5787287740996774E-3</v>
      </c>
      <c r="M18" s="4">
        <v>0</v>
      </c>
      <c r="N18" s="4">
        <f t="shared" si="15"/>
        <v>7.5760937843188311E-3</v>
      </c>
      <c r="O18" s="5">
        <f t="shared" si="18"/>
        <v>-978603.39988699555</v>
      </c>
    </row>
    <row r="19" spans="1:15" x14ac:dyDescent="0.45">
      <c r="A19" t="s">
        <v>22</v>
      </c>
      <c r="B19" s="4">
        <f t="shared" si="10"/>
        <v>-0.10666508340218642</v>
      </c>
      <c r="C19" s="4">
        <v>0</v>
      </c>
      <c r="D19" s="4">
        <f t="shared" si="11"/>
        <v>0.10666508340218622</v>
      </c>
      <c r="E19" s="5">
        <f t="shared" si="16"/>
        <v>-4368260.7983677648</v>
      </c>
      <c r="F19" s="4"/>
      <c r="G19" s="4">
        <f t="shared" si="12"/>
        <v>-3.3691758445766579E-2</v>
      </c>
      <c r="H19" s="4">
        <v>0</v>
      </c>
      <c r="I19" s="4">
        <f t="shared" si="13"/>
        <v>3.3689268715416831E-2</v>
      </c>
      <c r="J19" s="5">
        <f t="shared" si="17"/>
        <v>-2842038.5218848735</v>
      </c>
      <c r="K19" s="4"/>
      <c r="L19" s="4">
        <f t="shared" si="14"/>
        <v>-2.1388310242471478E-2</v>
      </c>
      <c r="M19" s="4">
        <v>0</v>
      </c>
      <c r="N19" s="4">
        <f t="shared" si="15"/>
        <v>2.1385710630590683E-2</v>
      </c>
      <c r="O19" s="5">
        <f t="shared" si="18"/>
        <v>-2762078.0178625956</v>
      </c>
    </row>
    <row r="20" spans="1:15" x14ac:dyDescent="0.45">
      <c r="A20" t="s">
        <v>23</v>
      </c>
      <c r="B20" s="4">
        <f t="shared" si="10"/>
        <v>0</v>
      </c>
      <c r="C20" s="4">
        <v>0</v>
      </c>
      <c r="D20" s="4">
        <f t="shared" si="11"/>
        <v>0</v>
      </c>
      <c r="E20" s="5">
        <f t="shared" si="16"/>
        <v>0</v>
      </c>
      <c r="F20" s="4"/>
      <c r="G20" s="4">
        <f t="shared" si="12"/>
        <v>-0.21524467764354416</v>
      </c>
      <c r="H20" s="4">
        <v>0</v>
      </c>
      <c r="I20" s="4">
        <f t="shared" si="13"/>
        <v>0.2133263859157257</v>
      </c>
      <c r="J20" s="5">
        <f t="shared" si="17"/>
        <v>-18076534.646570139</v>
      </c>
      <c r="K20" s="4"/>
      <c r="L20" s="4">
        <f t="shared" si="14"/>
        <v>-0.14769570165570817</v>
      </c>
      <c r="M20" s="4">
        <v>0</v>
      </c>
      <c r="N20" s="4">
        <f t="shared" si="15"/>
        <v>0.1460138588823584</v>
      </c>
      <c r="O20" s="5">
        <f t="shared" si="18"/>
        <v>-18965921.469149932</v>
      </c>
    </row>
    <row r="21" spans="1:15" x14ac:dyDescent="0.45">
      <c r="A21" t="s">
        <v>24</v>
      </c>
      <c r="B21" s="4">
        <f t="shared" si="10"/>
        <v>-2.2898223327317366E-3</v>
      </c>
      <c r="C21" s="4">
        <v>0</v>
      </c>
      <c r="D21" s="4">
        <f t="shared" si="11"/>
        <v>2.2898223327317366E-3</v>
      </c>
      <c r="E21" s="5">
        <f t="shared" si="16"/>
        <v>-93775.215021245182</v>
      </c>
      <c r="F21" s="4"/>
      <c r="G21" s="4">
        <f t="shared" si="12"/>
        <v>-0.31835676245591632</v>
      </c>
      <c r="H21" s="4">
        <v>0</v>
      </c>
      <c r="I21" s="4">
        <f t="shared" si="13"/>
        <v>0.31839429425772314</v>
      </c>
      <c r="J21" s="5">
        <f t="shared" si="17"/>
        <v>-26857278.79603431</v>
      </c>
      <c r="K21" s="4"/>
      <c r="L21" s="4">
        <f t="shared" si="14"/>
        <v>-0.25791703951409523</v>
      </c>
      <c r="M21" s="4">
        <v>0</v>
      </c>
      <c r="N21" s="4">
        <f t="shared" si="15"/>
        <v>0.25794067380249136</v>
      </c>
      <c r="O21" s="5">
        <f t="shared" si="18"/>
        <v>-33310856.010591492</v>
      </c>
    </row>
    <row r="22" spans="1:15" x14ac:dyDescent="0.45">
      <c r="A22" t="s">
        <v>29</v>
      </c>
      <c r="B22" s="4">
        <f t="shared" si="10"/>
        <v>-0.16858470310171303</v>
      </c>
      <c r="C22" s="4">
        <v>0</v>
      </c>
      <c r="D22" s="4">
        <f t="shared" si="11"/>
        <v>0.1685847031017132</v>
      </c>
      <c r="E22" s="5">
        <f t="shared" si="16"/>
        <v>-6904058.2566927187</v>
      </c>
      <c r="F22" s="4"/>
      <c r="G22" s="4">
        <f t="shared" si="12"/>
        <v>-0.48461940155383093</v>
      </c>
      <c r="H22" s="4">
        <v>0</v>
      </c>
      <c r="I22" s="4">
        <f t="shared" si="13"/>
        <v>0.48476070374877883</v>
      </c>
      <c r="J22" s="5">
        <f t="shared" si="17"/>
        <v>-40887111.961480014</v>
      </c>
      <c r="K22" s="4"/>
      <c r="L22" s="4">
        <f t="shared" si="14"/>
        <v>-0.38941506422232353</v>
      </c>
      <c r="M22" s="4">
        <v>0</v>
      </c>
      <c r="N22" s="4">
        <f t="shared" si="15"/>
        <v>0.38950757171614947</v>
      </c>
      <c r="O22" s="5">
        <f t="shared" si="18"/>
        <v>-50297938.945837177</v>
      </c>
    </row>
    <row r="23" spans="1:15" x14ac:dyDescent="0.45">
      <c r="A23" t="s">
        <v>28</v>
      </c>
      <c r="B23" s="4">
        <f t="shared" ref="B23" si="19">(B11-C11)/C11</f>
        <v>-1.0814391787612216</v>
      </c>
      <c r="C23" s="4">
        <v>0</v>
      </c>
      <c r="D23" s="4">
        <f t="shared" ref="D23" si="20">(D11-C11)/C11</f>
        <v>1.0814391787612216</v>
      </c>
      <c r="E23" s="5">
        <f t="shared" si="16"/>
        <v>-44288235.847428642</v>
      </c>
      <c r="F23" s="4"/>
      <c r="G23" s="4">
        <f t="shared" ref="G23" si="21">-(G11-H11)/H11</f>
        <v>-0.11019616429237628</v>
      </c>
      <c r="H23" s="4">
        <v>0</v>
      </c>
      <c r="I23" s="4">
        <f t="shared" ref="I23" si="22">-(I11-H11)/H11</f>
        <v>0.30444099724696749</v>
      </c>
      <c r="J23" s="5">
        <f t="shared" si="17"/>
        <v>-17488821.93322622</v>
      </c>
      <c r="K23" s="4"/>
      <c r="L23" s="4">
        <f t="shared" ref="L23" si="23">-(L11-M11)/M11</f>
        <v>-6.1096935732044583E-2</v>
      </c>
      <c r="M23" s="4">
        <v>0</v>
      </c>
      <c r="N23" s="4">
        <f t="shared" ref="N23" si="24">-(N11-M11)/M11</f>
        <v>0.19131475306324572</v>
      </c>
      <c r="O23" s="5">
        <f t="shared" si="18"/>
        <v>-16299163.904698752</v>
      </c>
    </row>
    <row r="42" spans="1:15" x14ac:dyDescent="0.45">
      <c r="B42" t="s">
        <v>14</v>
      </c>
      <c r="G42" t="s">
        <v>16</v>
      </c>
      <c r="L42" t="s">
        <v>17</v>
      </c>
    </row>
    <row r="43" spans="1:15" x14ac:dyDescent="0.45">
      <c r="A43">
        <f>A14</f>
        <v>0</v>
      </c>
      <c r="B43" t="str">
        <f t="shared" ref="B43:O43" si="25">B14</f>
        <v>NPV Max Worst</v>
      </c>
      <c r="C43" t="str">
        <f t="shared" si="25"/>
        <v>Level</v>
      </c>
      <c r="D43" t="str">
        <f t="shared" si="25"/>
        <v>NPV Max Best</v>
      </c>
      <c r="E43" t="str">
        <f t="shared" si="25"/>
        <v>Range</v>
      </c>
      <c r="F43">
        <f t="shared" si="25"/>
        <v>0</v>
      </c>
      <c r="G43" t="str">
        <f t="shared" si="25"/>
        <v>Tradeoff Worst</v>
      </c>
      <c r="H43" t="str">
        <f t="shared" si="25"/>
        <v>Level</v>
      </c>
      <c r="I43" t="str">
        <f t="shared" si="25"/>
        <v>Tradeoff Best</v>
      </c>
      <c r="J43" t="str">
        <f t="shared" si="25"/>
        <v>Range</v>
      </c>
      <c r="K43">
        <f t="shared" si="25"/>
        <v>0</v>
      </c>
      <c r="L43" t="str">
        <f t="shared" si="25"/>
        <v>GWP Min Worst</v>
      </c>
      <c r="M43" t="str">
        <f t="shared" si="25"/>
        <v>Level</v>
      </c>
      <c r="N43" t="str">
        <f t="shared" si="25"/>
        <v>GWP Min Best</v>
      </c>
      <c r="O43" t="str">
        <f t="shared" si="25"/>
        <v>Range</v>
      </c>
    </row>
    <row r="44" spans="1:15" x14ac:dyDescent="0.45">
      <c r="A44" s="3" t="str">
        <f>A15</f>
        <v>Interest Rate</v>
      </c>
      <c r="B44" s="3">
        <f t="shared" ref="B44:K44" si="26">B15</f>
        <v>-0.21788986687224784</v>
      </c>
      <c r="C44" s="3">
        <f t="shared" si="26"/>
        <v>0</v>
      </c>
      <c r="D44" s="3">
        <f t="shared" si="26"/>
        <v>0.17137072087995422</v>
      </c>
      <c r="E44" s="3">
        <f t="shared" si="26"/>
        <v>-7970704.7123196013</v>
      </c>
      <c r="F44" s="3">
        <f t="shared" si="26"/>
        <v>0</v>
      </c>
      <c r="G44" s="3"/>
      <c r="H44" s="3"/>
      <c r="I44" s="3"/>
      <c r="J44" s="3"/>
      <c r="K44" s="3">
        <f t="shared" si="26"/>
        <v>0</v>
      </c>
      <c r="L44" s="3"/>
      <c r="M44" s="3"/>
      <c r="N44" s="3"/>
      <c r="O44" s="3"/>
    </row>
    <row r="45" spans="1:15" x14ac:dyDescent="0.45">
      <c r="A45" s="3"/>
      <c r="B45" s="3"/>
      <c r="C45" s="3"/>
      <c r="D45" s="3"/>
      <c r="E45" s="3"/>
      <c r="F45" s="3">
        <f t="shared" ref="F45:K45" si="27">F16</f>
        <v>0</v>
      </c>
      <c r="G45" s="3">
        <f>G15</f>
        <v>-5.5194107141571837E-2</v>
      </c>
      <c r="H45" s="3">
        <f>H15</f>
        <v>0</v>
      </c>
      <c r="I45" s="3">
        <f>I15</f>
        <v>4.3732964613130844E-2</v>
      </c>
      <c r="J45" s="3">
        <f>J15</f>
        <v>-4172607.0472564772</v>
      </c>
      <c r="K45" s="3">
        <f t="shared" si="27"/>
        <v>0</v>
      </c>
      <c r="L45" s="3"/>
      <c r="M45" s="3"/>
      <c r="N45" s="3"/>
      <c r="O45" s="3"/>
    </row>
    <row r="46" spans="1:15" x14ac:dyDescent="0.45">
      <c r="A46" s="3"/>
      <c r="B46" s="3"/>
      <c r="C46" s="3"/>
      <c r="D46" s="3"/>
      <c r="E46" s="3"/>
      <c r="F46" s="3">
        <f t="shared" ref="F46:K46" si="28">F17</f>
        <v>0</v>
      </c>
      <c r="G46" s="3"/>
      <c r="H46" s="3"/>
      <c r="I46" s="3"/>
      <c r="J46" s="3"/>
      <c r="K46" s="3">
        <f t="shared" si="28"/>
        <v>0</v>
      </c>
      <c r="L46" s="3">
        <f>L15</f>
        <v>-2.1317282343354785E-2</v>
      </c>
      <c r="M46" s="3">
        <f>M15</f>
        <v>0</v>
      </c>
      <c r="N46" s="3">
        <f>N15</f>
        <v>1.6959696210306564E-2</v>
      </c>
      <c r="O46" s="3">
        <f>O15</f>
        <v>-2471687.2273246571</v>
      </c>
    </row>
    <row r="47" spans="1:15" x14ac:dyDescent="0.45">
      <c r="A47" s="3"/>
      <c r="B47" s="3"/>
      <c r="C47" s="3"/>
      <c r="D47" s="3"/>
      <c r="E47" s="3"/>
      <c r="F47" s="3">
        <f t="shared" ref="F47:K47" si="29">F18</f>
        <v>0</v>
      </c>
      <c r="G47" s="3"/>
      <c r="H47" s="3"/>
      <c r="I47" s="3"/>
      <c r="J47" s="3"/>
      <c r="K47" s="3">
        <f t="shared" si="29"/>
        <v>0</v>
      </c>
      <c r="L47" s="3"/>
      <c r="M47" s="3"/>
      <c r="N47" s="3"/>
      <c r="O47" s="3"/>
    </row>
    <row r="48" spans="1:15" x14ac:dyDescent="0.45">
      <c r="A48" s="3" t="str">
        <f>A16</f>
        <v>Time Horizon</v>
      </c>
      <c r="B48" s="3">
        <f>B16</f>
        <v>-0.66164951931162064</v>
      </c>
      <c r="C48" s="3">
        <f>C16</f>
        <v>0</v>
      </c>
      <c r="D48" s="3">
        <f>D16</f>
        <v>1.0466686960629952</v>
      </c>
      <c r="E48" s="3">
        <f>E16</f>
        <v>-34980423.083818436</v>
      </c>
      <c r="F48" s="3">
        <f t="shared" ref="F48:K48" si="30">F19</f>
        <v>0</v>
      </c>
      <c r="G48" s="3"/>
      <c r="H48" s="3"/>
      <c r="I48" s="3"/>
      <c r="J48" s="3"/>
      <c r="K48" s="3">
        <f t="shared" si="30"/>
        <v>0</v>
      </c>
      <c r="L48" s="3"/>
      <c r="M48" s="3"/>
      <c r="N48" s="3"/>
      <c r="O48" s="3"/>
    </row>
    <row r="49" spans="1:15" x14ac:dyDescent="0.45">
      <c r="A49" s="3"/>
      <c r="B49" s="3"/>
      <c r="C49" s="3"/>
      <c r="D49" s="3"/>
      <c r="E49" s="3"/>
      <c r="F49" s="3">
        <f t="shared" ref="F49:K49" si="31">F20</f>
        <v>0</v>
      </c>
      <c r="G49" s="3">
        <f>G16</f>
        <v>-0.15617178387881048</v>
      </c>
      <c r="H49" s="3">
        <f>H16</f>
        <v>0</v>
      </c>
      <c r="I49" s="3">
        <f>I16</f>
        <v>0.25354244415560828</v>
      </c>
      <c r="J49" s="3">
        <f>J16</f>
        <v>-17281179.407560855</v>
      </c>
      <c r="K49" s="3">
        <f t="shared" si="31"/>
        <v>0</v>
      </c>
      <c r="L49" s="3"/>
      <c r="M49" s="3"/>
      <c r="N49" s="3"/>
      <c r="O49" s="3"/>
    </row>
    <row r="50" spans="1:15" x14ac:dyDescent="0.45">
      <c r="A50" s="3"/>
      <c r="B50" s="3"/>
      <c r="C50" s="3"/>
      <c r="D50" s="3"/>
      <c r="E50" s="3"/>
      <c r="F50" s="3">
        <f t="shared" ref="F50:K50" si="32">F21</f>
        <v>0</v>
      </c>
      <c r="G50" s="3"/>
      <c r="H50" s="3"/>
      <c r="I50" s="3"/>
      <c r="J50" s="3"/>
      <c r="K50" s="3">
        <f t="shared" si="32"/>
        <v>0</v>
      </c>
      <c r="L50" s="3">
        <f>L16</f>
        <v>-5.88468149936167E-2</v>
      </c>
      <c r="M50" s="3">
        <f>M16</f>
        <v>0</v>
      </c>
      <c r="N50" s="3">
        <f>N16</f>
        <v>9.7331130103433319E-2</v>
      </c>
      <c r="O50" s="3">
        <f>O16</f>
        <v>-10084992.250498973</v>
      </c>
    </row>
    <row r="51" spans="1:15" x14ac:dyDescent="0.45">
      <c r="A51" s="3"/>
      <c r="B51" s="3"/>
      <c r="C51" s="3"/>
      <c r="D51" s="3"/>
      <c r="E51" s="3"/>
      <c r="F51" s="3">
        <f t="shared" ref="F51:K51" si="33">F22</f>
        <v>0</v>
      </c>
      <c r="G51" s="3"/>
      <c r="H51" s="3"/>
      <c r="I51" s="3"/>
      <c r="J51" s="3"/>
      <c r="K51" s="3">
        <f t="shared" si="33"/>
        <v>0</v>
      </c>
      <c r="L51" s="3"/>
      <c r="M51" s="3"/>
      <c r="N51" s="3"/>
      <c r="O51" s="3"/>
    </row>
    <row r="52" spans="1:15" x14ac:dyDescent="0.45">
      <c r="A52" s="3" t="str">
        <f>A17</f>
        <v>N content</v>
      </c>
      <c r="B52" s="3">
        <f>B17</f>
        <v>-0.18560155365959388</v>
      </c>
      <c r="C52" s="3">
        <f>C17</f>
        <v>0</v>
      </c>
      <c r="D52" s="3">
        <f>D17</f>
        <v>0.18560155365959372</v>
      </c>
      <c r="E52" s="3">
        <f>E17</f>
        <v>-7600950.2370176427</v>
      </c>
      <c r="F52" s="3">
        <f t="shared" ref="F52:K52" si="34">F23</f>
        <v>0</v>
      </c>
      <c r="G52" s="3"/>
      <c r="H52" s="3"/>
      <c r="I52" s="3"/>
      <c r="J52" s="3"/>
      <c r="K52" s="3">
        <f t="shared" si="34"/>
        <v>0</v>
      </c>
      <c r="L52" s="3"/>
      <c r="M52" s="3"/>
      <c r="N52" s="3"/>
      <c r="O52" s="3"/>
    </row>
    <row r="53" spans="1:15" x14ac:dyDescent="0.45">
      <c r="A53" s="3"/>
      <c r="B53" s="3"/>
      <c r="C53" s="3"/>
      <c r="D53" s="3"/>
      <c r="E53" s="3"/>
      <c r="F53" s="3"/>
      <c r="G53" s="3">
        <f>G17</f>
        <v>-7.3543126864866859E-2</v>
      </c>
      <c r="H53" s="3">
        <f>H17</f>
        <v>0</v>
      </c>
      <c r="I53" s="3">
        <f>I17</f>
        <v>7.3675808477251456E-2</v>
      </c>
      <c r="J53" s="3">
        <f>J17</f>
        <v>-6209491.0543929785</v>
      </c>
      <c r="K53" s="3"/>
      <c r="L53" s="3"/>
      <c r="M53" s="3"/>
      <c r="N53" s="3"/>
      <c r="O53" s="3"/>
    </row>
    <row r="54" spans="1:15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f>L17</f>
        <v>-4.747766106689693E-2</v>
      </c>
      <c r="M54" s="3">
        <f>M17</f>
        <v>0</v>
      </c>
      <c r="N54" s="3">
        <f>N17</f>
        <v>4.7561603086182611E-2</v>
      </c>
      <c r="O54" s="3">
        <f>O17</f>
        <v>-6137039.6561520398</v>
      </c>
    </row>
    <row r="55" spans="1:15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45">
      <c r="A56" s="3" t="str">
        <f>A18</f>
        <v>P Content</v>
      </c>
      <c r="B56" s="3">
        <f>B18</f>
        <v>-0.14030903444270895</v>
      </c>
      <c r="C56" s="3">
        <f>C18</f>
        <v>0</v>
      </c>
      <c r="D56" s="3">
        <f>D18</f>
        <v>0.14030903444270859</v>
      </c>
      <c r="E56" s="3">
        <f>E18</f>
        <v>-5746083.3035860583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45">
      <c r="A57" s="3"/>
      <c r="B57" s="3"/>
      <c r="C57" s="3"/>
      <c r="D57" s="3"/>
      <c r="E57" s="3"/>
      <c r="F57" s="3"/>
      <c r="G57" s="3">
        <f>G18</f>
        <v>-1.4412768162695449E-2</v>
      </c>
      <c r="H57" s="3">
        <f>H18</f>
        <v>0</v>
      </c>
      <c r="I57" s="3">
        <f>I18</f>
        <v>1.4411505167712831E-2</v>
      </c>
      <c r="J57" s="3">
        <f>J18</f>
        <v>-1215767.9783419967</v>
      </c>
      <c r="K57" s="3"/>
      <c r="L57" s="3"/>
      <c r="M57" s="3"/>
      <c r="N57" s="3"/>
      <c r="O57" s="3"/>
    </row>
    <row r="58" spans="1:15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f>L18</f>
        <v>-7.5787287740996774E-3</v>
      </c>
      <c r="M58" s="3">
        <f>M18</f>
        <v>0</v>
      </c>
      <c r="N58" s="3">
        <f>N18</f>
        <v>7.5760937843188311E-3</v>
      </c>
      <c r="O58" s="3">
        <f>O18</f>
        <v>-978603.39988699555</v>
      </c>
    </row>
    <row r="59" spans="1:15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45">
      <c r="A60" s="3" t="str">
        <f>A19</f>
        <v>K Content</v>
      </c>
      <c r="B60" s="3">
        <f>B19</f>
        <v>-0.10666508340218642</v>
      </c>
      <c r="C60" s="3">
        <f>C19</f>
        <v>0</v>
      </c>
      <c r="D60" s="3">
        <f>D19</f>
        <v>0.10666508340218622</v>
      </c>
      <c r="E60" s="3">
        <f>E19</f>
        <v>-4368260.7983677648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45">
      <c r="A61" s="3"/>
      <c r="B61" s="3"/>
      <c r="C61" s="3"/>
      <c r="D61" s="3"/>
      <c r="E61" s="3"/>
      <c r="F61" s="3"/>
      <c r="G61" s="3">
        <f>G19</f>
        <v>-3.3691758445766579E-2</v>
      </c>
      <c r="H61" s="3">
        <f>H19</f>
        <v>0</v>
      </c>
      <c r="I61" s="3">
        <f>I19</f>
        <v>3.3689268715416831E-2</v>
      </c>
      <c r="J61" s="3">
        <f>J19</f>
        <v>-2842038.5218848735</v>
      </c>
      <c r="K61" s="3"/>
      <c r="L61" s="3"/>
      <c r="M61" s="3"/>
      <c r="N61" s="3"/>
      <c r="O61" s="3"/>
    </row>
    <row r="62" spans="1:15" x14ac:dyDescent="0.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f>L19</f>
        <v>-2.1388310242471478E-2</v>
      </c>
      <c r="M62" s="3">
        <f>M19</f>
        <v>0</v>
      </c>
      <c r="N62" s="3">
        <f>N19</f>
        <v>2.1385710630590683E-2</v>
      </c>
      <c r="O62" s="3">
        <f>O19</f>
        <v>-2762078.0178625956</v>
      </c>
    </row>
    <row r="63" spans="1:15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45">
      <c r="A64" s="3" t="str">
        <f>A20</f>
        <v>Energy Content</v>
      </c>
      <c r="B64" s="3">
        <f>B20</f>
        <v>0</v>
      </c>
      <c r="C64" s="3">
        <f>C20</f>
        <v>0</v>
      </c>
      <c r="D64" s="3">
        <f>D20</f>
        <v>0</v>
      </c>
      <c r="E64" s="3">
        <f>E20</f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45">
      <c r="A65" s="3"/>
      <c r="B65" s="3"/>
      <c r="C65" s="3"/>
      <c r="D65" s="3"/>
      <c r="E65" s="3"/>
      <c r="F65" s="3"/>
      <c r="G65" s="3">
        <f>G20</f>
        <v>-0.21524467764354416</v>
      </c>
      <c r="H65" s="3">
        <f>H20</f>
        <v>0</v>
      </c>
      <c r="I65" s="3">
        <f>I20</f>
        <v>0.2133263859157257</v>
      </c>
      <c r="J65" s="3">
        <f>J20</f>
        <v>-18076534.646570139</v>
      </c>
      <c r="K65" s="3"/>
      <c r="L65" s="3"/>
      <c r="M65" s="3"/>
      <c r="N65" s="3"/>
      <c r="O65" s="3"/>
    </row>
    <row r="66" spans="1:15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f>L20</f>
        <v>-0.14769570165570817</v>
      </c>
      <c r="M66" s="3">
        <f>M20</f>
        <v>0</v>
      </c>
      <c r="N66" s="3">
        <f>N20</f>
        <v>0.1460138588823584</v>
      </c>
      <c r="O66" s="3">
        <f>O20</f>
        <v>-18965921.469149932</v>
      </c>
    </row>
    <row r="67" spans="1:15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45">
      <c r="A68" s="3" t="str">
        <f>A21</f>
        <v>OPEX Ratio</v>
      </c>
      <c r="B68" s="3">
        <f>B21</f>
        <v>-2.2898223327317366E-3</v>
      </c>
      <c r="C68" s="3">
        <f>C21</f>
        <v>0</v>
      </c>
      <c r="D68" s="3">
        <f>D21</f>
        <v>2.2898223327317366E-3</v>
      </c>
      <c r="E68" s="3">
        <f>E21</f>
        <v>-93775.215021245182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45">
      <c r="A69" s="3"/>
      <c r="B69" s="3"/>
      <c r="C69" s="3"/>
      <c r="D69" s="3"/>
      <c r="E69" s="3"/>
      <c r="F69" s="3"/>
      <c r="G69" s="3">
        <f>G21</f>
        <v>-0.31835676245591632</v>
      </c>
      <c r="H69" s="3">
        <f>H21</f>
        <v>0</v>
      </c>
      <c r="I69" s="3">
        <f>I21</f>
        <v>0.31839429425772314</v>
      </c>
      <c r="J69" s="3">
        <f>J21</f>
        <v>-26857278.79603431</v>
      </c>
      <c r="K69" s="3"/>
      <c r="L69" s="3"/>
      <c r="M69" s="3"/>
      <c r="N69" s="3"/>
      <c r="O69" s="3"/>
    </row>
    <row r="70" spans="1:15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f>L21</f>
        <v>-0.25791703951409523</v>
      </c>
      <c r="M70" s="3">
        <f>M21</f>
        <v>0</v>
      </c>
      <c r="N70" s="3">
        <f>N21</f>
        <v>0.25794067380249136</v>
      </c>
      <c r="O70" s="3">
        <f>O21</f>
        <v>-33310856.010591492</v>
      </c>
    </row>
    <row r="71" spans="1:15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A72" s="3" t="str">
        <f>A22</f>
        <v>CAPEX Ratio</v>
      </c>
      <c r="B72" s="3">
        <f>B22</f>
        <v>-0.16858470310171303</v>
      </c>
      <c r="C72" s="3">
        <f>C22</f>
        <v>0</v>
      </c>
      <c r="D72" s="3">
        <f>D22</f>
        <v>0.1685847031017132</v>
      </c>
      <c r="E72" s="3">
        <f>E22</f>
        <v>-6904058.2566927187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A73" s="3"/>
      <c r="B73" s="3"/>
      <c r="C73" s="3"/>
      <c r="D73" s="3"/>
      <c r="E73" s="3"/>
      <c r="F73" s="3"/>
      <c r="G73" s="3">
        <f>G22</f>
        <v>-0.48461940155383093</v>
      </c>
      <c r="H73" s="3">
        <f>H22</f>
        <v>0</v>
      </c>
      <c r="I73" s="3">
        <f>I22</f>
        <v>0.48476070374877883</v>
      </c>
      <c r="J73" s="3">
        <f>J22</f>
        <v>-40887111.961480014</v>
      </c>
      <c r="K73" s="3"/>
      <c r="L73" s="3"/>
      <c r="M73" s="3"/>
      <c r="N73" s="3"/>
      <c r="O73" s="3"/>
    </row>
    <row r="74" spans="1:15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>
        <f>L22</f>
        <v>-0.38941506422232353</v>
      </c>
      <c r="M74" s="3">
        <f>M22</f>
        <v>0</v>
      </c>
      <c r="N74" s="3">
        <f>N22</f>
        <v>0.38950757171614947</v>
      </c>
      <c r="O74" s="3">
        <f>O22</f>
        <v>-50297938.945837177</v>
      </c>
    </row>
    <row r="75" spans="1:15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A76" s="3" t="str">
        <f>A23</f>
        <v>Fertilizer Price</v>
      </c>
      <c r="B76" s="3">
        <f>B23</f>
        <v>-1.0814391787612216</v>
      </c>
      <c r="C76" s="3">
        <f>C23</f>
        <v>0</v>
      </c>
      <c r="D76" s="3">
        <f>D23</f>
        <v>1.0814391787612216</v>
      </c>
      <c r="E76" s="3">
        <f>E23</f>
        <v>-44288235.847428642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B77" s="3"/>
      <c r="C77" s="3"/>
      <c r="D77" s="3"/>
      <c r="E77" s="3"/>
      <c r="F77" s="3"/>
      <c r="G77" s="3">
        <f>G23</f>
        <v>-0.11019616429237628</v>
      </c>
      <c r="H77" s="3">
        <f>H23</f>
        <v>0</v>
      </c>
      <c r="I77" s="3">
        <f>I23</f>
        <v>0.30444099724696749</v>
      </c>
      <c r="J77" s="3">
        <f>J23</f>
        <v>-17488821.93322622</v>
      </c>
      <c r="K77" s="3"/>
      <c r="L77" s="3"/>
      <c r="M77" s="3"/>
      <c r="N77" s="3"/>
      <c r="O77" s="3"/>
    </row>
    <row r="78" spans="1:15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f>L23</f>
        <v>-6.1096935732044583E-2</v>
      </c>
      <c r="M78" s="3">
        <f>M23</f>
        <v>0</v>
      </c>
      <c r="N78" s="3">
        <f>N23</f>
        <v>0.19131475306324572</v>
      </c>
      <c r="O78" s="3">
        <f>O23</f>
        <v>-16299163.904698752</v>
      </c>
    </row>
    <row r="79" spans="1:15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2023-04-19T14:22:30Z</dcterms:created>
  <dcterms:modified xsi:type="dcterms:W3CDTF">2023-05-25T17:03:42Z</dcterms:modified>
</cp:coreProperties>
</file>