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E4E1D962-5F5C-42CD-AD67-1EA550BB4FFF}" xr6:coauthVersionLast="47" xr6:coauthVersionMax="47" xr10:uidLastSave="{00000000-0000-0000-0000-000000000000}"/>
  <bookViews>
    <workbookView xWindow="58410" yWindow="-120" windowWidth="28110" windowHeight="18240" xr2:uid="{773E2D3F-4CA6-46B5-9BB8-C277EAB79FB2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3" i="1" l="1"/>
  <c r="F43" i="1"/>
  <c r="G43" i="1"/>
  <c r="H43" i="1"/>
  <c r="I43" i="1"/>
  <c r="J43" i="1"/>
  <c r="K43" i="1"/>
  <c r="L43" i="1"/>
  <c r="D43" i="1"/>
  <c r="E37" i="1"/>
  <c r="F37" i="1"/>
  <c r="G37" i="1"/>
  <c r="H37" i="1"/>
  <c r="I37" i="1"/>
  <c r="J37" i="1"/>
  <c r="K37" i="1"/>
  <c r="L37" i="1"/>
  <c r="E38" i="1"/>
  <c r="F38" i="1"/>
  <c r="F40" i="1" s="1"/>
  <c r="F42" i="1" s="1"/>
  <c r="G38" i="1"/>
  <c r="G40" i="1" s="1"/>
  <c r="G42" i="1" s="1"/>
  <c r="H38" i="1"/>
  <c r="H40" i="1" s="1"/>
  <c r="H42" i="1" s="1"/>
  <c r="I38" i="1"/>
  <c r="I40" i="1" s="1"/>
  <c r="I42" i="1" s="1"/>
  <c r="J38" i="1"/>
  <c r="K38" i="1"/>
  <c r="L38" i="1"/>
  <c r="E39" i="1"/>
  <c r="F39" i="1"/>
  <c r="G39" i="1"/>
  <c r="H39" i="1"/>
  <c r="I39" i="1"/>
  <c r="J39" i="1"/>
  <c r="K39" i="1"/>
  <c r="L39" i="1"/>
  <c r="E40" i="1"/>
  <c r="E42" i="1" s="1"/>
  <c r="J40" i="1"/>
  <c r="K40" i="1"/>
  <c r="L40" i="1"/>
  <c r="E41" i="1"/>
  <c r="F41" i="1"/>
  <c r="G41" i="1"/>
  <c r="H41" i="1"/>
  <c r="I41" i="1"/>
  <c r="J41" i="1"/>
  <c r="K41" i="1"/>
  <c r="L41" i="1"/>
  <c r="J42" i="1"/>
  <c r="K42" i="1"/>
  <c r="L42" i="1"/>
  <c r="D42" i="1"/>
  <c r="D41" i="1"/>
  <c r="D40" i="1"/>
  <c r="D39" i="1"/>
  <c r="D38" i="1"/>
  <c r="D37" i="1"/>
  <c r="B37" i="1"/>
  <c r="E9" i="1" l="1" a="1"/>
  <c r="E9" i="1" s="1"/>
  <c r="D16" i="1" a="1"/>
  <c r="D16" i="1" s="1"/>
  <c r="E13" i="1" a="1"/>
  <c r="E13" i="1" s="1"/>
  <c r="E4" i="1"/>
  <c r="E3" i="1"/>
  <c r="E16" i="1" a="1"/>
  <c r="E16" i="1" s="1"/>
  <c r="E15" i="1" a="1"/>
  <c r="E15" i="1" s="1"/>
  <c r="E14" i="1" a="1"/>
  <c r="E14" i="1" s="1"/>
  <c r="E12" i="1" a="1"/>
  <c r="E12" i="1" s="1"/>
  <c r="E11" i="1" a="1"/>
  <c r="E11" i="1" s="1"/>
  <c r="E10" i="1" a="1"/>
  <c r="E10" i="1" s="1"/>
  <c r="E8" i="1" a="1"/>
  <c r="E8" i="1" s="1"/>
  <c r="E7" i="1" a="1"/>
  <c r="E7" i="1" s="1"/>
  <c r="E6" i="1" a="1"/>
  <c r="E6" i="1" s="1"/>
  <c r="E5" i="1" a="1"/>
  <c r="E5" i="1" s="1"/>
  <c r="D4" i="1"/>
  <c r="D3" i="1"/>
  <c r="L12" i="1" l="1" a="1"/>
  <c r="L12" i="1" s="1"/>
  <c r="K12" i="1" a="1"/>
  <c r="K12" i="1" s="1"/>
  <c r="J12" i="1" a="1"/>
  <c r="J12" i="1" s="1"/>
  <c r="I12" i="1" a="1"/>
  <c r="I12" i="1" s="1"/>
  <c r="H12" i="1" a="1"/>
  <c r="H12" i="1" s="1"/>
  <c r="L11" i="1" a="1"/>
  <c r="L11" i="1" s="1"/>
  <c r="K11" i="1" a="1"/>
  <c r="K11" i="1" s="1"/>
  <c r="J11" i="1" a="1"/>
  <c r="J11" i="1" s="1"/>
  <c r="I11" i="1" a="1"/>
  <c r="I11" i="1" s="1"/>
  <c r="H11" i="1" a="1"/>
  <c r="H11" i="1" s="1"/>
  <c r="L10" i="1" a="1"/>
  <c r="L10" i="1" s="1"/>
  <c r="K10" i="1" a="1"/>
  <c r="K10" i="1" s="1"/>
  <c r="J10" i="1" a="1"/>
  <c r="J10" i="1" s="1"/>
  <c r="I10" i="1" a="1"/>
  <c r="I10" i="1" s="1"/>
  <c r="H10" i="1" a="1"/>
  <c r="H10" i="1" s="1"/>
  <c r="L9" i="1" a="1"/>
  <c r="L9" i="1" s="1"/>
  <c r="K9" i="1" a="1"/>
  <c r="K9" i="1" s="1"/>
  <c r="J9" i="1" a="1"/>
  <c r="J9" i="1" s="1"/>
  <c r="I9" i="1" a="1"/>
  <c r="I9" i="1" s="1"/>
  <c r="H9" i="1" a="1"/>
  <c r="H9" i="1" s="1"/>
  <c r="L8" i="1" a="1"/>
  <c r="L8" i="1" s="1"/>
  <c r="K8" i="1" a="1"/>
  <c r="K8" i="1" s="1"/>
  <c r="J8" i="1" a="1"/>
  <c r="J8" i="1" s="1"/>
  <c r="I8" i="1" a="1"/>
  <c r="I8" i="1" s="1"/>
  <c r="H8" i="1" a="1"/>
  <c r="H8" i="1" s="1"/>
  <c r="L7" i="1" a="1"/>
  <c r="L7" i="1" s="1"/>
  <c r="K7" i="1" a="1"/>
  <c r="K7" i="1" s="1"/>
  <c r="J7" i="1" a="1"/>
  <c r="J7" i="1" s="1"/>
  <c r="I7" i="1" a="1"/>
  <c r="I7" i="1" s="1"/>
  <c r="H7" i="1" a="1"/>
  <c r="H7" i="1" s="1"/>
  <c r="L6" i="1" a="1"/>
  <c r="L6" i="1" s="1"/>
  <c r="K6" i="1" a="1"/>
  <c r="K6" i="1" s="1"/>
  <c r="J6" i="1" a="1"/>
  <c r="J6" i="1" s="1"/>
  <c r="I6" i="1" a="1"/>
  <c r="I6" i="1" s="1"/>
  <c r="H6" i="1" a="1"/>
  <c r="H6" i="1" s="1"/>
  <c r="L5" i="1" a="1"/>
  <c r="L5" i="1" s="1"/>
  <c r="K5" i="1" a="1"/>
  <c r="K5" i="1" s="1"/>
  <c r="J5" i="1" a="1"/>
  <c r="J5" i="1" s="1"/>
  <c r="I5" i="1" a="1"/>
  <c r="I5" i="1" s="1"/>
  <c r="H5" i="1" a="1"/>
  <c r="H5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L16" i="1" l="1" a="1"/>
  <c r="L16" i="1" s="1"/>
  <c r="L15" i="1" a="1"/>
  <c r="L15" i="1" s="1"/>
  <c r="L14" i="1" a="1"/>
  <c r="L14" i="1" s="1"/>
  <c r="L13" i="1" a="1"/>
  <c r="L13" i="1" s="1"/>
  <c r="L4" i="1"/>
  <c r="L3" i="1"/>
  <c r="L17" i="1" l="1"/>
  <c r="E17" i="1"/>
  <c r="F17" i="1"/>
  <c r="G17" i="1"/>
  <c r="D17" i="1"/>
  <c r="K16" i="1" l="1" a="1"/>
  <c r="K16" i="1" s="1"/>
  <c r="K15" i="1" a="1"/>
  <c r="K15" i="1" s="1"/>
  <c r="K14" i="1" a="1"/>
  <c r="K14" i="1" s="1"/>
  <c r="K13" i="1" a="1"/>
  <c r="K13" i="1" s="1"/>
  <c r="K4" i="1"/>
  <c r="K3" i="1"/>
  <c r="J16" i="1" a="1"/>
  <c r="J16" i="1" s="1"/>
  <c r="J15" i="1" a="1"/>
  <c r="J15" i="1" s="1"/>
  <c r="J14" i="1" a="1"/>
  <c r="J14" i="1" s="1"/>
  <c r="J13" i="1" a="1"/>
  <c r="J13" i="1" s="1"/>
  <c r="J4" i="1"/>
  <c r="J3" i="1"/>
  <c r="K17" i="1" l="1"/>
  <c r="J17" i="1"/>
  <c r="I16" i="1" a="1"/>
  <c r="I16" i="1" s="1"/>
  <c r="I15" i="1" a="1"/>
  <c r="I15" i="1" s="1"/>
  <c r="I14" i="1" a="1"/>
  <c r="I14" i="1" s="1"/>
  <c r="I13" i="1" a="1"/>
  <c r="I13" i="1" s="1"/>
  <c r="I4" i="1"/>
  <c r="I3" i="1"/>
  <c r="H4" i="1"/>
  <c r="H3" i="1"/>
  <c r="H14" i="1" a="1"/>
  <c r="H14" i="1" s="1"/>
  <c r="H15" i="1" a="1"/>
  <c r="H15" i="1" s="1"/>
  <c r="H16" i="1" a="1"/>
  <c r="H16" i="1" s="1"/>
  <c r="H13" i="1" a="1"/>
  <c r="H13" i="1" s="1"/>
  <c r="I17" i="1" l="1"/>
  <c r="H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<sst xmlns="http://schemas.openxmlformats.org/spreadsheetml/2006/main" count="70" uniqueCount="36">
  <si>
    <t>Costs and Revenues</t>
  </si>
  <si>
    <t>Technology</t>
  </si>
  <si>
    <t>OPEX</t>
  </si>
  <si>
    <t>Heat Cost</t>
  </si>
  <si>
    <t>Electricity Cost</t>
  </si>
  <si>
    <t>Disposal Cost</t>
  </si>
  <si>
    <t>Transportation Cost</t>
  </si>
  <si>
    <t>Water Cost</t>
  </si>
  <si>
    <t>Labor Cost</t>
  </si>
  <si>
    <t>Diesel Cost</t>
  </si>
  <si>
    <t>Process CAPEX</t>
  </si>
  <si>
    <t>Storage CAPEX</t>
  </si>
  <si>
    <t>Avoided Fertilizer Revenue</t>
  </si>
  <si>
    <t>Bio-oil Revenue</t>
  </si>
  <si>
    <t>Electricity Revenue</t>
  </si>
  <si>
    <t>Avoided Coal Revenue</t>
  </si>
  <si>
    <t>Scenario 1</t>
  </si>
  <si>
    <t>Scenario 2</t>
  </si>
  <si>
    <t>Scenario 3</t>
  </si>
  <si>
    <t>Scenario 4</t>
  </si>
  <si>
    <t>Pyrolysis</t>
  </si>
  <si>
    <t>HTL</t>
  </si>
  <si>
    <t>HTC</t>
  </si>
  <si>
    <t>AD+CHP</t>
  </si>
  <si>
    <t>Pyrolysis+AD+CHP</t>
  </si>
  <si>
    <t>n</t>
  </si>
  <si>
    <t>value</t>
  </si>
  <si>
    <t>Total NPV</t>
  </si>
  <si>
    <t>Total Manure Tonnage</t>
  </si>
  <si>
    <t>Fixed Costs (Million $USD)</t>
  </si>
  <si>
    <t>Variable Costs (Million $USD)</t>
  </si>
  <si>
    <t>Average Cost Per Ton ($/ton)</t>
  </si>
  <si>
    <t>Marginal Profit of processing 1 additional ton over 10 years ($/ton)</t>
  </si>
  <si>
    <t>Marginal Revenue of processing 1 additional ton over 10 years ($/ton)</t>
  </si>
  <si>
    <t>Marginal Cost of processing 1 additional ton over 10 years ($/ton)</t>
  </si>
  <si>
    <t>NPV/ton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</si>
</sst>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&quot;$&quot;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NYS NPV Breakdown by</a:t>
            </a:r>
            <a:r>
              <a:rPr lang="en-US" baseline="0"/>
              <a:t> Technology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514095030156628"/>
          <c:y val="6.1971587502669075E-2"/>
          <c:w val="0.81322679797768638"/>
          <c:h val="0.8259392804926646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Process CAPEX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Sheet1!$D$2:$L$2</c:f>
              <c:strCache>
                <c:ptCount val="9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  <c:pt idx="4">
                  <c:v>Pyrolysis</c:v>
                </c:pt>
                <c:pt idx="5">
                  <c:v>HTL</c:v>
                </c:pt>
                <c:pt idx="6">
                  <c:v>HTC</c:v>
                </c:pt>
                <c:pt idx="7">
                  <c:v>AD+CHP</c:v>
                </c:pt>
                <c:pt idx="8">
                  <c:v>Pyrolysis+AD+CHP</c:v>
                </c:pt>
              </c:strCache>
            </c:strRef>
          </c:cat>
          <c:val>
            <c:numRef>
              <c:f>Sheet1!$D$3:$L$3</c:f>
              <c:numCache>
                <c:formatCode>_("$"* #,##0.00_);_("$"* \(#,##0.00\);_("$"* "-"??_);_(@_)</c:formatCode>
                <c:ptCount val="9"/>
                <c:pt idx="0">
                  <c:v>-5.0507780244586007</c:v>
                </c:pt>
                <c:pt idx="1">
                  <c:v>-7.1090323200000013E-2</c:v>
                </c:pt>
                <c:pt idx="4">
                  <c:v>-76.496122279106046</c:v>
                </c:pt>
                <c:pt idx="5">
                  <c:v>-88.948122673825424</c:v>
                </c:pt>
                <c:pt idx="6">
                  <c:v>-89.320878878795071</c:v>
                </c:pt>
                <c:pt idx="7">
                  <c:v>-3.9568846818178498</c:v>
                </c:pt>
                <c:pt idx="8">
                  <c:v>-51.132660442332281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F-48C2-8B39-2105699B1FF4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Storage CAPEX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Sheet1!$D$2:$L$2</c:f>
              <c:strCache>
                <c:ptCount val="9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  <c:pt idx="4">
                  <c:v>Pyrolysis</c:v>
                </c:pt>
                <c:pt idx="5">
                  <c:v>HTL</c:v>
                </c:pt>
                <c:pt idx="6">
                  <c:v>HTC</c:v>
                </c:pt>
                <c:pt idx="7">
                  <c:v>AD+CHP</c:v>
                </c:pt>
                <c:pt idx="8">
                  <c:v>Pyrolysis+AD+CHP</c:v>
                </c:pt>
              </c:strCache>
            </c:strRef>
          </c:cat>
          <c:val>
            <c:numRef>
              <c:f>Sheet1!$D$4:$L$4</c:f>
              <c:numCache>
                <c:formatCode>_("$"* #,##0.00_);_("$"* \(#,##0.00\);_("$"* "-"??_);_(@_)</c:formatCode>
                <c:ptCount val="9"/>
                <c:pt idx="0">
                  <c:v>2.397537636083052E-19</c:v>
                </c:pt>
                <c:pt idx="1">
                  <c:v>-16.906056959999994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1.8512346260547683E-2</c:v>
                </c:pt>
                <c:pt idx="8">
                  <c:v>1.771775476843079E-2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EF-48C2-8B39-2105699B1FF4}"/>
            </c:ext>
          </c:extLst>
        </c:ser>
        <c:ser>
          <c:idx val="2"/>
          <c:order val="2"/>
          <c:tx>
            <c:strRef>
              <c:f>Sheet1!$C$5</c:f>
              <c:strCache>
                <c:ptCount val="1"/>
                <c:pt idx="0">
                  <c:v>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Sheet1!$D$2:$L$2</c:f>
              <c:strCache>
                <c:ptCount val="9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  <c:pt idx="4">
                  <c:v>Pyrolysis</c:v>
                </c:pt>
                <c:pt idx="5">
                  <c:v>HTL</c:v>
                </c:pt>
                <c:pt idx="6">
                  <c:v>HTC</c:v>
                </c:pt>
                <c:pt idx="7">
                  <c:v>AD+CHP</c:v>
                </c:pt>
                <c:pt idx="8">
                  <c:v>Pyrolysis+AD+CHP</c:v>
                </c:pt>
              </c:strCache>
            </c:strRef>
          </c:cat>
          <c:val>
            <c:numRef>
              <c:f>Sheet1!$D$5:$L$5</c:f>
              <c:numCache>
                <c:formatCode>_("$"* #,##0.00_);_("$"* \(#,##0.00\);_("$"* "-"??_);_(@_)</c:formatCode>
                <c:ptCount val="9"/>
                <c:pt idx="0">
                  <c:v>0</c:v>
                </c:pt>
                <c:pt idx="1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EF-48C2-8B39-2105699B1FF4}"/>
            </c:ext>
          </c:extLst>
        </c:ser>
        <c:ser>
          <c:idx val="3"/>
          <c:order val="3"/>
          <c:tx>
            <c:strRef>
              <c:f>Sheet1!$C$6</c:f>
              <c:strCache>
                <c:ptCount val="1"/>
                <c:pt idx="0">
                  <c:v>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Sheet1!$D$2:$L$2</c:f>
              <c:strCache>
                <c:ptCount val="9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  <c:pt idx="4">
                  <c:v>Pyrolysis</c:v>
                </c:pt>
                <c:pt idx="5">
                  <c:v>HTL</c:v>
                </c:pt>
                <c:pt idx="6">
                  <c:v>HTC</c:v>
                </c:pt>
                <c:pt idx="7">
                  <c:v>AD+CHP</c:v>
                </c:pt>
                <c:pt idx="8">
                  <c:v>Pyrolysis+AD+CHP</c:v>
                </c:pt>
              </c:strCache>
            </c:strRef>
          </c:cat>
          <c:val>
            <c:numRef>
              <c:f>Sheet1!$D$6:$L$6</c:f>
              <c:numCache>
                <c:formatCode>_("$"* #,##0.00_);_("$"* \(#,##0.00\);_("$"* "-"??_);_(@_)</c:formatCode>
                <c:ptCount val="9"/>
                <c:pt idx="0">
                  <c:v>0</c:v>
                </c:pt>
                <c:pt idx="1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EF-48C2-8B39-2105699B1FF4}"/>
            </c:ext>
          </c:extLst>
        </c:ser>
        <c:ser>
          <c:idx val="4"/>
          <c:order val="4"/>
          <c:tx>
            <c:strRef>
              <c:f>Sheet1!$C$7</c:f>
              <c:strCache>
                <c:ptCount val="1"/>
                <c:pt idx="0">
                  <c:v>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Sheet1!$D$2:$L$2</c:f>
              <c:strCache>
                <c:ptCount val="9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  <c:pt idx="4">
                  <c:v>Pyrolysis</c:v>
                </c:pt>
                <c:pt idx="5">
                  <c:v>HTL</c:v>
                </c:pt>
                <c:pt idx="6">
                  <c:v>HTC</c:v>
                </c:pt>
                <c:pt idx="7">
                  <c:v>AD+CHP</c:v>
                </c:pt>
                <c:pt idx="8">
                  <c:v>Pyrolysis+AD+CHP</c:v>
                </c:pt>
              </c:strCache>
            </c:strRef>
          </c:cat>
          <c:val>
            <c:numRef>
              <c:f>Sheet1!$D$7:$L$7</c:f>
              <c:numCache>
                <c:formatCode>_("$"* #,##0.00_);_("$"* \(#,##0.00\);_("$"* "-"??_);_(@_)</c:formatCode>
                <c:ptCount val="9"/>
                <c:pt idx="0">
                  <c:v>0</c:v>
                </c:pt>
                <c:pt idx="1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EF-48C2-8B39-2105699B1FF4}"/>
            </c:ext>
          </c:extLst>
        </c:ser>
        <c:ser>
          <c:idx val="5"/>
          <c:order val="5"/>
          <c:tx>
            <c:strRef>
              <c:f>Sheet1!$C$8</c:f>
              <c:strCache>
                <c:ptCount val="1"/>
                <c:pt idx="0">
                  <c:v>Transportation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Sheet1!$D$2:$L$2</c:f>
              <c:strCache>
                <c:ptCount val="9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  <c:pt idx="4">
                  <c:v>Pyrolysis</c:v>
                </c:pt>
                <c:pt idx="5">
                  <c:v>HTL</c:v>
                </c:pt>
                <c:pt idx="6">
                  <c:v>HTC</c:v>
                </c:pt>
                <c:pt idx="7">
                  <c:v>AD+CHP</c:v>
                </c:pt>
                <c:pt idx="8">
                  <c:v>Pyrolysis+AD+CHP</c:v>
                </c:pt>
              </c:strCache>
            </c:strRef>
          </c:cat>
          <c:val>
            <c:numRef>
              <c:f>Sheet1!$D$8:$L$8</c:f>
              <c:numCache>
                <c:formatCode>_("$"* #,##0.00_);_("$"* \(#,##0.00\);_("$"* "-"??_);_(@_)</c:formatCode>
                <c:ptCount val="9"/>
                <c:pt idx="0">
                  <c:v>0</c:v>
                </c:pt>
                <c:pt idx="1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EF-48C2-8B39-2105699B1FF4}"/>
            </c:ext>
          </c:extLst>
        </c:ser>
        <c:ser>
          <c:idx val="6"/>
          <c:order val="6"/>
          <c:tx>
            <c:strRef>
              <c:f>Sheet1!$C$9</c:f>
              <c:strCache>
                <c:ptCount val="1"/>
                <c:pt idx="0">
                  <c:v>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Sheet1!$D$2:$L$2</c:f>
              <c:strCache>
                <c:ptCount val="9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  <c:pt idx="4">
                  <c:v>Pyrolysis</c:v>
                </c:pt>
                <c:pt idx="5">
                  <c:v>HTL</c:v>
                </c:pt>
                <c:pt idx="6">
                  <c:v>HTC</c:v>
                </c:pt>
                <c:pt idx="7">
                  <c:v>AD+CHP</c:v>
                </c:pt>
                <c:pt idx="8">
                  <c:v>Pyrolysis+AD+CHP</c:v>
                </c:pt>
              </c:strCache>
            </c:strRef>
          </c:cat>
          <c:val>
            <c:numRef>
              <c:f>Sheet1!$D$9:$L$9</c:f>
              <c:numCache>
                <c:formatCode>_("$"* #,##0.00_);_("$"* \(#,##0.00\);_("$"* "-"??_);_(@_)</c:formatCode>
                <c:ptCount val="9"/>
                <c:pt idx="0">
                  <c:v>0</c:v>
                </c:pt>
                <c:pt idx="1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EF-48C2-8B39-2105699B1FF4}"/>
            </c:ext>
          </c:extLst>
        </c:ser>
        <c:ser>
          <c:idx val="7"/>
          <c:order val="7"/>
          <c:tx>
            <c:strRef>
              <c:f>Sheet1!$C$10</c:f>
              <c:strCache>
                <c:ptCount val="1"/>
                <c:pt idx="0">
                  <c:v>Labor Cost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Sheet1!$D$2:$L$2</c:f>
              <c:strCache>
                <c:ptCount val="9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  <c:pt idx="4">
                  <c:v>Pyrolysis</c:v>
                </c:pt>
                <c:pt idx="5">
                  <c:v>HTL</c:v>
                </c:pt>
                <c:pt idx="6">
                  <c:v>HTC</c:v>
                </c:pt>
                <c:pt idx="7">
                  <c:v>AD+CHP</c:v>
                </c:pt>
                <c:pt idx="8">
                  <c:v>Pyrolysis+AD+CHP</c:v>
                </c:pt>
              </c:strCache>
            </c:strRef>
          </c:cat>
          <c:val>
            <c:numRef>
              <c:f>Sheet1!$D$10:$L$10</c:f>
              <c:numCache>
                <c:formatCode>_("$"* #,##0.00_);_("$"* \(#,##0.00\);_("$"* "-"??_);_(@_)</c:formatCode>
                <c:ptCount val="9"/>
                <c:pt idx="0">
                  <c:v>0</c:v>
                </c:pt>
                <c:pt idx="1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2EF-48C2-8B39-2105699B1FF4}"/>
            </c:ext>
          </c:extLst>
        </c:ser>
        <c:ser>
          <c:idx val="8"/>
          <c:order val="8"/>
          <c:tx>
            <c:strRef>
              <c:f>Sheet1!$C$11</c:f>
              <c:strCache>
                <c:ptCount val="1"/>
                <c:pt idx="0">
                  <c:v>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Sheet1!$D$2:$L$2</c:f>
              <c:strCache>
                <c:ptCount val="9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  <c:pt idx="4">
                  <c:v>Pyrolysis</c:v>
                </c:pt>
                <c:pt idx="5">
                  <c:v>HTL</c:v>
                </c:pt>
                <c:pt idx="6">
                  <c:v>HTC</c:v>
                </c:pt>
                <c:pt idx="7">
                  <c:v>AD+CHP</c:v>
                </c:pt>
                <c:pt idx="8">
                  <c:v>Pyrolysis+AD+CHP</c:v>
                </c:pt>
              </c:strCache>
            </c:strRef>
          </c:cat>
          <c:val>
            <c:numRef>
              <c:f>Sheet1!$D$11:$L$11</c:f>
              <c:numCache>
                <c:formatCode>_("$"* #,##0.00_);_("$"* \(#,##0.00\);_("$"* "-"??_);_(@_)</c:formatCode>
                <c:ptCount val="9"/>
                <c:pt idx="0">
                  <c:v>0</c:v>
                </c:pt>
                <c:pt idx="1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2EF-48C2-8B39-2105699B1FF4}"/>
            </c:ext>
          </c:extLst>
        </c:ser>
        <c:ser>
          <c:idx val="9"/>
          <c:order val="9"/>
          <c:tx>
            <c:strRef>
              <c:f>Sheet1!$C$12</c:f>
              <c:strCache>
                <c:ptCount val="1"/>
                <c:pt idx="0">
                  <c:v>OPEX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Sheet1!$D$2:$L$2</c:f>
              <c:strCache>
                <c:ptCount val="9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  <c:pt idx="4">
                  <c:v>Pyrolysis</c:v>
                </c:pt>
                <c:pt idx="5">
                  <c:v>HTL</c:v>
                </c:pt>
                <c:pt idx="6">
                  <c:v>HTC</c:v>
                </c:pt>
                <c:pt idx="7">
                  <c:v>AD+CHP</c:v>
                </c:pt>
                <c:pt idx="8">
                  <c:v>Pyrolysis+AD+CHP</c:v>
                </c:pt>
              </c:strCache>
            </c:strRef>
          </c:cat>
          <c:val>
            <c:numRef>
              <c:f>Sheet1!$D$12:$L$12</c:f>
              <c:numCache>
                <c:formatCode>_("$"* #,##0.00_);_("$"* \(#,##0.00\);_("$"* "-"??_);_(@_)</c:formatCode>
                <c:ptCount val="9"/>
                <c:pt idx="0">
                  <c:v>0</c:v>
                </c:pt>
                <c:pt idx="1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2EF-48C2-8B39-2105699B1FF4}"/>
            </c:ext>
          </c:extLst>
        </c:ser>
        <c:ser>
          <c:idx val="10"/>
          <c:order val="10"/>
          <c:tx>
            <c:strRef>
              <c:f>Sheet1!$C$13</c:f>
              <c:strCache>
                <c:ptCount val="1"/>
                <c:pt idx="0">
                  <c:v>Avoided Fertilizer Revenue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Sheet1!$D$2:$L$2</c:f>
              <c:strCache>
                <c:ptCount val="9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  <c:pt idx="4">
                  <c:v>Pyrolysis</c:v>
                </c:pt>
                <c:pt idx="5">
                  <c:v>HTL</c:v>
                </c:pt>
                <c:pt idx="6">
                  <c:v>HTC</c:v>
                </c:pt>
                <c:pt idx="7">
                  <c:v>AD+CHP</c:v>
                </c:pt>
                <c:pt idx="8">
                  <c:v>Pyrolysis+AD+CHP</c:v>
                </c:pt>
              </c:strCache>
            </c:strRef>
          </c:cat>
          <c:val>
            <c:numRef>
              <c:f>Sheet1!$D$13:$L$13</c:f>
              <c:numCache>
                <c:formatCode>_("$"* #,##0.00_);_("$"* \(#,##0.00\);_("$"* "-"??_);_(@_)</c:formatCode>
                <c:ptCount val="9"/>
                <c:pt idx="0">
                  <c:v>0</c:v>
                </c:pt>
                <c:pt idx="1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2EF-48C2-8B39-2105699B1FF4}"/>
            </c:ext>
          </c:extLst>
        </c:ser>
        <c:ser>
          <c:idx val="11"/>
          <c:order val="11"/>
          <c:tx>
            <c:strRef>
              <c:f>Sheet1!$C$14</c:f>
              <c:strCache>
                <c:ptCount val="1"/>
                <c:pt idx="0">
                  <c:v>Bio-oil Revenue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Sheet1!$D$2:$L$2</c:f>
              <c:strCache>
                <c:ptCount val="9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  <c:pt idx="4">
                  <c:v>Pyrolysis</c:v>
                </c:pt>
                <c:pt idx="5">
                  <c:v>HTL</c:v>
                </c:pt>
                <c:pt idx="6">
                  <c:v>HTC</c:v>
                </c:pt>
                <c:pt idx="7">
                  <c:v>AD+CHP</c:v>
                </c:pt>
                <c:pt idx="8">
                  <c:v>Pyrolysis+AD+CHP</c:v>
                </c:pt>
              </c:strCache>
            </c:strRef>
          </c:cat>
          <c:val>
            <c:numRef>
              <c:f>Sheet1!$D$14:$L$14</c:f>
              <c:numCache>
                <c:formatCode>_("$"* #,##0.00_);_("$"* \(#,##0.00\);_("$"* "-"??_);_(@_)</c:formatCode>
                <c:ptCount val="9"/>
                <c:pt idx="0">
                  <c:v>0</c:v>
                </c:pt>
                <c:pt idx="1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2EF-48C2-8B39-2105699B1FF4}"/>
            </c:ext>
          </c:extLst>
        </c:ser>
        <c:ser>
          <c:idx val="12"/>
          <c:order val="12"/>
          <c:tx>
            <c:strRef>
              <c:f>Sheet1!$C$15</c:f>
              <c:strCache>
                <c:ptCount val="1"/>
                <c:pt idx="0">
                  <c:v>Avoided Coal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Sheet1!$D$2:$L$2</c:f>
              <c:strCache>
                <c:ptCount val="9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  <c:pt idx="4">
                  <c:v>Pyrolysis</c:v>
                </c:pt>
                <c:pt idx="5">
                  <c:v>HTL</c:v>
                </c:pt>
                <c:pt idx="6">
                  <c:v>HTC</c:v>
                </c:pt>
                <c:pt idx="7">
                  <c:v>AD+CHP</c:v>
                </c:pt>
                <c:pt idx="8">
                  <c:v>Pyrolysis+AD+CHP</c:v>
                </c:pt>
              </c:strCache>
            </c:strRef>
          </c:cat>
          <c:val>
            <c:numRef>
              <c:f>Sheet1!$D$15:$L$15</c:f>
              <c:numCache>
                <c:formatCode>_("$"* #,##0.00_);_("$"* \(#,##0.00\);_("$"* "-"??_);_(@_)</c:formatCode>
                <c:ptCount val="9"/>
                <c:pt idx="0">
                  <c:v>0</c:v>
                </c:pt>
                <c:pt idx="1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2EF-48C2-8B39-2105699B1FF4}"/>
            </c:ext>
          </c:extLst>
        </c:ser>
        <c:ser>
          <c:idx val="13"/>
          <c:order val="13"/>
          <c:tx>
            <c:strRef>
              <c:f>Sheet1!$C$16</c:f>
              <c:strCache>
                <c:ptCount val="1"/>
                <c:pt idx="0">
                  <c:v>Electricity Revenue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Sheet1!$D$2:$L$2</c:f>
              <c:strCache>
                <c:ptCount val="9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  <c:pt idx="4">
                  <c:v>Pyrolysis</c:v>
                </c:pt>
                <c:pt idx="5">
                  <c:v>HTL</c:v>
                </c:pt>
                <c:pt idx="6">
                  <c:v>HTC</c:v>
                </c:pt>
                <c:pt idx="7">
                  <c:v>AD+CHP</c:v>
                </c:pt>
                <c:pt idx="8">
                  <c:v>Pyrolysis+AD+CHP</c:v>
                </c:pt>
              </c:strCache>
            </c:strRef>
          </c:cat>
          <c:val>
            <c:numRef>
              <c:f>Sheet1!$D$16:$L$16</c:f>
              <c:numCache>
                <c:formatCode>_("$"* #,##0.00_);_("$"* \(#,##0.00\);_("$"* "-"??_);_(@_)</c:formatCode>
                <c:ptCount val="9"/>
                <c:pt idx="0">
                  <c:v>0</c:v>
                </c:pt>
                <c:pt idx="1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2EF-48C2-8B39-2105699B1FF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overlap val="100"/>
        <c:axId val="1324267280"/>
        <c:axId val="1324266448"/>
      </c:barChart>
      <c:scatterChart>
        <c:scatterStyle val="lineMarker"/>
        <c:varyColors val="0"/>
        <c:ser>
          <c:idx val="14"/>
          <c:order val="14"/>
          <c:tx>
            <c:strRef>
              <c:f>Sheet1!$C$17</c:f>
              <c:strCache>
                <c:ptCount val="1"/>
                <c:pt idx="0">
                  <c:v>Total NPV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22EF-48C2-8B39-2105699B1F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Sheet1!$D$2:$L$2</c:f>
              <c:strCache>
                <c:ptCount val="9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  <c:pt idx="4">
                  <c:v>Pyrolysis</c:v>
                </c:pt>
                <c:pt idx="5">
                  <c:v>HTL</c:v>
                </c:pt>
                <c:pt idx="6">
                  <c:v>HTC</c:v>
                </c:pt>
                <c:pt idx="7">
                  <c:v>AD+CHP</c:v>
                </c:pt>
                <c:pt idx="8">
                  <c:v>Pyrolysis+AD+CHP</c:v>
                </c:pt>
              </c:strCache>
            </c:strRef>
          </c:xVal>
          <c:yVal>
            <c:numRef>
              <c:f>Sheet1!$D$17:$L$17</c:f>
              <c:numCache>
                <c:formatCode>0.0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2EF-48C2-8B39-2105699B1FF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324267280"/>
        <c:axId val="1324266448"/>
      </c:scatterChart>
      <c:catAx>
        <c:axId val="132426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66448"/>
        <c:crosses val="autoZero"/>
        <c:auto val="1"/>
        <c:lblAlgn val="ctr"/>
        <c:lblOffset val="100"/>
        <c:noMultiLvlLbl val="0"/>
      </c:catAx>
      <c:valAx>
        <c:axId val="132426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NPV (Million $USD)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6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56261661982518"/>
          <c:y val="0.45530421127566795"/>
          <c:w val="0.32819702846878651"/>
          <c:h val="0.349207092638802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0</xdr:row>
      <xdr:rowOff>171449</xdr:rowOff>
    </xdr:from>
    <xdr:to>
      <xdr:col>21</xdr:col>
      <xdr:colOff>638175</xdr:colOff>
      <xdr:row>42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BDF470-7489-20BE-EA1E-5D339BEBC7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atha\PycharmProjects\pythonProject2\CLCO\data\data%20analysis\S1.xlsx" TargetMode="External"/><Relationship Id="rId1" Type="http://schemas.openxmlformats.org/officeDocument/2006/relationships/externalLinkPath" Target="S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atha\PycharmProjects\pythonProject2\CLCO\data\data%20analysis\S2.xlsx" TargetMode="External"/><Relationship Id="rId1" Type="http://schemas.openxmlformats.org/officeDocument/2006/relationships/externalLinkPath" Target="S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atha\PycharmProjects\pythonProject2\CLCO\data\data%20analysis\S5.xlsx" TargetMode="External"/><Relationship Id="rId1" Type="http://schemas.openxmlformats.org/officeDocument/2006/relationships/externalLinkPath" Target="S5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atha\PycharmProjects\pythonProject2\CLCO\data\data%20analysis\S6.xlsx" TargetMode="External"/><Relationship Id="rId1" Type="http://schemas.openxmlformats.org/officeDocument/2006/relationships/externalLinkPath" Target="S6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atha\PycharmProjects\pythonProject2\CLCO\data\data%20analysis\S7.xlsx" TargetMode="External"/><Relationship Id="rId1" Type="http://schemas.openxmlformats.org/officeDocument/2006/relationships/externalLinkPath" Target="S7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atha\PycharmProjects\pythonProject2\CLCO\data\data%20analysis\S8.xlsx" TargetMode="External"/><Relationship Id="rId1" Type="http://schemas.openxmlformats.org/officeDocument/2006/relationships/externalLinkPath" Target="S8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atha\PycharmProjects\pythonProject2\CLCO\data\data%20analysis\S9.xlsx" TargetMode="External"/><Relationship Id="rId1" Type="http://schemas.openxmlformats.org/officeDocument/2006/relationships/externalLinkPath" Target="S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Analysis Scenario 3"/>
      <sheetName val="Scenario 1 Data"/>
    </sheetNames>
    <sheetDataSet>
      <sheetData sheetId="0">
        <row r="108">
          <cell r="C108">
            <v>-2.4403993432000008E-2</v>
          </cell>
          <cell r="R108">
            <v>-0.10267750624963412</v>
          </cell>
          <cell r="S108">
            <v>0</v>
          </cell>
          <cell r="Z108">
            <v>17.58090080167948</v>
          </cell>
          <cell r="AA108">
            <v>-4.8942198662584246</v>
          </cell>
          <cell r="AB108">
            <v>-0.15655815820017599</v>
          </cell>
          <cell r="AC108">
            <v>2.397537636083052E-19</v>
          </cell>
          <cell r="AD108">
            <v>0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cenario 2 Data"/>
      <sheetName val="Data Analysis Scenario 3"/>
    </sheetNames>
    <sheetDataSet>
      <sheetData sheetId="0" refreshError="1"/>
      <sheetData sheetId="1">
        <row r="96">
          <cell r="C96">
            <v>0</v>
          </cell>
          <cell r="J96">
            <v>-4.6624060914944455E-2</v>
          </cell>
          <cell r="K96">
            <v>44.870061640642284</v>
          </cell>
          <cell r="N96">
            <v>0</v>
          </cell>
          <cell r="O96">
            <v>-7.1090323200000013E-2</v>
          </cell>
          <cell r="P96">
            <v>-16.906056959999994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Analysis Scenario 3"/>
      <sheetName val="Scenario 3 Data"/>
    </sheetNames>
    <sheetDataSet>
      <sheetData sheetId="0">
        <row r="166">
          <cell r="C166">
            <v>-7.5044313758110834E-4</v>
          </cell>
          <cell r="AX166">
            <v>0</v>
          </cell>
          <cell r="AY166">
            <v>1.8596820368055673</v>
          </cell>
          <cell r="BV166">
            <v>0</v>
          </cell>
          <cell r="BW166">
            <v>-75.216575617428632</v>
          </cell>
          <cell r="BX166">
            <v>0</v>
          </cell>
          <cell r="BY166">
            <v>0</v>
          </cell>
          <cell r="BZ166">
            <v>0</v>
          </cell>
          <cell r="CA166">
            <v>-1.2795466616774094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Analysis Scenario 3"/>
      <sheetName val="Scenario 6 Data"/>
    </sheetNames>
    <sheetDataSet>
      <sheetData sheetId="0">
        <row r="166">
          <cell r="C166">
            <v>0</v>
          </cell>
          <cell r="AX166">
            <v>0</v>
          </cell>
          <cell r="AY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-87.993261498167939</v>
          </cell>
          <cell r="BZ166">
            <v>0</v>
          </cell>
          <cell r="CA166">
            <v>-0.95486117565748485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Analysis Scenario 3"/>
      <sheetName val="Scenario 7 Data"/>
    </sheetNames>
    <sheetDataSet>
      <sheetData sheetId="0">
        <row r="166">
          <cell r="C166">
            <v>0</v>
          </cell>
          <cell r="AX166">
            <v>0</v>
          </cell>
          <cell r="AY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-87.993261498167897</v>
          </cell>
          <cell r="CA166">
            <v>-1.3276173806271814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</row>
      </sheetData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Analysis Scenario 3"/>
      <sheetName val="Scenario 8 Data"/>
    </sheetNames>
    <sheetDataSet>
      <sheetData sheetId="0">
        <row r="166">
          <cell r="C166">
            <v>0</v>
          </cell>
          <cell r="AX166">
            <v>0</v>
          </cell>
          <cell r="AY166">
            <v>0</v>
          </cell>
          <cell r="BV166">
            <v>0</v>
          </cell>
          <cell r="BW166">
            <v>0</v>
          </cell>
          <cell r="BX166">
            <v>-3.8113575464371356</v>
          </cell>
          <cell r="BY166">
            <v>0</v>
          </cell>
          <cell r="BZ166">
            <v>0</v>
          </cell>
          <cell r="CA166">
            <v>-0.14552713538071402</v>
          </cell>
          <cell r="CB166">
            <v>0</v>
          </cell>
          <cell r="CC166">
            <v>0</v>
          </cell>
          <cell r="CD166">
            <v>1.8512346260547683E-2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</row>
      </sheetData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Analysis Scenario 3"/>
      <sheetName val="Scenario 9 Data"/>
    </sheetNames>
    <sheetDataSet>
      <sheetData sheetId="0">
        <row r="166">
          <cell r="C166">
            <v>-4.7832891201728739E-5</v>
          </cell>
          <cell r="AX166">
            <v>0</v>
          </cell>
          <cell r="AY166">
            <v>1.1412995695600037</v>
          </cell>
          <cell r="BV166">
            <v>0</v>
          </cell>
          <cell r="BW166">
            <v>-48.672302204107268</v>
          </cell>
          <cell r="BX166">
            <v>-1.5732632527667556</v>
          </cell>
          <cell r="BY166">
            <v>0</v>
          </cell>
          <cell r="BZ166">
            <v>0</v>
          </cell>
          <cell r="CA166">
            <v>-0.88709498545825316</v>
          </cell>
          <cell r="CB166">
            <v>0</v>
          </cell>
          <cell r="CC166">
            <v>0</v>
          </cell>
          <cell r="CD166">
            <v>1.771775476843079E-2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B1A4-A88D-4AD3-AA0D-E85563BF797D}">
  <dimension ref="A1:L43"/>
  <sheetViews>
    <sheetView tabSelected="1" workbookViewId="0">
      <selection activeCell="D46" sqref="D46"/>
    </sheetView>
  </sheetViews>
  <sheetFormatPr defaultRowHeight="14.25" x14ac:dyDescent="0.45"/>
  <cols>
    <col min="1" max="1" width="19.53125" bestFit="1" customWidth="1"/>
    <col min="3" max="3" width="52.59765625" bestFit="1" customWidth="1"/>
    <col min="4" max="4" width="12.33203125" bestFit="1" customWidth="1"/>
    <col min="5" max="5" width="11.6640625" bestFit="1" customWidth="1"/>
    <col min="6" max="7" width="10.33203125" bestFit="1" customWidth="1"/>
    <col min="8" max="8" width="14.19921875" bestFit="1" customWidth="1"/>
    <col min="9" max="10" width="13.796875" bestFit="1" customWidth="1"/>
    <col min="11" max="11" width="11.6640625" bestFit="1" customWidth="1"/>
    <col min="12" max="12" width="14.796875" bestFit="1" customWidth="1"/>
  </cols>
  <sheetData>
    <row r="1" spans="1:12" x14ac:dyDescent="0.45">
      <c r="D1" t="s">
        <v>1</v>
      </c>
    </row>
    <row r="2" spans="1:12" x14ac:dyDescent="0.45">
      <c r="A2" t="s">
        <v>26</v>
      </c>
      <c r="B2" t="s">
        <v>25</v>
      </c>
      <c r="C2" t="s">
        <v>0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2" x14ac:dyDescent="0.45">
      <c r="C3" t="s">
        <v>10</v>
      </c>
      <c r="D3" s="1">
        <f>SUM('[1]Data Analysis Scenario 3'!$AA$108:$AB$108)</f>
        <v>-5.0507780244586007</v>
      </c>
      <c r="E3" s="1">
        <f>'[2]Data Analysis Scenario 3'!$O$96</f>
        <v>-7.1090323200000013E-2</v>
      </c>
      <c r="H3" s="1">
        <f>SUM('[3]Data Analysis Scenario 3'!$BW$166:$CB$166)</f>
        <v>-76.496122279106046</v>
      </c>
      <c r="I3" s="1">
        <f>SUM('[4]Data Analysis Scenario 3'!$BW$166:$CB$166)</f>
        <v>-88.948122673825424</v>
      </c>
      <c r="J3" s="1">
        <f>SUM('[5]Data Analysis Scenario 3'!$BW$166:$CB$166)</f>
        <v>-89.320878878795071</v>
      </c>
      <c r="K3" s="1">
        <f>SUM('[6]Data Analysis Scenario 3'!$BW$166:$CB$166)</f>
        <v>-3.9568846818178498</v>
      </c>
      <c r="L3" s="1">
        <f>SUM('[7]Data Analysis Scenario 3'!$BW$166:$CB$166)</f>
        <v>-51.132660442332281</v>
      </c>
    </row>
    <row r="4" spans="1:12" x14ac:dyDescent="0.45">
      <c r="C4" t="s">
        <v>11</v>
      </c>
      <c r="D4" s="1">
        <f>SUM('[1]Data Analysis Scenario 3'!$AC$108:$AD$108)</f>
        <v>2.397537636083052E-19</v>
      </c>
      <c r="E4" s="1">
        <f>'[2]Data Analysis Scenario 3'!$P$96</f>
        <v>-16.906056959999994</v>
      </c>
      <c r="H4" s="1">
        <f>SUM('[3]Data Analysis Scenario 3'!$CC$166:$CH$166)</f>
        <v>0</v>
      </c>
      <c r="I4" s="1">
        <f>SUM('[4]Data Analysis Scenario 3'!$CC$166:$CH$166)</f>
        <v>0</v>
      </c>
      <c r="J4" s="1">
        <f>SUM('[5]Data Analysis Scenario 3'!$CC$166:$CH$166)</f>
        <v>0</v>
      </c>
      <c r="K4" s="1">
        <f>SUM('[6]Data Analysis Scenario 3'!$CC$166:$CH$166)</f>
        <v>1.8512346260547683E-2</v>
      </c>
      <c r="L4" s="1">
        <f>SUM('[7]Data Analysis Scenario 3'!$CC$166:$CH$166)</f>
        <v>1.771775476843079E-2</v>
      </c>
    </row>
    <row r="5" spans="1:12" x14ac:dyDescent="0.45">
      <c r="A5">
        <v>1</v>
      </c>
      <c r="B5">
        <v>8</v>
      </c>
      <c r="C5" t="s">
        <v>3</v>
      </c>
      <c r="D5" s="1" t="e" cm="1">
        <f t="array" ref="D5">SUM(_xlfn._xlws.FILTER('[1]Data Analysis Scenario 3'!$C$108:'[1]Data Analysis Scenario 3'!$R$108, MOD(_xlfn.SEQUENCE(1, COLUMNS('[1]Data Analysis Scenario 3'!$C$108:'[1]Data Analysis Scenario 3'!$R$108)),$B5)=$A5))</f>
        <v>#REF!</v>
      </c>
      <c r="E5" s="1" t="e" cm="1">
        <f t="array" ref="E5">SUM(_xlfn._xlws.FILTER('[2]Data Analysis Scenario 3'!$C$96:'[2]Data Analysis Scenario 3'!$J$96, MOD(_xlfn.SEQUENCE(1, COLUMNS('[2]Data Analysis Scenario 3'!$C$96:'[2]Data Analysis Scenario 3'!$J$96)),$B5)=$A5))</f>
        <v>#REF!</v>
      </c>
      <c r="H5" s="1" t="e" cm="1">
        <f t="array" ref="H5">SUM(_xlfn._xlws.FILTER('[3]Data Analysis Scenario 3'!$C$166:'[3]Data Analysis Scenario 3'!$AX$166, MOD(_xlfn.SEQUENCE(1, COLUMNS('[3]Data Analysis Scenario 3'!$C$166:'[3]Data Analysis Scenario 3'!$AX$166)),B5)=A5))</f>
        <v>#REF!</v>
      </c>
      <c r="I5" s="1" t="e" cm="1">
        <f t="array" ref="I5">SUM(_xlfn._xlws.FILTER('[4]Data Analysis Scenario 3'!$C$166:'[4]Data Analysis Scenario 3'!$AX$166, MOD(_xlfn.SEQUENCE(1, COLUMNS('[4]Data Analysis Scenario 3'!$C$166:'[4]Data Analysis Scenario 3'!$AX$166)),$B5)=$A5))</f>
        <v>#REF!</v>
      </c>
      <c r="J5" s="1" t="e" cm="1">
        <f t="array" ref="J5">SUM(_xlfn._xlws.FILTER('[5]Data Analysis Scenario 3'!$C$166:'[5]Data Analysis Scenario 3'!$AX$166, MOD(_xlfn.SEQUENCE(1, COLUMNS('[5]Data Analysis Scenario 3'!$C$166:'[5]Data Analysis Scenario 3'!$AX$166)),$B5)=$A5))</f>
        <v>#REF!</v>
      </c>
      <c r="K5" s="1" t="e" cm="1">
        <f t="array" ref="K5">SUM(_xlfn._xlws.FILTER('[6]Data Analysis Scenario 3'!$C$166:'[6]Data Analysis Scenario 3'!$AX$166, MOD(_xlfn.SEQUENCE(1, COLUMNS('[6]Data Analysis Scenario 3'!$C$166:'[6]Data Analysis Scenario 3'!$AX$166)),$B5)=$A5))</f>
        <v>#REF!</v>
      </c>
      <c r="L5" s="1" t="e" cm="1">
        <f t="array" ref="L5">SUM(_xlfn._xlws.FILTER('[7]Data Analysis Scenario 3'!$C$166:'[7]Data Analysis Scenario 3'!$AX$166, MOD(_xlfn.SEQUENCE(1, COLUMNS('[7]Data Analysis Scenario 3'!$C$166:'[7]Data Analysis Scenario 3'!$AX$166)),$B5)=$A5))</f>
        <v>#REF!</v>
      </c>
    </row>
    <row r="6" spans="1:12" x14ac:dyDescent="0.45">
      <c r="A6">
        <v>2</v>
      </c>
      <c r="B6">
        <v>8</v>
      </c>
      <c r="C6" t="s">
        <v>4</v>
      </c>
      <c r="D6" s="1" t="e" cm="1">
        <f t="array" ref="D6">SUM(_xlfn._xlws.FILTER('[1]Data Analysis Scenario 3'!$C$108:'[1]Data Analysis Scenario 3'!$R$108, MOD(_xlfn.SEQUENCE(1, COLUMNS('[1]Data Analysis Scenario 3'!$C$108:'[1]Data Analysis Scenario 3'!$R$108)),$B6)=$A6))</f>
        <v>#REF!</v>
      </c>
      <c r="E6" s="1" t="e" cm="1">
        <f t="array" ref="E6">SUM(_xlfn._xlws.FILTER('[2]Data Analysis Scenario 3'!$C$96:'[2]Data Analysis Scenario 3'!$J$96, MOD(_xlfn.SEQUENCE(1, COLUMNS('[2]Data Analysis Scenario 3'!$C$96:'[2]Data Analysis Scenario 3'!$J$96)),$B6)=$A6))</f>
        <v>#REF!</v>
      </c>
      <c r="H6" s="1" t="e" cm="1">
        <f t="array" ref="H6">SUM(_xlfn._xlws.FILTER('[3]Data Analysis Scenario 3'!$C$166:'[3]Data Analysis Scenario 3'!$AX$166, MOD(_xlfn.SEQUENCE(1, COLUMNS('[3]Data Analysis Scenario 3'!$C$166:'[3]Data Analysis Scenario 3'!$AX$166)),B6)=A6))</f>
        <v>#REF!</v>
      </c>
      <c r="I6" s="1" t="e" cm="1">
        <f t="array" ref="I6">SUM(_xlfn._xlws.FILTER('[4]Data Analysis Scenario 3'!$C$166:'[4]Data Analysis Scenario 3'!$AX$166, MOD(_xlfn.SEQUENCE(1, COLUMNS('[4]Data Analysis Scenario 3'!$C$166:'[4]Data Analysis Scenario 3'!$AX$166)),$B6)=$A6))</f>
        <v>#REF!</v>
      </c>
      <c r="J6" s="1" t="e" cm="1">
        <f t="array" ref="J6">SUM(_xlfn._xlws.FILTER('[5]Data Analysis Scenario 3'!$C$166:'[5]Data Analysis Scenario 3'!$AX$166, MOD(_xlfn.SEQUENCE(1, COLUMNS('[5]Data Analysis Scenario 3'!$C$166:'[5]Data Analysis Scenario 3'!$AX$166)),$B6)=$A6))</f>
        <v>#REF!</v>
      </c>
      <c r="K6" s="1" t="e" cm="1">
        <f t="array" ref="K6">SUM(_xlfn._xlws.FILTER('[6]Data Analysis Scenario 3'!$C$166:'[6]Data Analysis Scenario 3'!$AX$166, MOD(_xlfn.SEQUENCE(1, COLUMNS('[6]Data Analysis Scenario 3'!$C$166:'[6]Data Analysis Scenario 3'!$AX$166)),$B6)=$A6))</f>
        <v>#REF!</v>
      </c>
      <c r="L6" s="1" t="e" cm="1">
        <f t="array" ref="L6">SUM(_xlfn._xlws.FILTER('[7]Data Analysis Scenario 3'!$C$166:'[7]Data Analysis Scenario 3'!$AX$166, MOD(_xlfn.SEQUENCE(1, COLUMNS('[7]Data Analysis Scenario 3'!$C$166:'[7]Data Analysis Scenario 3'!$AX$166)),$B6)=$A6))</f>
        <v>#REF!</v>
      </c>
    </row>
    <row r="7" spans="1:12" x14ac:dyDescent="0.45">
      <c r="A7">
        <v>3</v>
      </c>
      <c r="B7">
        <v>8</v>
      </c>
      <c r="C7" t="s">
        <v>5</v>
      </c>
      <c r="D7" s="1" t="e" cm="1">
        <f t="array" ref="D7">SUM(_xlfn._xlws.FILTER('[1]Data Analysis Scenario 3'!$C$108:'[1]Data Analysis Scenario 3'!$R$108, MOD(_xlfn.SEQUENCE(1, COLUMNS('[1]Data Analysis Scenario 3'!$C$108:'[1]Data Analysis Scenario 3'!$R$108)),$B7)=$A7))</f>
        <v>#REF!</v>
      </c>
      <c r="E7" s="1" t="e" cm="1">
        <f t="array" ref="E7">SUM(_xlfn._xlws.FILTER('[2]Data Analysis Scenario 3'!$C$96:'[2]Data Analysis Scenario 3'!$J$96, MOD(_xlfn.SEQUENCE(1, COLUMNS('[2]Data Analysis Scenario 3'!$C$96:'[2]Data Analysis Scenario 3'!$J$96)),$B7)=$A7))</f>
        <v>#REF!</v>
      </c>
      <c r="H7" s="1" t="e" cm="1">
        <f t="array" ref="H7">SUM(_xlfn._xlws.FILTER('[3]Data Analysis Scenario 3'!$C$166:'[3]Data Analysis Scenario 3'!$AX$166, MOD(_xlfn.SEQUENCE(1, COLUMNS('[3]Data Analysis Scenario 3'!$C$166:'[3]Data Analysis Scenario 3'!$AX$166)),B7)=A7))</f>
        <v>#REF!</v>
      </c>
      <c r="I7" s="1" t="e" cm="1">
        <f t="array" ref="I7">SUM(_xlfn._xlws.FILTER('[4]Data Analysis Scenario 3'!$C$166:'[4]Data Analysis Scenario 3'!$AX$166, MOD(_xlfn.SEQUENCE(1, COLUMNS('[4]Data Analysis Scenario 3'!$C$166:'[4]Data Analysis Scenario 3'!$AX$166)),$B7)=$A7))</f>
        <v>#REF!</v>
      </c>
      <c r="J7" s="1" t="e" cm="1">
        <f t="array" ref="J7">SUM(_xlfn._xlws.FILTER('[5]Data Analysis Scenario 3'!$C$166:'[5]Data Analysis Scenario 3'!$AX$166, MOD(_xlfn.SEQUENCE(1, COLUMNS('[5]Data Analysis Scenario 3'!$C$166:'[5]Data Analysis Scenario 3'!$AX$166)),$B7)=$A7))</f>
        <v>#REF!</v>
      </c>
      <c r="K7" s="1" t="e" cm="1">
        <f t="array" ref="K7">SUM(_xlfn._xlws.FILTER('[6]Data Analysis Scenario 3'!$C$166:'[6]Data Analysis Scenario 3'!$AX$166, MOD(_xlfn.SEQUENCE(1, COLUMNS('[6]Data Analysis Scenario 3'!$C$166:'[6]Data Analysis Scenario 3'!$AX$166)),$B7)=$A7))</f>
        <v>#REF!</v>
      </c>
      <c r="L7" s="1" t="e" cm="1">
        <f t="array" ref="L7">SUM(_xlfn._xlws.FILTER('[7]Data Analysis Scenario 3'!$C$166:'[7]Data Analysis Scenario 3'!$AX$166, MOD(_xlfn.SEQUENCE(1, COLUMNS('[7]Data Analysis Scenario 3'!$C$166:'[7]Data Analysis Scenario 3'!$AX$166)),$B7)=$A7))</f>
        <v>#REF!</v>
      </c>
    </row>
    <row r="8" spans="1:12" x14ac:dyDescent="0.45">
      <c r="A8">
        <v>4</v>
      </c>
      <c r="B8">
        <v>8</v>
      </c>
      <c r="C8" t="s">
        <v>6</v>
      </c>
      <c r="D8" s="1" t="e" cm="1">
        <f t="array" ref="D8">SUM(_xlfn._xlws.FILTER('[1]Data Analysis Scenario 3'!$C$108:'[1]Data Analysis Scenario 3'!$R$108, MOD(_xlfn.SEQUENCE(1, COLUMNS('[1]Data Analysis Scenario 3'!$C$108:'[1]Data Analysis Scenario 3'!$R$108)),$B8)=$A8))</f>
        <v>#REF!</v>
      </c>
      <c r="E8" s="1" t="e" cm="1">
        <f t="array" ref="E8">SUM(_xlfn._xlws.FILTER('[2]Data Analysis Scenario 3'!$C$96:'[2]Data Analysis Scenario 3'!$J$96, MOD(_xlfn.SEQUENCE(1, COLUMNS('[2]Data Analysis Scenario 3'!$C$96:'[2]Data Analysis Scenario 3'!$J$96)),$B8)=$A8))</f>
        <v>#REF!</v>
      </c>
      <c r="H8" s="1" t="e" cm="1">
        <f t="array" ref="H8">SUM(_xlfn._xlws.FILTER('[3]Data Analysis Scenario 3'!$C$166:'[3]Data Analysis Scenario 3'!$AX$166, MOD(_xlfn.SEQUENCE(1, COLUMNS('[3]Data Analysis Scenario 3'!$C$166:'[3]Data Analysis Scenario 3'!$AX$166)),B8)=A8))</f>
        <v>#REF!</v>
      </c>
      <c r="I8" s="1" t="e" cm="1">
        <f t="array" ref="I8">SUM(_xlfn._xlws.FILTER('[4]Data Analysis Scenario 3'!$C$166:'[4]Data Analysis Scenario 3'!$AX$166, MOD(_xlfn.SEQUENCE(1, COLUMNS('[4]Data Analysis Scenario 3'!$C$166:'[4]Data Analysis Scenario 3'!$AX$166)),$B8)=$A8))</f>
        <v>#REF!</v>
      </c>
      <c r="J8" s="1" t="e" cm="1">
        <f t="array" ref="J8">SUM(_xlfn._xlws.FILTER('[5]Data Analysis Scenario 3'!$C$166:'[5]Data Analysis Scenario 3'!$AX$166, MOD(_xlfn.SEQUENCE(1, COLUMNS('[5]Data Analysis Scenario 3'!$C$166:'[5]Data Analysis Scenario 3'!$AX$166)),$B8)=$A8))</f>
        <v>#REF!</v>
      </c>
      <c r="K8" s="1" t="e" cm="1">
        <f t="array" ref="K8">SUM(_xlfn._xlws.FILTER('[6]Data Analysis Scenario 3'!$C$166:'[6]Data Analysis Scenario 3'!$AX$166, MOD(_xlfn.SEQUENCE(1, COLUMNS('[6]Data Analysis Scenario 3'!$C$166:'[6]Data Analysis Scenario 3'!$AX$166)),$B8)=$A8))</f>
        <v>#REF!</v>
      </c>
      <c r="L8" s="1" t="e" cm="1">
        <f t="array" ref="L8">SUM(_xlfn._xlws.FILTER('[7]Data Analysis Scenario 3'!$C$166:'[7]Data Analysis Scenario 3'!$AX$166, MOD(_xlfn.SEQUENCE(1, COLUMNS('[7]Data Analysis Scenario 3'!$C$166:'[7]Data Analysis Scenario 3'!$AX$166)),$B8)=$A8))</f>
        <v>#REF!</v>
      </c>
    </row>
    <row r="9" spans="1:12" x14ac:dyDescent="0.45">
      <c r="A9">
        <v>5</v>
      </c>
      <c r="B9">
        <v>8</v>
      </c>
      <c r="C9" t="s">
        <v>7</v>
      </c>
      <c r="D9" s="1" t="e" cm="1">
        <f t="array" ref="D9">SUM(_xlfn._xlws.FILTER('[1]Data Analysis Scenario 3'!$C$108:'[1]Data Analysis Scenario 3'!$R$108, MOD(_xlfn.SEQUENCE(1, COLUMNS('[1]Data Analysis Scenario 3'!$C$108:'[1]Data Analysis Scenario 3'!$R$108)),$B9)=$A9))</f>
        <v>#REF!</v>
      </c>
      <c r="E9" s="1" t="e" cm="1">
        <f t="array" ref="E9">SUM(_xlfn._xlws.FILTER('[2]Data Analysis Scenario 3'!$C$96:'[2]Data Analysis Scenario 3'!$J$96, MOD(_xlfn.SEQUENCE(1, COLUMNS('[2]Data Analysis Scenario 3'!$C$96:'[2]Data Analysis Scenario 3'!$J$96)),$B9)=$A9))</f>
        <v>#REF!</v>
      </c>
      <c r="H9" s="1" t="e" cm="1">
        <f t="array" ref="H9">SUM(_xlfn._xlws.FILTER('[3]Data Analysis Scenario 3'!$C$166:'[3]Data Analysis Scenario 3'!$AX$166, MOD(_xlfn.SEQUENCE(1, COLUMNS('[3]Data Analysis Scenario 3'!$C$166:'[3]Data Analysis Scenario 3'!$AX$166)),B9)=A9))</f>
        <v>#REF!</v>
      </c>
      <c r="I9" s="1" t="e" cm="1">
        <f t="array" ref="I9">SUM(_xlfn._xlws.FILTER('[4]Data Analysis Scenario 3'!$C$166:'[4]Data Analysis Scenario 3'!$AX$166, MOD(_xlfn.SEQUENCE(1, COLUMNS('[4]Data Analysis Scenario 3'!$C$166:'[4]Data Analysis Scenario 3'!$AX$166)),$B9)=$A9))</f>
        <v>#REF!</v>
      </c>
      <c r="J9" s="1" t="e" cm="1">
        <f t="array" ref="J9">SUM(_xlfn._xlws.FILTER('[5]Data Analysis Scenario 3'!$C$166:'[5]Data Analysis Scenario 3'!$AX$166, MOD(_xlfn.SEQUENCE(1, COLUMNS('[5]Data Analysis Scenario 3'!$C$166:'[5]Data Analysis Scenario 3'!$AX$166)),$B9)=$A9))</f>
        <v>#REF!</v>
      </c>
      <c r="K9" s="1" t="e" cm="1">
        <f t="array" ref="K9">SUM(_xlfn._xlws.FILTER('[6]Data Analysis Scenario 3'!$C$166:'[6]Data Analysis Scenario 3'!$AX$166, MOD(_xlfn.SEQUENCE(1, COLUMNS('[6]Data Analysis Scenario 3'!$C$166:'[6]Data Analysis Scenario 3'!$AX$166)),$B9)=$A9))</f>
        <v>#REF!</v>
      </c>
      <c r="L9" s="1" t="e" cm="1">
        <f t="array" ref="L9">SUM(_xlfn._xlws.FILTER('[7]Data Analysis Scenario 3'!$C$166:'[7]Data Analysis Scenario 3'!$AX$166, MOD(_xlfn.SEQUENCE(1, COLUMNS('[7]Data Analysis Scenario 3'!$C$166:'[7]Data Analysis Scenario 3'!$AX$166)),$B9)=$A9))</f>
        <v>#REF!</v>
      </c>
    </row>
    <row r="10" spans="1:12" x14ac:dyDescent="0.45">
      <c r="A10">
        <v>6</v>
      </c>
      <c r="B10">
        <v>8</v>
      </c>
      <c r="C10" t="s">
        <v>8</v>
      </c>
      <c r="D10" s="1" t="e" cm="1">
        <f t="array" ref="D10">SUM(_xlfn._xlws.FILTER('[1]Data Analysis Scenario 3'!$C$108:'[1]Data Analysis Scenario 3'!$R$108, MOD(_xlfn.SEQUENCE(1, COLUMNS('[1]Data Analysis Scenario 3'!$C$108:'[1]Data Analysis Scenario 3'!$R$108)),$B10)=$A10))</f>
        <v>#REF!</v>
      </c>
      <c r="E10" s="1" t="e" cm="1">
        <f t="array" ref="E10">SUM(_xlfn._xlws.FILTER('[2]Data Analysis Scenario 3'!$C$96:'[2]Data Analysis Scenario 3'!$J$96, MOD(_xlfn.SEQUENCE(1, COLUMNS('[2]Data Analysis Scenario 3'!$C$96:'[2]Data Analysis Scenario 3'!$J$96)),$B10)=$A10))</f>
        <v>#REF!</v>
      </c>
      <c r="H10" s="1" t="e" cm="1">
        <f t="array" ref="H10">SUM(_xlfn._xlws.FILTER('[3]Data Analysis Scenario 3'!$C$166:'[3]Data Analysis Scenario 3'!$AX$166, MOD(_xlfn.SEQUENCE(1, COLUMNS('[3]Data Analysis Scenario 3'!$C$166:'[3]Data Analysis Scenario 3'!$AX$166)),B10)=A10))</f>
        <v>#REF!</v>
      </c>
      <c r="I10" s="1" t="e" cm="1">
        <f t="array" ref="I10">SUM(_xlfn._xlws.FILTER('[4]Data Analysis Scenario 3'!$C$166:'[4]Data Analysis Scenario 3'!$AX$166, MOD(_xlfn.SEQUENCE(1, COLUMNS('[4]Data Analysis Scenario 3'!$C$166:'[4]Data Analysis Scenario 3'!$AX$166)),$B10)=$A10))</f>
        <v>#REF!</v>
      </c>
      <c r="J10" s="1" t="e" cm="1">
        <f t="array" ref="J10">SUM(_xlfn._xlws.FILTER('[5]Data Analysis Scenario 3'!$C$166:'[5]Data Analysis Scenario 3'!$AX$166, MOD(_xlfn.SEQUENCE(1, COLUMNS('[5]Data Analysis Scenario 3'!$C$166:'[5]Data Analysis Scenario 3'!$AX$166)),$B10)=$A10))</f>
        <v>#REF!</v>
      </c>
      <c r="K10" s="1" t="e" cm="1">
        <f t="array" ref="K10">SUM(_xlfn._xlws.FILTER('[6]Data Analysis Scenario 3'!$C$166:'[6]Data Analysis Scenario 3'!$AX$166, MOD(_xlfn.SEQUENCE(1, COLUMNS('[6]Data Analysis Scenario 3'!$C$166:'[6]Data Analysis Scenario 3'!$AX$166)),$B10)=$A10))</f>
        <v>#REF!</v>
      </c>
      <c r="L10" s="1" t="e" cm="1">
        <f t="array" ref="L10">SUM(_xlfn._xlws.FILTER('[7]Data Analysis Scenario 3'!$C$166:'[7]Data Analysis Scenario 3'!$AX$166, MOD(_xlfn.SEQUENCE(1, COLUMNS('[7]Data Analysis Scenario 3'!$C$166:'[7]Data Analysis Scenario 3'!$AX$166)),$B10)=$A10))</f>
        <v>#REF!</v>
      </c>
    </row>
    <row r="11" spans="1:12" x14ac:dyDescent="0.45">
      <c r="A11">
        <v>7</v>
      </c>
      <c r="B11">
        <v>8</v>
      </c>
      <c r="C11" t="s">
        <v>9</v>
      </c>
      <c r="D11" s="1" t="e" cm="1">
        <f t="array" ref="D11">SUM(_xlfn._xlws.FILTER('[1]Data Analysis Scenario 3'!$C$108:'[1]Data Analysis Scenario 3'!$R$108, MOD(_xlfn.SEQUENCE(1, COLUMNS('[1]Data Analysis Scenario 3'!$C$108:'[1]Data Analysis Scenario 3'!$R$108)),$B11)=$A11))</f>
        <v>#REF!</v>
      </c>
      <c r="E11" s="1" t="e" cm="1">
        <f t="array" ref="E11">SUM(_xlfn._xlws.FILTER('[2]Data Analysis Scenario 3'!$C$96:'[2]Data Analysis Scenario 3'!$J$96, MOD(_xlfn.SEQUENCE(1, COLUMNS('[2]Data Analysis Scenario 3'!$C$96:'[2]Data Analysis Scenario 3'!$J$96)),$B11)=$A11))</f>
        <v>#REF!</v>
      </c>
      <c r="H11" s="1" t="e" cm="1">
        <f t="array" ref="H11">SUM(_xlfn._xlws.FILTER('[3]Data Analysis Scenario 3'!$C$166:'[3]Data Analysis Scenario 3'!$AX$166, MOD(_xlfn.SEQUENCE(1, COLUMNS('[3]Data Analysis Scenario 3'!$C$166:'[3]Data Analysis Scenario 3'!$AX$166)),B11)=A11))</f>
        <v>#REF!</v>
      </c>
      <c r="I11" s="1" t="e" cm="1">
        <f t="array" ref="I11">SUM(_xlfn._xlws.FILTER('[4]Data Analysis Scenario 3'!$C$166:'[4]Data Analysis Scenario 3'!$AX$166, MOD(_xlfn.SEQUENCE(1, COLUMNS('[4]Data Analysis Scenario 3'!$C$166:'[4]Data Analysis Scenario 3'!$AX$166)),$B11)=$A11))</f>
        <v>#REF!</v>
      </c>
      <c r="J11" s="1" t="e" cm="1">
        <f t="array" ref="J11">SUM(_xlfn._xlws.FILTER('[5]Data Analysis Scenario 3'!$C$166:'[5]Data Analysis Scenario 3'!$AX$166, MOD(_xlfn.SEQUENCE(1, COLUMNS('[5]Data Analysis Scenario 3'!$C$166:'[5]Data Analysis Scenario 3'!$AX$166)),$B11)=$A11))</f>
        <v>#REF!</v>
      </c>
      <c r="K11" s="1" t="e" cm="1">
        <f t="array" ref="K11">SUM(_xlfn._xlws.FILTER('[6]Data Analysis Scenario 3'!$C$166:'[6]Data Analysis Scenario 3'!$AX$166, MOD(_xlfn.SEQUENCE(1, COLUMNS('[6]Data Analysis Scenario 3'!$C$166:'[6]Data Analysis Scenario 3'!$AX$166)),$B11)=$A11))</f>
        <v>#REF!</v>
      </c>
      <c r="L11" s="1" t="e" cm="1">
        <f t="array" ref="L11">SUM(_xlfn._xlws.FILTER('[7]Data Analysis Scenario 3'!$C$166:'[7]Data Analysis Scenario 3'!$AX$166, MOD(_xlfn.SEQUENCE(1, COLUMNS('[7]Data Analysis Scenario 3'!$C$166:'[7]Data Analysis Scenario 3'!$AX$166)),$B11)=$A11))</f>
        <v>#REF!</v>
      </c>
    </row>
    <row r="12" spans="1:12" x14ac:dyDescent="0.45">
      <c r="A12">
        <v>0</v>
      </c>
      <c r="B12">
        <v>8</v>
      </c>
      <c r="C12" t="s">
        <v>2</v>
      </c>
      <c r="D12" s="1" t="e" cm="1">
        <f t="array" ref="D12">SUM(_xlfn._xlws.FILTER('[1]Data Analysis Scenario 3'!$C$108:'[1]Data Analysis Scenario 3'!$R$108, MOD(_xlfn.SEQUENCE(1, COLUMNS('[1]Data Analysis Scenario 3'!$C$108:'[1]Data Analysis Scenario 3'!$R$108)),$B12)=$A12))</f>
        <v>#REF!</v>
      </c>
      <c r="E12" s="1" t="e" cm="1">
        <f t="array" ref="E12">SUM(_xlfn._xlws.FILTER('[2]Data Analysis Scenario 3'!$C$96:'[2]Data Analysis Scenario 3'!$J$96, MOD(_xlfn.SEQUENCE(1, COLUMNS('[2]Data Analysis Scenario 3'!$C$96:'[2]Data Analysis Scenario 3'!$J$96)),$B12)=$A12))</f>
        <v>#REF!</v>
      </c>
      <c r="H12" s="1" t="e" cm="1">
        <f t="array" ref="H12">SUM(_xlfn._xlws.FILTER('[3]Data Analysis Scenario 3'!$C$166:'[3]Data Analysis Scenario 3'!$AX$166, MOD(_xlfn.SEQUENCE(1, COLUMNS('[3]Data Analysis Scenario 3'!$C$166:'[3]Data Analysis Scenario 3'!$AX$166)),B12)=A12))</f>
        <v>#REF!</v>
      </c>
      <c r="I12" s="1" t="e" cm="1">
        <f t="array" ref="I12">SUM(_xlfn._xlws.FILTER('[4]Data Analysis Scenario 3'!$C$166:'[4]Data Analysis Scenario 3'!$AX$166, MOD(_xlfn.SEQUENCE(1, COLUMNS('[4]Data Analysis Scenario 3'!$C$166:'[4]Data Analysis Scenario 3'!$AX$166)),$B12)=$A12))</f>
        <v>#REF!</v>
      </c>
      <c r="J12" s="1" t="e" cm="1">
        <f t="array" ref="J12">SUM(_xlfn._xlws.FILTER('[5]Data Analysis Scenario 3'!$C$166:'[5]Data Analysis Scenario 3'!$AX$166, MOD(_xlfn.SEQUENCE(1, COLUMNS('[5]Data Analysis Scenario 3'!$C$166:'[5]Data Analysis Scenario 3'!$AX$166)),$B12)=$A12))</f>
        <v>#REF!</v>
      </c>
      <c r="K12" s="1" t="e" cm="1">
        <f t="array" ref="K12">SUM(_xlfn._xlws.FILTER('[6]Data Analysis Scenario 3'!$C$166:'[6]Data Analysis Scenario 3'!$AX$166, MOD(_xlfn.SEQUENCE(1, COLUMNS('[6]Data Analysis Scenario 3'!$C$166:'[6]Data Analysis Scenario 3'!$AX$166)),$B12)=$A12))</f>
        <v>#REF!</v>
      </c>
      <c r="L12" s="1" t="e" cm="1">
        <f t="array" ref="L12">SUM(_xlfn._xlws.FILTER('[7]Data Analysis Scenario 3'!$C$166:'[7]Data Analysis Scenario 3'!$AX$166, MOD(_xlfn.SEQUENCE(1, COLUMNS('[7]Data Analysis Scenario 3'!$C$166:'[7]Data Analysis Scenario 3'!$AX$166)),$B12)=$A12))</f>
        <v>#REF!</v>
      </c>
    </row>
    <row r="13" spans="1:12" x14ac:dyDescent="0.45">
      <c r="A13">
        <v>1</v>
      </c>
      <c r="B13">
        <v>4</v>
      </c>
      <c r="C13" t="s">
        <v>12</v>
      </c>
      <c r="D13" s="1" t="e" cm="1">
        <f t="array" ref="D13">SUM(_xlfn._xlws.FILTER('[1]Data Analysis Scenario 3'!$S$108:'[1]Data Analysis Scenario 3'!$Z$108, MOD(_xlfn.SEQUENCE(1, COLUMNS('[1]Data Analysis Scenario 3'!$S$108:'[1]Data Analysis Scenario 3'!$Z$108)),$B13)=$A13))</f>
        <v>#REF!</v>
      </c>
      <c r="E13" s="1" t="e" cm="1">
        <f t="array" ref="E13">SUM(_xlfn._xlws.FILTER('[2]Data Analysis Scenario 3'!$K$96:'[2]Data Analysis Scenario 3'!$N$96, MOD(_xlfn.SEQUENCE(1, COLUMNS('[2]Data Analysis Scenario 3'!$K$96:'[2]Data Analysis Scenario 3'!$N$96)),$B13)=$A13))</f>
        <v>#REF!</v>
      </c>
      <c r="H13" s="1" t="e" cm="1">
        <f t="array" ref="H13">SUM(_xlfn._xlws.FILTER('[3]Data Analysis Scenario 3'!$AY$166:'[3]Data Analysis Scenario 3'!$BV$166, MOD(_xlfn.SEQUENCE(1, COLUMNS('[3]Data Analysis Scenario 3'!$AY$166:'[3]Data Analysis Scenario 3'!$BV$166)),B13)=A13))</f>
        <v>#REF!</v>
      </c>
      <c r="I13" s="1" t="e" cm="1">
        <f t="array" ref="I13">SUM(_xlfn._xlws.FILTER('[4]Data Analysis Scenario 3'!$AY$166:'[4]Data Analysis Scenario 3'!$BV$166, MOD(_xlfn.SEQUENCE(1, COLUMNS('[4]Data Analysis Scenario 3'!$AY$166:'[4]Data Analysis Scenario 3'!$BV$166)),$B13)=$A13))</f>
        <v>#REF!</v>
      </c>
      <c r="J13" s="1" t="e" cm="1">
        <f t="array" ref="J13">SUM(_xlfn._xlws.FILTER('[5]Data Analysis Scenario 3'!$AY$166:'[5]Data Analysis Scenario 3'!$BV$166, MOD(_xlfn.SEQUENCE(1, COLUMNS('[5]Data Analysis Scenario 3'!$AY$166:'[5]Data Analysis Scenario 3'!$BV$166)),$B13)=$A13))</f>
        <v>#REF!</v>
      </c>
      <c r="K13" s="1" t="e" cm="1">
        <f t="array" ref="K13">SUM(_xlfn._xlws.FILTER('[6]Data Analysis Scenario 3'!$AY$166:'[6]Data Analysis Scenario 3'!$BV$166, MOD(_xlfn.SEQUENCE(1, COLUMNS('[6]Data Analysis Scenario 3'!$AY$166:'[6]Data Analysis Scenario 3'!$BV$166)),$B13)=$A13))</f>
        <v>#REF!</v>
      </c>
      <c r="L13" s="1" t="e" cm="1">
        <f t="array" ref="L13">SUM(_xlfn._xlws.FILTER('[7]Data Analysis Scenario 3'!$AY$166:'[7]Data Analysis Scenario 3'!$BV$166, MOD(_xlfn.SEQUENCE(1, COLUMNS('[7]Data Analysis Scenario 3'!$AY$166:'[7]Data Analysis Scenario 3'!$BV$166)),$B13)=$A13))</f>
        <v>#REF!</v>
      </c>
    </row>
    <row r="14" spans="1:12" x14ac:dyDescent="0.45">
      <c r="A14">
        <v>2</v>
      </c>
      <c r="B14">
        <v>4</v>
      </c>
      <c r="C14" t="s">
        <v>13</v>
      </c>
      <c r="D14" s="1" t="e" cm="1">
        <f t="array" ref="D14">SUM(_xlfn._xlws.FILTER('[1]Data Analysis Scenario 3'!$S$108:'[1]Data Analysis Scenario 3'!$Z$108, MOD(_xlfn.SEQUENCE(1, COLUMNS('[1]Data Analysis Scenario 3'!$S$108:'[1]Data Analysis Scenario 3'!$Z$108)),$B14)=$A14))</f>
        <v>#REF!</v>
      </c>
      <c r="E14" s="1" t="e" cm="1">
        <f t="array" ref="E14">SUM(_xlfn._xlws.FILTER('[2]Data Analysis Scenario 3'!$K$96:'[2]Data Analysis Scenario 3'!$N$96, MOD(_xlfn.SEQUENCE(1, COLUMNS('[2]Data Analysis Scenario 3'!$K$96:'[2]Data Analysis Scenario 3'!$N$96)),$B14)=$A14))</f>
        <v>#REF!</v>
      </c>
      <c r="H14" s="1" t="e" cm="1">
        <f t="array" ref="H14">SUM(_xlfn._xlws.FILTER('[3]Data Analysis Scenario 3'!$AY$166:'[3]Data Analysis Scenario 3'!$BV$166, MOD(_xlfn.SEQUENCE(1, COLUMNS('[3]Data Analysis Scenario 3'!$AY$166:'[3]Data Analysis Scenario 3'!$BV$166)),B14)=A14))</f>
        <v>#REF!</v>
      </c>
      <c r="I14" s="1" t="e" cm="1">
        <f t="array" ref="I14">SUM(_xlfn._xlws.FILTER('[4]Data Analysis Scenario 3'!$AY$166:'[4]Data Analysis Scenario 3'!$BV$166, MOD(_xlfn.SEQUENCE(1, COLUMNS('[4]Data Analysis Scenario 3'!$AY$166:'[4]Data Analysis Scenario 3'!$BV$166)),$B14)=$A14))</f>
        <v>#REF!</v>
      </c>
      <c r="J14" s="1" t="e" cm="1">
        <f t="array" ref="J14">SUM(_xlfn._xlws.FILTER('[5]Data Analysis Scenario 3'!$AY$166:'[5]Data Analysis Scenario 3'!$BV$166, MOD(_xlfn.SEQUENCE(1, COLUMNS('[5]Data Analysis Scenario 3'!$AY$166:'[5]Data Analysis Scenario 3'!$BV$166)),$B14)=$A14))</f>
        <v>#REF!</v>
      </c>
      <c r="K14" s="1" t="e" cm="1">
        <f t="array" ref="K14">SUM(_xlfn._xlws.FILTER('[6]Data Analysis Scenario 3'!$AY$166:'[6]Data Analysis Scenario 3'!$BV$166, MOD(_xlfn.SEQUENCE(1, COLUMNS('[6]Data Analysis Scenario 3'!$AY$166:'[6]Data Analysis Scenario 3'!$BV$166)),$B14)=$A14))</f>
        <v>#REF!</v>
      </c>
      <c r="L14" s="1" t="e" cm="1">
        <f t="array" ref="L14">SUM(_xlfn._xlws.FILTER('[7]Data Analysis Scenario 3'!$AY$166:'[7]Data Analysis Scenario 3'!$BV$166, MOD(_xlfn.SEQUENCE(1, COLUMNS('[7]Data Analysis Scenario 3'!$AY$166:'[7]Data Analysis Scenario 3'!$BV$166)),$B14)=$A14))</f>
        <v>#REF!</v>
      </c>
    </row>
    <row r="15" spans="1:12" x14ac:dyDescent="0.45">
      <c r="A15">
        <v>3</v>
      </c>
      <c r="B15">
        <v>4</v>
      </c>
      <c r="C15" t="s">
        <v>15</v>
      </c>
      <c r="D15" s="1" t="e" cm="1">
        <f t="array" ref="D15">SUM(_xlfn._xlws.FILTER('[1]Data Analysis Scenario 3'!$S$108:'[1]Data Analysis Scenario 3'!$Z$108, MOD(_xlfn.SEQUENCE(1, COLUMNS('[1]Data Analysis Scenario 3'!$S$108:'[1]Data Analysis Scenario 3'!$Z$108)),$B15)=$A15))</f>
        <v>#REF!</v>
      </c>
      <c r="E15" s="1" t="e" cm="1">
        <f t="array" ref="E15">SUM(_xlfn._xlws.FILTER('[2]Data Analysis Scenario 3'!$K$96:'[2]Data Analysis Scenario 3'!$N$96, MOD(_xlfn.SEQUENCE(1, COLUMNS('[2]Data Analysis Scenario 3'!$K$96:'[2]Data Analysis Scenario 3'!$N$96)),$B15)=$A15))</f>
        <v>#REF!</v>
      </c>
      <c r="H15" s="1" t="e" cm="1">
        <f t="array" ref="H15">SUM(_xlfn._xlws.FILTER('[3]Data Analysis Scenario 3'!$AY$166:'[3]Data Analysis Scenario 3'!$BV$166, MOD(_xlfn.SEQUENCE(1, COLUMNS('[3]Data Analysis Scenario 3'!$AY$166:'[3]Data Analysis Scenario 3'!$BV$166)),B15)=A15))</f>
        <v>#REF!</v>
      </c>
      <c r="I15" s="1" t="e" cm="1">
        <f t="array" ref="I15">SUM(_xlfn._xlws.FILTER('[4]Data Analysis Scenario 3'!$AY$166:'[4]Data Analysis Scenario 3'!$BV$166, MOD(_xlfn.SEQUENCE(1, COLUMNS('[4]Data Analysis Scenario 3'!$AY$166:'[4]Data Analysis Scenario 3'!$BV$166)),$B15)=$A15))</f>
        <v>#REF!</v>
      </c>
      <c r="J15" s="1" t="e" cm="1">
        <f t="array" ref="J15">SUM(_xlfn._xlws.FILTER('[5]Data Analysis Scenario 3'!$AY$166:'[5]Data Analysis Scenario 3'!$BV$166, MOD(_xlfn.SEQUENCE(1, COLUMNS('[5]Data Analysis Scenario 3'!$AY$166:'[5]Data Analysis Scenario 3'!$BV$166)),$B15)=$A15))</f>
        <v>#REF!</v>
      </c>
      <c r="K15" s="1" t="e" cm="1">
        <f t="array" ref="K15">SUM(_xlfn._xlws.FILTER('[6]Data Analysis Scenario 3'!$AY$166:'[6]Data Analysis Scenario 3'!$BV$166, MOD(_xlfn.SEQUENCE(1, COLUMNS('[6]Data Analysis Scenario 3'!$AY$166:'[6]Data Analysis Scenario 3'!$BV$166)),$B15)=$A15))</f>
        <v>#REF!</v>
      </c>
      <c r="L15" s="1" t="e" cm="1">
        <f t="array" ref="L15">SUM(_xlfn._xlws.FILTER('[7]Data Analysis Scenario 3'!$AY$166:'[7]Data Analysis Scenario 3'!$BV$166, MOD(_xlfn.SEQUENCE(1, COLUMNS('[7]Data Analysis Scenario 3'!$AY$166:'[7]Data Analysis Scenario 3'!$BV$166)),$B15)=$A15))</f>
        <v>#REF!</v>
      </c>
    </row>
    <row r="16" spans="1:12" x14ac:dyDescent="0.45">
      <c r="A16">
        <v>0</v>
      </c>
      <c r="B16">
        <v>4</v>
      </c>
      <c r="C16" t="s">
        <v>14</v>
      </c>
      <c r="D16" s="1" t="e" cm="1">
        <f t="array" ref="D16">SUM(_xlfn._xlws.FILTER('[1]Data Analysis Scenario 3'!$S$108:'[1]Data Analysis Scenario 3'!$Z$108, MOD(_xlfn.SEQUENCE(1, COLUMNS('[1]Data Analysis Scenario 3'!$S$108:'[1]Data Analysis Scenario 3'!$Z$108)),$B16)=$A16))</f>
        <v>#REF!</v>
      </c>
      <c r="E16" s="1" t="e" cm="1">
        <f t="array" ref="E16">SUM(_xlfn._xlws.FILTER('[2]Data Analysis Scenario 3'!$K$96:'[2]Data Analysis Scenario 3'!$N$96, MOD(_xlfn.SEQUENCE(1, COLUMNS('[2]Data Analysis Scenario 3'!$K$96:'[2]Data Analysis Scenario 3'!$N$96)),$B16)=$A16))</f>
        <v>#REF!</v>
      </c>
      <c r="H16" s="1" t="e" cm="1">
        <f t="array" ref="H16">SUM(_xlfn._xlws.FILTER('[3]Data Analysis Scenario 3'!$AY$166:'[3]Data Analysis Scenario 3'!$BV$166, MOD(_xlfn.SEQUENCE(1, COLUMNS('[3]Data Analysis Scenario 3'!$AY$166:'[3]Data Analysis Scenario 3'!$BV$166)),B16)=A16))</f>
        <v>#REF!</v>
      </c>
      <c r="I16" s="1" t="e" cm="1">
        <f t="array" ref="I16">SUM(_xlfn._xlws.FILTER('[4]Data Analysis Scenario 3'!$AY$166:'[4]Data Analysis Scenario 3'!$BV$166, MOD(_xlfn.SEQUENCE(1, COLUMNS('[4]Data Analysis Scenario 3'!$AY$166:'[4]Data Analysis Scenario 3'!$BV$166)),$B16)=$A16))</f>
        <v>#REF!</v>
      </c>
      <c r="J16" s="1" t="e" cm="1">
        <f t="array" ref="J16">SUM(_xlfn._xlws.FILTER('[5]Data Analysis Scenario 3'!$AY$166:'[5]Data Analysis Scenario 3'!$BV$166, MOD(_xlfn.SEQUENCE(1, COLUMNS('[5]Data Analysis Scenario 3'!$AY$166:'[5]Data Analysis Scenario 3'!$BV$166)),$B16)=$A16))</f>
        <v>#REF!</v>
      </c>
      <c r="K16" s="1" t="e" cm="1">
        <f t="array" ref="K16">SUM(_xlfn._xlws.FILTER('[6]Data Analysis Scenario 3'!$AY$166:'[6]Data Analysis Scenario 3'!$BV$166, MOD(_xlfn.SEQUENCE(1, COLUMNS('[6]Data Analysis Scenario 3'!$AY$166:'[6]Data Analysis Scenario 3'!$BV$166)),$B16)=$A16))</f>
        <v>#REF!</v>
      </c>
      <c r="L16" s="1" t="e" cm="1">
        <f t="array" ref="L16">SUM(_xlfn._xlws.FILTER('[7]Data Analysis Scenario 3'!$AY$166:'[7]Data Analysis Scenario 3'!$BV$166, MOD(_xlfn.SEQUENCE(1, COLUMNS('[7]Data Analysis Scenario 3'!$AY$166:'[7]Data Analysis Scenario 3'!$BV$166)),$B16)=$A16))</f>
        <v>#REF!</v>
      </c>
    </row>
    <row r="17" spans="3:12" x14ac:dyDescent="0.45">
      <c r="C17" t="s">
        <v>27</v>
      </c>
      <c r="D17" s="2" t="e">
        <f>SUM(D3:D16)</f>
        <v>#REF!</v>
      </c>
      <c r="E17" s="2" t="e">
        <f t="shared" ref="E17:L17" si="0">SUM(E3:E16)</f>
        <v>#REF!</v>
      </c>
      <c r="F17" s="2">
        <f t="shared" si="0"/>
        <v>0</v>
      </c>
      <c r="G17" s="2">
        <f t="shared" si="0"/>
        <v>0</v>
      </c>
      <c r="H17" s="2" t="e">
        <f t="shared" si="0"/>
        <v>#REF!</v>
      </c>
      <c r="I17" s="2" t="e">
        <f t="shared" si="0"/>
        <v>#REF!</v>
      </c>
      <c r="J17" s="2" t="e">
        <f t="shared" si="0"/>
        <v>#REF!</v>
      </c>
      <c r="K17" s="2" t="e">
        <f t="shared" si="0"/>
        <v>#REF!</v>
      </c>
      <c r="L17" s="2" t="e">
        <f t="shared" si="0"/>
        <v>#REF!</v>
      </c>
    </row>
    <row r="19" spans="3:12" x14ac:dyDescent="0.45">
      <c r="C19" t="s">
        <v>0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</row>
    <row r="20" spans="3:12" x14ac:dyDescent="0.45">
      <c r="C20" t="s">
        <v>10</v>
      </c>
      <c r="D20">
        <v>-5.0507780244586007</v>
      </c>
      <c r="E20">
        <v>-7.1090323200000013E-2</v>
      </c>
      <c r="H20">
        <v>-76.496122279106046</v>
      </c>
      <c r="I20">
        <v>-88.948122673825424</v>
      </c>
      <c r="J20">
        <v>-89.320878878795071</v>
      </c>
      <c r="K20">
        <v>-3.9568846818178498</v>
      </c>
      <c r="L20">
        <v>-51.132660442332281</v>
      </c>
    </row>
    <row r="21" spans="3:12" x14ac:dyDescent="0.45">
      <c r="C21" t="s">
        <v>11</v>
      </c>
      <c r="D21">
        <v>2.397537636083052E-19</v>
      </c>
      <c r="E21">
        <v>-16.906056959999994</v>
      </c>
      <c r="H21">
        <v>0</v>
      </c>
      <c r="I21">
        <v>0</v>
      </c>
      <c r="J21">
        <v>0</v>
      </c>
      <c r="K21">
        <v>1.8512346260547683E-2</v>
      </c>
      <c r="L21">
        <v>1.771775476843079E-2</v>
      </c>
    </row>
    <row r="22" spans="3:12" x14ac:dyDescent="0.45">
      <c r="C22" t="s">
        <v>3</v>
      </c>
      <c r="D22">
        <v>-2.4403993432000008E-2</v>
      </c>
      <c r="E22">
        <v>0</v>
      </c>
      <c r="H22">
        <v>-7.5044313758110834E-4</v>
      </c>
      <c r="I22">
        <v>-6.9439562924604528E-3</v>
      </c>
      <c r="J22">
        <v>-7.9627039123108777E-3</v>
      </c>
      <c r="K22">
        <v>-2.4403993431999744E-2</v>
      </c>
      <c r="L22">
        <v>-5.4407022979054893E-5</v>
      </c>
    </row>
    <row r="23" spans="3:12" x14ac:dyDescent="0.45">
      <c r="C23" t="s">
        <v>4</v>
      </c>
      <c r="D23">
        <v>-6.1633399103222732E-16</v>
      </c>
      <c r="E23">
        <v>0</v>
      </c>
      <c r="H23">
        <v>5.7198339411228761E-14</v>
      </c>
      <c r="I23">
        <v>-1.4210359775069243E-3</v>
      </c>
      <c r="J23">
        <v>-2.8989133941116824E-3</v>
      </c>
      <c r="K23">
        <v>1.5272607206405045E-16</v>
      </c>
      <c r="L23">
        <v>-5.6792264707096792E-16</v>
      </c>
    </row>
    <row r="24" spans="3:12" x14ac:dyDescent="0.45">
      <c r="C24" t="s">
        <v>5</v>
      </c>
      <c r="D24">
        <v>-33.620752132170686</v>
      </c>
      <c r="E24">
        <v>0</v>
      </c>
      <c r="H24">
        <v>-0.16053751393971555</v>
      </c>
      <c r="I24">
        <v>-14.145402450196695</v>
      </c>
      <c r="J24">
        <v>-7.9937403976436627</v>
      </c>
      <c r="K24">
        <v>2.7869307038803922E-11</v>
      </c>
      <c r="L24">
        <v>-2.1142492152487371E-3</v>
      </c>
    </row>
    <row r="25" spans="3:12" x14ac:dyDescent="0.45">
      <c r="C25" t="s">
        <v>6</v>
      </c>
      <c r="D25">
        <v>-4.6160030079045073</v>
      </c>
      <c r="E25">
        <v>-6.5359649584626762</v>
      </c>
      <c r="H25">
        <v>-4.7907979178142668</v>
      </c>
      <c r="I25">
        <v>-4.6231534589977139</v>
      </c>
      <c r="J25">
        <v>-4.6160030079045073</v>
      </c>
      <c r="K25">
        <v>-7.9611660760353704</v>
      </c>
      <c r="L25">
        <v>-6.7243641037822339</v>
      </c>
    </row>
    <row r="26" spans="3:12" x14ac:dyDescent="0.45">
      <c r="C26" t="s">
        <v>7</v>
      </c>
      <c r="D26">
        <v>0</v>
      </c>
      <c r="E26">
        <v>0</v>
      </c>
      <c r="H26">
        <v>0</v>
      </c>
      <c r="I26">
        <v>-8.4085681998345105</v>
      </c>
      <c r="J26">
        <v>-4.6714267776858422</v>
      </c>
      <c r="K26">
        <v>0</v>
      </c>
      <c r="L26">
        <v>0</v>
      </c>
    </row>
    <row r="27" spans="3:12" x14ac:dyDescent="0.45">
      <c r="C27" t="s">
        <v>8</v>
      </c>
      <c r="D27">
        <v>0</v>
      </c>
      <c r="E27">
        <v>0</v>
      </c>
      <c r="H27">
        <v>-4.8616688893660642</v>
      </c>
      <c r="I27">
        <v>-4.8616688893660829</v>
      </c>
      <c r="J27">
        <v>-4.8616688893660829</v>
      </c>
      <c r="K27">
        <v>0</v>
      </c>
      <c r="L27">
        <v>-2.4308344446829802</v>
      </c>
    </row>
    <row r="28" spans="3:12" x14ac:dyDescent="0.45">
      <c r="C28" t="s">
        <v>9</v>
      </c>
      <c r="D28">
        <v>-1.2344303493806135</v>
      </c>
      <c r="E28">
        <v>-0.15755717430312449</v>
      </c>
      <c r="H28">
        <v>-1.6940012609135455</v>
      </c>
      <c r="I28">
        <v>-1.6347206338880393</v>
      </c>
      <c r="J28">
        <v>-1.6321950790846871</v>
      </c>
      <c r="K28">
        <v>-2.1083474968992579</v>
      </c>
      <c r="L28">
        <v>-1.9943698854760248</v>
      </c>
    </row>
    <row r="29" spans="3:12" x14ac:dyDescent="0.45">
      <c r="C29" t="s">
        <v>2</v>
      </c>
      <c r="D29">
        <v>-3.3125152859091309</v>
      </c>
      <c r="E29">
        <v>-4.6624060914944455E-2</v>
      </c>
      <c r="H29">
        <v>-50.169414124960404</v>
      </c>
      <c r="I29">
        <v>-58.335966178507796</v>
      </c>
      <c r="J29">
        <v>-58.580435569342299</v>
      </c>
      <c r="K29">
        <v>-2.5950934548358622</v>
      </c>
      <c r="L29">
        <v>-33.534975899595743</v>
      </c>
    </row>
    <row r="30" spans="3:12" x14ac:dyDescent="0.45">
      <c r="C30" t="s">
        <v>12</v>
      </c>
      <c r="D30">
        <v>0</v>
      </c>
      <c r="E30">
        <v>44.870061640642284</v>
      </c>
      <c r="H30">
        <v>1.8596820368055673</v>
      </c>
      <c r="I30">
        <v>0.20342772250143198</v>
      </c>
      <c r="J30">
        <v>0</v>
      </c>
      <c r="K30">
        <v>6.5560252901826219</v>
      </c>
      <c r="L30">
        <v>5.0714574157234082</v>
      </c>
    </row>
    <row r="31" spans="3:12" x14ac:dyDescent="0.45">
      <c r="C31" t="s">
        <v>13</v>
      </c>
      <c r="D31">
        <v>0</v>
      </c>
      <c r="E31">
        <v>0</v>
      </c>
      <c r="H31">
        <v>47.010965361180922</v>
      </c>
      <c r="I31">
        <v>64.019938767264165</v>
      </c>
      <c r="J31">
        <v>0</v>
      </c>
      <c r="K31">
        <v>0</v>
      </c>
      <c r="L31">
        <v>23.41215772024475</v>
      </c>
    </row>
    <row r="32" spans="3:12" x14ac:dyDescent="0.45">
      <c r="C32" t="s">
        <v>15</v>
      </c>
      <c r="D32">
        <v>0</v>
      </c>
      <c r="E32">
        <v>0</v>
      </c>
      <c r="H32">
        <v>0</v>
      </c>
      <c r="I32">
        <v>7.6848854487942403E-2</v>
      </c>
      <c r="J32">
        <v>1.1537960606314375</v>
      </c>
      <c r="K32">
        <v>0</v>
      </c>
      <c r="L32">
        <v>0</v>
      </c>
    </row>
    <row r="33" spans="1:12" x14ac:dyDescent="0.45">
      <c r="C33" t="s">
        <v>14</v>
      </c>
      <c r="D33">
        <v>17.58090080167948</v>
      </c>
      <c r="E33">
        <v>0</v>
      </c>
      <c r="H33">
        <v>15.721377764374754</v>
      </c>
      <c r="I33">
        <v>7.4989425511713348</v>
      </c>
      <c r="J33">
        <v>22.074979437008622</v>
      </c>
      <c r="K33">
        <v>11.49419452300948</v>
      </c>
      <c r="L33">
        <v>12.808223545524079</v>
      </c>
    </row>
    <row r="34" spans="1:12" x14ac:dyDescent="0.45">
      <c r="C34" t="s">
        <v>27</v>
      </c>
      <c r="D34">
        <v>-30.277981991576066</v>
      </c>
      <c r="E34">
        <v>21.152768163761547</v>
      </c>
      <c r="F34">
        <v>0</v>
      </c>
      <c r="G34">
        <v>0</v>
      </c>
      <c r="H34">
        <v>-73.581267266876324</v>
      </c>
      <c r="I34">
        <v>-109.16680958146134</v>
      </c>
      <c r="J34">
        <v>-148.45843471948848</v>
      </c>
      <c r="K34">
        <v>1.4228364564601783</v>
      </c>
      <c r="L34">
        <v>-54.509816995846812</v>
      </c>
    </row>
    <row r="36" spans="1:12" x14ac:dyDescent="0.45"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24</v>
      </c>
    </row>
    <row r="37" spans="1:12" x14ac:dyDescent="0.45">
      <c r="A37" t="s">
        <v>28</v>
      </c>
      <c r="B37">
        <f>120*7368.4</f>
        <v>884208</v>
      </c>
      <c r="C37" t="s">
        <v>29</v>
      </c>
      <c r="D37" s="3">
        <f>SUM(D20:D21)</f>
        <v>-5.0507780244586007</v>
      </c>
      <c r="E37" s="3">
        <f t="shared" ref="E37:L37" si="1">SUM(E20:E21)</f>
        <v>-16.977147283199994</v>
      </c>
      <c r="F37" s="3">
        <f t="shared" si="1"/>
        <v>0</v>
      </c>
      <c r="G37" s="3">
        <f t="shared" si="1"/>
        <v>0</v>
      </c>
      <c r="H37" s="3">
        <f t="shared" si="1"/>
        <v>-76.496122279106046</v>
      </c>
      <c r="I37" s="3">
        <f t="shared" si="1"/>
        <v>-88.948122673825424</v>
      </c>
      <c r="J37" s="3">
        <f t="shared" si="1"/>
        <v>-89.320878878795071</v>
      </c>
      <c r="K37" s="3">
        <f t="shared" si="1"/>
        <v>-3.9383723355573022</v>
      </c>
      <c r="L37" s="3">
        <f t="shared" si="1"/>
        <v>-51.114942687563847</v>
      </c>
    </row>
    <row r="38" spans="1:12" x14ac:dyDescent="0.45">
      <c r="C38" t="s">
        <v>30</v>
      </c>
      <c r="D38" s="3">
        <f>SUM(D22:D29)</f>
        <v>-42.808104768796944</v>
      </c>
      <c r="E38" s="3">
        <f t="shared" ref="E38:L38" si="2">SUM(E22:E29)</f>
        <v>-6.7401461936807454</v>
      </c>
      <c r="F38" s="3">
        <f t="shared" si="2"/>
        <v>0</v>
      </c>
      <c r="G38" s="3">
        <f t="shared" si="2"/>
        <v>0</v>
      </c>
      <c r="H38" s="3">
        <f t="shared" si="2"/>
        <v>-61.677170150131516</v>
      </c>
      <c r="I38" s="3">
        <f t="shared" si="2"/>
        <v>-92.017844803060797</v>
      </c>
      <c r="J38" s="3">
        <f t="shared" si="2"/>
        <v>-82.366331338333509</v>
      </c>
      <c r="K38" s="3">
        <f t="shared" si="2"/>
        <v>-12.68901102117462</v>
      </c>
      <c r="L38" s="3">
        <f t="shared" si="2"/>
        <v>-44.686712989775209</v>
      </c>
    </row>
    <row r="39" spans="1:12" x14ac:dyDescent="0.45">
      <c r="C39" t="s">
        <v>31</v>
      </c>
      <c r="D39" s="3">
        <f>SUM(D20:D29)/$B$37*1000000</f>
        <v>-54.126272091244985</v>
      </c>
      <c r="E39" s="3">
        <f t="shared" ref="E39:L39" si="3">SUM(E20:E29)/$B$37*1000000</f>
        <v>-26.823206165156545</v>
      </c>
      <c r="F39" s="3">
        <f t="shared" si="3"/>
        <v>0</v>
      </c>
      <c r="G39" s="3">
        <f t="shared" si="3"/>
        <v>0</v>
      </c>
      <c r="H39" s="3">
        <f t="shared" si="3"/>
        <v>-156.26786053647734</v>
      </c>
      <c r="I39" s="3">
        <f t="shared" si="3"/>
        <v>-204.66447654498288</v>
      </c>
      <c r="J39" s="3">
        <f t="shared" si="3"/>
        <v>-194.17061394731618</v>
      </c>
      <c r="K39" s="3">
        <f t="shared" si="3"/>
        <v>-18.804832524396886</v>
      </c>
      <c r="L39" s="3">
        <f t="shared" si="3"/>
        <v>-108.34742015152437</v>
      </c>
    </row>
    <row r="40" spans="1:12" x14ac:dyDescent="0.45">
      <c r="C40" t="s">
        <v>34</v>
      </c>
      <c r="D40" s="3">
        <f>D38/$B$37*1000000</f>
        <v>-48.414066338233702</v>
      </c>
      <c r="E40" s="3">
        <f t="shared" ref="E40:L40" si="4">E38/$B$37*1000000</f>
        <v>-7.6228061651565531</v>
      </c>
      <c r="F40" s="3">
        <f t="shared" si="4"/>
        <v>0</v>
      </c>
      <c r="G40" s="3">
        <f t="shared" si="4"/>
        <v>0</v>
      </c>
      <c r="H40" s="3">
        <f t="shared" si="4"/>
        <v>-69.754141729244154</v>
      </c>
      <c r="I40" s="3">
        <f t="shared" si="4"/>
        <v>-104.06809800755117</v>
      </c>
      <c r="J40" s="3">
        <f t="shared" si="4"/>
        <v>-93.152664687871535</v>
      </c>
      <c r="K40" s="3">
        <f t="shared" si="4"/>
        <v>-14.35070822835195</v>
      </c>
      <c r="L40" s="3">
        <f t="shared" si="4"/>
        <v>-50.538688848975816</v>
      </c>
    </row>
    <row r="41" spans="1:12" x14ac:dyDescent="0.45">
      <c r="C41" t="s">
        <v>33</v>
      </c>
      <c r="D41" s="3">
        <f>SUM(D30:D33)/$B$37*1000000</f>
        <v>19.883218430142549</v>
      </c>
      <c r="E41" s="3">
        <f t="shared" ref="E41:L41" si="5">SUM(E30:E33)/$B$37*1000000</f>
        <v>50.746048034673159</v>
      </c>
      <c r="F41" s="3">
        <f t="shared" si="5"/>
        <v>0</v>
      </c>
      <c r="G41" s="3">
        <f t="shared" si="5"/>
        <v>0</v>
      </c>
      <c r="H41" s="3">
        <f t="shared" si="5"/>
        <v>73.05071336423245</v>
      </c>
      <c r="I41" s="3">
        <f t="shared" si="5"/>
        <v>81.201660576951227</v>
      </c>
      <c r="J41" s="3">
        <f t="shared" si="5"/>
        <v>26.27071401484725</v>
      </c>
      <c r="K41" s="3">
        <f t="shared" si="5"/>
        <v>20.413997400150304</v>
      </c>
      <c r="L41" s="3">
        <f t="shared" si="5"/>
        <v>46.699236697125826</v>
      </c>
    </row>
    <row r="42" spans="1:12" x14ac:dyDescent="0.45">
      <c r="C42" t="s">
        <v>32</v>
      </c>
      <c r="D42" s="3">
        <f>D40+D41</f>
        <v>-28.530847908091154</v>
      </c>
      <c r="E42" s="3">
        <f t="shared" ref="E42:L42" si="6">E40+E41</f>
        <v>43.123241869516605</v>
      </c>
      <c r="F42" s="3">
        <f t="shared" si="6"/>
        <v>0</v>
      </c>
      <c r="G42" s="3">
        <f t="shared" si="6"/>
        <v>0</v>
      </c>
      <c r="H42" s="3">
        <f t="shared" si="6"/>
        <v>3.2965716349882968</v>
      </c>
      <c r="I42" s="3">
        <f t="shared" si="6"/>
        <v>-22.866437430599944</v>
      </c>
      <c r="J42" s="3">
        <f t="shared" si="6"/>
        <v>-66.881950673024278</v>
      </c>
      <c r="K42" s="3">
        <f t="shared" si="6"/>
        <v>6.0632891717983544</v>
      </c>
      <c r="L42" s="3">
        <f t="shared" si="6"/>
        <v>-3.83945215184999</v>
      </c>
    </row>
    <row r="43" spans="1:12" x14ac:dyDescent="0.45">
      <c r="C43" t="s">
        <v>35</v>
      </c>
      <c r="D43" s="3">
        <f>1000000*D34/$B$37</f>
        <v>-34.243053661102437</v>
      </c>
      <c r="E43" s="3">
        <f t="shared" ref="E43:L43" si="7">1000000*E34/$B$37</f>
        <v>23.922841869516613</v>
      </c>
      <c r="F43" s="3">
        <f t="shared" si="7"/>
        <v>0</v>
      </c>
      <c r="G43" s="3">
        <f t="shared" si="7"/>
        <v>0</v>
      </c>
      <c r="H43" s="3">
        <f t="shared" si="7"/>
        <v>-83.217147172244907</v>
      </c>
      <c r="I43" s="3">
        <f t="shared" si="7"/>
        <v>-123.46281596803166</v>
      </c>
      <c r="J43" s="3">
        <f t="shared" si="7"/>
        <v>-167.89989993246891</v>
      </c>
      <c r="K43" s="3">
        <f t="shared" si="7"/>
        <v>1.6091648757534183</v>
      </c>
      <c r="L43" s="3">
        <f t="shared" si="7"/>
        <v>-61.648183454398527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2023-03-03T14:04:30Z</dcterms:created>
  <dcterms:modified xsi:type="dcterms:W3CDTF">2023-03-07T17:11:31Z</dcterms:modified>
</cp:coreProperties>
</file>