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07_ Cursos/StreamEcologyclass/Org. matter proc/"/>
    </mc:Choice>
  </mc:AlternateContent>
  <xr:revisionPtr revIDLastSave="6" documentId="13_ncr:1_{63EB2474-DB4C-477C-87F2-88A1CC15109A}" xr6:coauthVersionLast="47" xr6:coauthVersionMax="47" xr10:uidLastSave="{1782F5EB-DCC5-4A79-BBCB-2068998FCA95}"/>
  <bookViews>
    <workbookView xWindow="-120" yWindow="-120" windowWidth="29040" windowHeight="15840" activeTab="1" xr2:uid="{00000000-000D-0000-FFFF-FFFF00000000}"/>
  </bookViews>
  <sheets>
    <sheet name="Descomposicion" sheetId="1" r:id="rId1"/>
    <sheet name="Sheet1" sheetId="2" r:id="rId2"/>
    <sheet name="Sheet2" sheetId="3" r:id="rId3"/>
  </sheets>
  <definedNames>
    <definedName name="_xlnm._FilterDatabase" localSheetId="0" hidden="1">Descomposicion!$Q$66:$Q$68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3" l="1"/>
  <c r="L8" i="3"/>
  <c r="L122" i="3"/>
  <c r="P122" i="3" s="1"/>
  <c r="P121" i="3"/>
  <c r="L121" i="3"/>
  <c r="P120" i="3"/>
  <c r="L120" i="3"/>
  <c r="P119" i="3"/>
  <c r="L119" i="3"/>
  <c r="P117" i="3"/>
  <c r="L117" i="3"/>
  <c r="P116" i="3"/>
  <c r="L116" i="3"/>
  <c r="P115" i="3"/>
  <c r="L115" i="3"/>
  <c r="P114" i="3"/>
  <c r="L114" i="3"/>
  <c r="P113" i="3"/>
  <c r="L113" i="3"/>
  <c r="L112" i="3"/>
  <c r="P112" i="3" s="1"/>
  <c r="P111" i="3"/>
  <c r="L111" i="3"/>
  <c r="L110" i="3"/>
  <c r="P110" i="3" s="1"/>
  <c r="L109" i="3"/>
  <c r="P109" i="3" s="1"/>
  <c r="L108" i="3"/>
  <c r="P108" i="3" s="1"/>
  <c r="L107" i="3"/>
  <c r="P107" i="3" s="1"/>
  <c r="L106" i="3"/>
  <c r="P106" i="3" s="1"/>
  <c r="L105" i="3"/>
  <c r="P105" i="3" s="1"/>
  <c r="L104" i="3"/>
  <c r="P104" i="3" s="1"/>
  <c r="P103" i="3"/>
  <c r="L103" i="3"/>
  <c r="L102" i="3"/>
  <c r="P102" i="3" s="1"/>
  <c r="P101" i="3"/>
  <c r="L101" i="3"/>
  <c r="P100" i="3"/>
  <c r="L100" i="3"/>
  <c r="P99" i="3"/>
  <c r="L99" i="3"/>
  <c r="P98" i="3"/>
  <c r="L98" i="3"/>
  <c r="L97" i="3"/>
  <c r="P97" i="3" s="1"/>
  <c r="P96" i="3"/>
  <c r="L96" i="3"/>
  <c r="L95" i="3"/>
  <c r="P95" i="3" s="1"/>
  <c r="P94" i="3"/>
  <c r="L94" i="3"/>
  <c r="L93" i="3"/>
  <c r="P93" i="3" s="1"/>
  <c r="P92" i="3"/>
  <c r="L92" i="3"/>
  <c r="P91" i="3"/>
  <c r="L91" i="3"/>
  <c r="P90" i="3"/>
  <c r="L90" i="3"/>
  <c r="P89" i="3"/>
  <c r="L89" i="3"/>
  <c r="P88" i="3"/>
  <c r="L88" i="3"/>
  <c r="L87" i="3"/>
  <c r="P87" i="3" s="1"/>
  <c r="P86" i="3"/>
  <c r="L86" i="3"/>
  <c r="L85" i="3"/>
  <c r="P85" i="3" s="1"/>
  <c r="P84" i="3"/>
  <c r="L84" i="3"/>
  <c r="L83" i="3"/>
  <c r="P83" i="3" s="1"/>
  <c r="P82" i="3"/>
  <c r="L82" i="3"/>
  <c r="L81" i="3"/>
  <c r="P81" i="3" s="1"/>
  <c r="P80" i="3"/>
  <c r="L80" i="3"/>
  <c r="P79" i="3"/>
  <c r="L79" i="3"/>
  <c r="P78" i="3"/>
  <c r="L78" i="3"/>
  <c r="P77" i="3"/>
  <c r="L77" i="3"/>
  <c r="L76" i="3"/>
  <c r="P76" i="3" s="1"/>
  <c r="P75" i="3"/>
  <c r="L75" i="3"/>
  <c r="L74" i="3"/>
  <c r="P74" i="3" s="1"/>
  <c r="L73" i="3"/>
  <c r="P73" i="3" s="1"/>
  <c r="L72" i="3"/>
  <c r="P72" i="3" s="1"/>
  <c r="L71" i="3"/>
  <c r="P71" i="3" s="1"/>
  <c r="L70" i="3"/>
  <c r="P70" i="3" s="1"/>
  <c r="L69" i="3"/>
  <c r="P69" i="3" s="1"/>
  <c r="L68" i="3"/>
  <c r="P68" i="3" s="1"/>
  <c r="P67" i="3"/>
  <c r="L67" i="3"/>
  <c r="L66" i="3"/>
  <c r="P66" i="3" s="1"/>
  <c r="P65" i="3"/>
  <c r="L65" i="3"/>
  <c r="P64" i="3"/>
  <c r="L64" i="3"/>
  <c r="P63" i="3"/>
  <c r="L63" i="3"/>
  <c r="P62" i="3"/>
  <c r="L62" i="3"/>
  <c r="L61" i="3"/>
  <c r="P61" i="3" s="1"/>
  <c r="P60" i="3"/>
  <c r="L60" i="3"/>
  <c r="P59" i="3"/>
  <c r="L59" i="3"/>
  <c r="L58" i="3"/>
  <c r="P58" i="3" s="1"/>
  <c r="P57" i="3"/>
  <c r="L57" i="3"/>
  <c r="P56" i="3"/>
  <c r="L56" i="3"/>
  <c r="L55" i="3"/>
  <c r="P55" i="3" s="1"/>
  <c r="P54" i="3"/>
  <c r="L54" i="3"/>
  <c r="L53" i="3"/>
  <c r="P53" i="3" s="1"/>
  <c r="P52" i="3"/>
  <c r="L52" i="3"/>
  <c r="L51" i="3"/>
  <c r="P51" i="3" s="1"/>
  <c r="P50" i="3"/>
  <c r="L50" i="3"/>
  <c r="P49" i="3"/>
  <c r="L49" i="3"/>
  <c r="L48" i="3"/>
  <c r="P48" i="3" s="1"/>
  <c r="P47" i="3"/>
  <c r="L47" i="3"/>
  <c r="P46" i="3"/>
  <c r="L46" i="3"/>
  <c r="L45" i="3"/>
  <c r="P45" i="3" s="1"/>
  <c r="P44" i="3"/>
  <c r="L44" i="3"/>
  <c r="L43" i="3"/>
  <c r="P43" i="3" s="1"/>
  <c r="P42" i="3"/>
  <c r="L42" i="3"/>
  <c r="L41" i="3"/>
  <c r="P41" i="3" s="1"/>
  <c r="P40" i="3"/>
  <c r="L40" i="3"/>
  <c r="L39" i="3"/>
  <c r="P39" i="3" s="1"/>
  <c r="L38" i="3"/>
  <c r="P38" i="3" s="1"/>
  <c r="L37" i="3"/>
  <c r="P37" i="3" s="1"/>
  <c r="L36" i="3"/>
  <c r="P36" i="3" s="1"/>
  <c r="P35" i="3"/>
  <c r="L35" i="3"/>
  <c r="P34" i="3"/>
  <c r="L34" i="3"/>
  <c r="L33" i="3"/>
  <c r="P33" i="3" s="1"/>
  <c r="P32" i="3"/>
  <c r="L32" i="3"/>
  <c r="L31" i="3"/>
  <c r="P31" i="3" s="1"/>
  <c r="L30" i="3"/>
  <c r="P30" i="3" s="1"/>
  <c r="P29" i="3"/>
  <c r="L29" i="3"/>
  <c r="P28" i="3"/>
  <c r="L28" i="3"/>
  <c r="L27" i="3"/>
  <c r="P27" i="3" s="1"/>
  <c r="L26" i="3"/>
  <c r="P26" i="3" s="1"/>
  <c r="P25" i="3"/>
  <c r="L25" i="3"/>
  <c r="P24" i="3"/>
  <c r="L24" i="3"/>
  <c r="L23" i="3"/>
  <c r="P23" i="3" s="1"/>
  <c r="P22" i="3"/>
  <c r="L22" i="3"/>
  <c r="L21" i="3"/>
  <c r="P21" i="3" s="1"/>
  <c r="P20" i="3"/>
  <c r="L20" i="3"/>
  <c r="L19" i="3"/>
  <c r="P19" i="3" s="1"/>
  <c r="L18" i="3"/>
  <c r="P18" i="3" s="1"/>
  <c r="L17" i="3"/>
  <c r="P17" i="3" s="1"/>
  <c r="L16" i="3"/>
  <c r="P16" i="3" s="1"/>
  <c r="L15" i="3"/>
  <c r="P15" i="3" s="1"/>
  <c r="L13" i="3"/>
  <c r="L12" i="3"/>
  <c r="L11" i="3"/>
  <c r="L10" i="3"/>
  <c r="L9" i="3"/>
  <c r="R8" i="3"/>
  <c r="N115" i="3" s="1"/>
  <c r="O115" i="3" s="1"/>
  <c r="Q115" i="3" s="1"/>
  <c r="L9" i="1"/>
  <c r="L10" i="1"/>
  <c r="L11" i="1"/>
  <c r="L12" i="1"/>
  <c r="L13" i="1"/>
  <c r="R8" i="1"/>
  <c r="Q19" i="3" l="1"/>
  <c r="Q72" i="3"/>
  <c r="Q27" i="3"/>
  <c r="Q51" i="3"/>
  <c r="Q82" i="3"/>
  <c r="Q104" i="3"/>
  <c r="Q66" i="3"/>
  <c r="Q83" i="3"/>
  <c r="Q36" i="3"/>
  <c r="Q45" i="3"/>
  <c r="Q122" i="3"/>
  <c r="Q37" i="3"/>
  <c r="Q91" i="3"/>
  <c r="Q107" i="3"/>
  <c r="Q38" i="3"/>
  <c r="Q85" i="3"/>
  <c r="Q54" i="3"/>
  <c r="Q78" i="3"/>
  <c r="Q62" i="3"/>
  <c r="Q93" i="3"/>
  <c r="Q100" i="3"/>
  <c r="Q73" i="3"/>
  <c r="Q112" i="3"/>
  <c r="Q17" i="3"/>
  <c r="Q81" i="3"/>
  <c r="Q50" i="3"/>
  <c r="Q96" i="3"/>
  <c r="N32" i="3"/>
  <c r="O32" i="3" s="1"/>
  <c r="Q32" i="3" s="1"/>
  <c r="N54" i="3"/>
  <c r="O54" i="3" s="1"/>
  <c r="N90" i="3"/>
  <c r="O90" i="3" s="1"/>
  <c r="Q90" i="3" s="1"/>
  <c r="N92" i="3"/>
  <c r="O92" i="3" s="1"/>
  <c r="Q92" i="3" s="1"/>
  <c r="N94" i="3"/>
  <c r="O94" i="3" s="1"/>
  <c r="Q94" i="3" s="1"/>
  <c r="N17" i="3"/>
  <c r="O17" i="3" s="1"/>
  <c r="N27" i="3"/>
  <c r="O27" i="3" s="1"/>
  <c r="N37" i="3"/>
  <c r="O37" i="3" s="1"/>
  <c r="N39" i="3"/>
  <c r="O39" i="3" s="1"/>
  <c r="Q39" i="3" s="1"/>
  <c r="N69" i="3"/>
  <c r="O69" i="3" s="1"/>
  <c r="Q69" i="3" s="1"/>
  <c r="N71" i="3"/>
  <c r="O71" i="3" s="1"/>
  <c r="Q71" i="3" s="1"/>
  <c r="N73" i="3"/>
  <c r="O73" i="3" s="1"/>
  <c r="N105" i="3"/>
  <c r="O105" i="3" s="1"/>
  <c r="Q105" i="3" s="1"/>
  <c r="N107" i="3"/>
  <c r="O107" i="3" s="1"/>
  <c r="N109" i="3"/>
  <c r="O109" i="3" s="1"/>
  <c r="Q109" i="3" s="1"/>
  <c r="N20" i="3"/>
  <c r="O20" i="3" s="1"/>
  <c r="Q20" i="3" s="1"/>
  <c r="N42" i="3"/>
  <c r="O42" i="3" s="1"/>
  <c r="Q42" i="3" s="1"/>
  <c r="N24" i="3"/>
  <c r="O24" i="3" s="1"/>
  <c r="Q24" i="3" s="1"/>
  <c r="N86" i="3"/>
  <c r="O86" i="3" s="1"/>
  <c r="Q86" i="3" s="1"/>
  <c r="N88" i="3"/>
  <c r="O88" i="3" s="1"/>
  <c r="Q88" i="3" s="1"/>
  <c r="N22" i="3"/>
  <c r="O22" i="3" s="1"/>
  <c r="Q22" i="3" s="1"/>
  <c r="N52" i="3"/>
  <c r="O52" i="3" s="1"/>
  <c r="Q52" i="3" s="1"/>
  <c r="N84" i="3"/>
  <c r="O84" i="3" s="1"/>
  <c r="Q84" i="3" s="1"/>
  <c r="N29" i="3"/>
  <c r="O29" i="3" s="1"/>
  <c r="Q29" i="3" s="1"/>
  <c r="N49" i="3"/>
  <c r="O49" i="3" s="1"/>
  <c r="Q49" i="3" s="1"/>
  <c r="N59" i="3"/>
  <c r="O59" i="3" s="1"/>
  <c r="Q59" i="3" s="1"/>
  <c r="N63" i="3"/>
  <c r="O63" i="3" s="1"/>
  <c r="Q63" i="3" s="1"/>
  <c r="N65" i="3"/>
  <c r="O65" i="3" s="1"/>
  <c r="Q65" i="3" s="1"/>
  <c r="N67" i="3"/>
  <c r="O67" i="3" s="1"/>
  <c r="Q67" i="3" s="1"/>
  <c r="N99" i="3"/>
  <c r="O99" i="3" s="1"/>
  <c r="Q99" i="3" s="1"/>
  <c r="N101" i="3"/>
  <c r="O101" i="3" s="1"/>
  <c r="Q101" i="3" s="1"/>
  <c r="N103" i="3"/>
  <c r="O103" i="3" s="1"/>
  <c r="Q103" i="3" s="1"/>
  <c r="N121" i="3"/>
  <c r="O121" i="3" s="1"/>
  <c r="Q121" i="3" s="1"/>
  <c r="N34" i="3"/>
  <c r="O34" i="3" s="1"/>
  <c r="Q34" i="3" s="1"/>
  <c r="N44" i="3"/>
  <c r="O44" i="3" s="1"/>
  <c r="Q44" i="3" s="1"/>
  <c r="N46" i="3"/>
  <c r="O46" i="3" s="1"/>
  <c r="Q46" i="3" s="1"/>
  <c r="N56" i="3"/>
  <c r="O56" i="3" s="1"/>
  <c r="Q56" i="3" s="1"/>
  <c r="N78" i="3"/>
  <c r="O78" i="3" s="1"/>
  <c r="N80" i="3"/>
  <c r="O80" i="3" s="1"/>
  <c r="Q80" i="3" s="1"/>
  <c r="N82" i="3"/>
  <c r="O82" i="3" s="1"/>
  <c r="N114" i="3"/>
  <c r="O114" i="3" s="1"/>
  <c r="Q114" i="3" s="1"/>
  <c r="N116" i="3"/>
  <c r="O116" i="3" s="1"/>
  <c r="Q116" i="3" s="1"/>
  <c r="N119" i="3"/>
  <c r="O119" i="3" s="1"/>
  <c r="Q119" i="3" s="1"/>
  <c r="N19" i="3"/>
  <c r="O19" i="3" s="1"/>
  <c r="N21" i="3"/>
  <c r="O21" i="3" s="1"/>
  <c r="Q21" i="3" s="1"/>
  <c r="N31" i="3"/>
  <c r="O31" i="3" s="1"/>
  <c r="Q31" i="3" s="1"/>
  <c r="N41" i="3"/>
  <c r="O41" i="3" s="1"/>
  <c r="Q41" i="3" s="1"/>
  <c r="N51" i="3"/>
  <c r="O51" i="3" s="1"/>
  <c r="N61" i="3"/>
  <c r="O61" i="3" s="1"/>
  <c r="Q61" i="3" s="1"/>
  <c r="N93" i="3"/>
  <c r="O93" i="3" s="1"/>
  <c r="N95" i="3"/>
  <c r="O95" i="3" s="1"/>
  <c r="Q95" i="3" s="1"/>
  <c r="N97" i="3"/>
  <c r="O97" i="3" s="1"/>
  <c r="Q97" i="3" s="1"/>
  <c r="N26" i="3"/>
  <c r="O26" i="3" s="1"/>
  <c r="Q26" i="3" s="1"/>
  <c r="N48" i="3"/>
  <c r="O48" i="3" s="1"/>
  <c r="Q48" i="3" s="1"/>
  <c r="N72" i="3"/>
  <c r="O72" i="3" s="1"/>
  <c r="N74" i="3"/>
  <c r="O74" i="3" s="1"/>
  <c r="Q74" i="3" s="1"/>
  <c r="N76" i="3"/>
  <c r="O76" i="3" s="1"/>
  <c r="Q76" i="3" s="1"/>
  <c r="N108" i="3"/>
  <c r="O108" i="3" s="1"/>
  <c r="Q108" i="3" s="1"/>
  <c r="N110" i="3"/>
  <c r="O110" i="3" s="1"/>
  <c r="Q110" i="3" s="1"/>
  <c r="N112" i="3"/>
  <c r="O112" i="3" s="1"/>
  <c r="N16" i="3"/>
  <c r="O16" i="3" s="1"/>
  <c r="Q16" i="3" s="1"/>
  <c r="N36" i="3"/>
  <c r="O36" i="3" s="1"/>
  <c r="N53" i="3"/>
  <c r="O53" i="3" s="1"/>
  <c r="Q53" i="3" s="1"/>
  <c r="N87" i="3"/>
  <c r="O87" i="3" s="1"/>
  <c r="Q87" i="3" s="1"/>
  <c r="N89" i="3"/>
  <c r="O89" i="3" s="1"/>
  <c r="Q89" i="3" s="1"/>
  <c r="N91" i="3"/>
  <c r="O91" i="3" s="1"/>
  <c r="N23" i="3"/>
  <c r="O23" i="3" s="1"/>
  <c r="Q23" i="3" s="1"/>
  <c r="N33" i="3"/>
  <c r="O33" i="3" s="1"/>
  <c r="Q33" i="3" s="1"/>
  <c r="N18" i="3"/>
  <c r="O18" i="3" s="1"/>
  <c r="Q18" i="3" s="1"/>
  <c r="N30" i="3"/>
  <c r="O30" i="3" s="1"/>
  <c r="Q30" i="3" s="1"/>
  <c r="N58" i="3"/>
  <c r="O58" i="3" s="1"/>
  <c r="Q58" i="3" s="1"/>
  <c r="N66" i="3"/>
  <c r="O66" i="3" s="1"/>
  <c r="N68" i="3"/>
  <c r="O68" i="3" s="1"/>
  <c r="Q68" i="3" s="1"/>
  <c r="N70" i="3"/>
  <c r="O70" i="3" s="1"/>
  <c r="Q70" i="3" s="1"/>
  <c r="N102" i="3"/>
  <c r="O102" i="3" s="1"/>
  <c r="Q102" i="3" s="1"/>
  <c r="N104" i="3"/>
  <c r="O104" i="3" s="1"/>
  <c r="N106" i="3"/>
  <c r="O106" i="3" s="1"/>
  <c r="Q106" i="3" s="1"/>
  <c r="N122" i="3"/>
  <c r="O122" i="3" s="1"/>
  <c r="N81" i="3"/>
  <c r="O81" i="3" s="1"/>
  <c r="N83" i="3"/>
  <c r="O83" i="3" s="1"/>
  <c r="N117" i="3"/>
  <c r="O117" i="3" s="1"/>
  <c r="Q117" i="3" s="1"/>
  <c r="N28" i="3"/>
  <c r="O28" i="3" s="1"/>
  <c r="Q28" i="3" s="1"/>
  <c r="N40" i="3"/>
  <c r="O40" i="3" s="1"/>
  <c r="Q40" i="3" s="1"/>
  <c r="N50" i="3"/>
  <c r="O50" i="3" s="1"/>
  <c r="N60" i="3"/>
  <c r="O60" i="3" s="1"/>
  <c r="Q60" i="3" s="1"/>
  <c r="N62" i="3"/>
  <c r="O62" i="3" s="1"/>
  <c r="N64" i="3"/>
  <c r="O64" i="3" s="1"/>
  <c r="Q64" i="3" s="1"/>
  <c r="N96" i="3"/>
  <c r="O96" i="3" s="1"/>
  <c r="N98" i="3"/>
  <c r="O98" i="3" s="1"/>
  <c r="Q98" i="3" s="1"/>
  <c r="N100" i="3"/>
  <c r="O100" i="3" s="1"/>
  <c r="N38" i="3"/>
  <c r="O38" i="3" s="1"/>
  <c r="O15" i="3"/>
  <c r="Q15" i="3" s="1"/>
  <c r="N43" i="3"/>
  <c r="O43" i="3" s="1"/>
  <c r="Q43" i="3" s="1"/>
  <c r="N45" i="3"/>
  <c r="O45" i="3" s="1"/>
  <c r="N55" i="3"/>
  <c r="O55" i="3" s="1"/>
  <c r="Q55" i="3" s="1"/>
  <c r="N85" i="3"/>
  <c r="O85" i="3" s="1"/>
  <c r="N120" i="3"/>
  <c r="O120" i="3" s="1"/>
  <c r="Q120" i="3" s="1"/>
  <c r="N25" i="3"/>
  <c r="O25" i="3" s="1"/>
  <c r="Q25" i="3" s="1"/>
  <c r="N35" i="3"/>
  <c r="O35" i="3" s="1"/>
  <c r="Q35" i="3" s="1"/>
  <c r="N47" i="3"/>
  <c r="O47" i="3" s="1"/>
  <c r="Q47" i="3" s="1"/>
  <c r="N57" i="3"/>
  <c r="O57" i="3" s="1"/>
  <c r="Q57" i="3" s="1"/>
  <c r="N75" i="3"/>
  <c r="O75" i="3" s="1"/>
  <c r="Q75" i="3" s="1"/>
  <c r="N77" i="3"/>
  <c r="O77" i="3" s="1"/>
  <c r="Q77" i="3" s="1"/>
  <c r="N79" i="3"/>
  <c r="O79" i="3" s="1"/>
  <c r="Q79" i="3" s="1"/>
  <c r="N111" i="3"/>
  <c r="O111" i="3" s="1"/>
  <c r="Q111" i="3" s="1"/>
  <c r="N113" i="3"/>
  <c r="O113" i="3" s="1"/>
  <c r="Q113" i="3" s="1"/>
  <c r="L8" i="1"/>
  <c r="W31" i="3" l="1"/>
  <c r="V31" i="3"/>
  <c r="S39" i="3"/>
  <c r="R39" i="3"/>
  <c r="W14" i="3"/>
  <c r="V14" i="3"/>
  <c r="S15" i="3"/>
  <c r="R15" i="3"/>
  <c r="R33" i="3"/>
  <c r="W15" i="3"/>
  <c r="V15" i="3"/>
  <c r="S33" i="3"/>
  <c r="R30" i="3"/>
  <c r="S30" i="3"/>
  <c r="S108" i="3"/>
  <c r="R108" i="3"/>
  <c r="W27" i="3"/>
  <c r="V27" i="3"/>
  <c r="W35" i="3"/>
  <c r="V22" i="3"/>
  <c r="W22" i="3"/>
  <c r="S18" i="3"/>
  <c r="R18" i="3"/>
  <c r="R21" i="3"/>
  <c r="S21" i="3"/>
  <c r="W30" i="3"/>
  <c r="V30" i="3"/>
  <c r="S48" i="3"/>
  <c r="R48" i="3"/>
  <c r="W54" i="3"/>
  <c r="V54" i="3"/>
  <c r="W55" i="3"/>
  <c r="V55" i="3"/>
  <c r="W17" i="3"/>
  <c r="S69" i="3"/>
  <c r="R69" i="3"/>
  <c r="V17" i="3"/>
  <c r="S99" i="3"/>
  <c r="R99" i="3"/>
  <c r="W50" i="3"/>
  <c r="V50" i="3"/>
  <c r="W39" i="3"/>
  <c r="V39" i="3"/>
  <c r="S42" i="3"/>
  <c r="R42" i="3"/>
  <c r="W26" i="3"/>
  <c r="V26" i="3"/>
  <c r="S90" i="3"/>
  <c r="R90" i="3"/>
  <c r="S60" i="3"/>
  <c r="W40" i="3"/>
  <c r="R60" i="3"/>
  <c r="V40" i="3"/>
  <c r="W19" i="3"/>
  <c r="V19" i="3"/>
  <c r="S105" i="3"/>
  <c r="R105" i="3"/>
  <c r="W38" i="3"/>
  <c r="V38" i="3"/>
  <c r="R24" i="3"/>
  <c r="S24" i="3"/>
  <c r="R87" i="3"/>
  <c r="W18" i="3"/>
  <c r="V18" i="3"/>
  <c r="S87" i="3"/>
  <c r="V58" i="3"/>
  <c r="S102" i="3"/>
  <c r="W58" i="3"/>
  <c r="R102" i="3"/>
  <c r="S84" i="3"/>
  <c r="R84" i="3"/>
  <c r="W57" i="3"/>
  <c r="V57" i="3"/>
  <c r="W42" i="3"/>
  <c r="V42" i="3"/>
  <c r="S96" i="3"/>
  <c r="R96" i="3"/>
  <c r="S78" i="3"/>
  <c r="W41" i="3"/>
  <c r="V41" i="3"/>
  <c r="R78" i="3"/>
  <c r="W46" i="3"/>
  <c r="V46" i="3"/>
  <c r="W47" i="3"/>
  <c r="V47" i="3"/>
  <c r="S45" i="3"/>
  <c r="R45" i="3"/>
  <c r="S36" i="3"/>
  <c r="V23" i="3"/>
  <c r="R36" i="3"/>
  <c r="W23" i="3"/>
  <c r="W16" i="3"/>
  <c r="R51" i="3"/>
  <c r="S51" i="3"/>
  <c r="V16" i="3"/>
  <c r="S111" i="3"/>
  <c r="R111" i="3"/>
  <c r="V35" i="3"/>
  <c r="V51" i="3"/>
  <c r="W51" i="3"/>
  <c r="S117" i="3"/>
  <c r="R117" i="3"/>
  <c r="W24" i="3"/>
  <c r="V24" i="3"/>
  <c r="S54" i="3"/>
  <c r="R54" i="3"/>
  <c r="S27" i="3"/>
  <c r="R27" i="3"/>
  <c r="R93" i="3"/>
  <c r="S93" i="3"/>
  <c r="W34" i="3"/>
  <c r="V34" i="3"/>
  <c r="S75" i="3"/>
  <c r="R75" i="3"/>
  <c r="W33" i="3"/>
  <c r="V33" i="3"/>
  <c r="S72" i="3"/>
  <c r="R72" i="3"/>
  <c r="W25" i="3"/>
  <c r="V25" i="3"/>
  <c r="W32" i="3"/>
  <c r="S57" i="3"/>
  <c r="V32" i="3"/>
  <c r="R57" i="3"/>
  <c r="S114" i="3"/>
  <c r="R114" i="3"/>
  <c r="W43" i="3"/>
  <c r="V43" i="3"/>
  <c r="S63" i="3"/>
  <c r="R63" i="3"/>
  <c r="V48" i="3"/>
  <c r="W48" i="3"/>
  <c r="W49" i="3"/>
  <c r="V49" i="3"/>
  <c r="S81" i="3"/>
  <c r="R81" i="3"/>
  <c r="W56" i="3"/>
  <c r="V56" i="3"/>
  <c r="S66" i="3"/>
  <c r="R66" i="3"/>
  <c r="W59" i="3"/>
  <c r="V59" i="3"/>
  <c r="S120" i="3"/>
  <c r="R120" i="3"/>
  <c r="G27" i="2"/>
  <c r="G28" i="2"/>
  <c r="G29" i="2"/>
  <c r="G30" i="2"/>
  <c r="G31" i="2"/>
  <c r="G26" i="2"/>
  <c r="F27" i="2"/>
  <c r="F28" i="2"/>
  <c r="F29" i="2"/>
  <c r="F30" i="2"/>
  <c r="F31" i="2"/>
  <c r="F26" i="2"/>
  <c r="Q22" i="2"/>
  <c r="N22" i="2"/>
  <c r="K22" i="2"/>
  <c r="H22" i="2"/>
  <c r="E22" i="2"/>
  <c r="B2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P17" i="2"/>
  <c r="Q17" i="2"/>
  <c r="R17" i="2"/>
  <c r="S17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1" i="2"/>
  <c r="L15" i="1"/>
  <c r="P15" i="1"/>
  <c r="N79" i="1"/>
  <c r="O79" i="1" s="1"/>
  <c r="L84" i="1"/>
  <c r="P84" i="1" s="1"/>
  <c r="L85" i="1"/>
  <c r="P85" i="1" s="1"/>
  <c r="L86" i="1"/>
  <c r="P86" i="1" s="1"/>
  <c r="L66" i="1"/>
  <c r="P66" i="1" s="1"/>
  <c r="L67" i="1"/>
  <c r="P67" i="1" s="1"/>
  <c r="L68" i="1"/>
  <c r="P68" i="1" s="1"/>
  <c r="L48" i="1"/>
  <c r="P48" i="1" s="1"/>
  <c r="L49" i="1"/>
  <c r="P49" i="1"/>
  <c r="L50" i="1"/>
  <c r="P50" i="1"/>
  <c r="L102" i="1"/>
  <c r="P102" i="1"/>
  <c r="L103" i="1"/>
  <c r="P103" i="1" s="1"/>
  <c r="L104" i="1"/>
  <c r="P104" i="1" s="1"/>
  <c r="L120" i="1"/>
  <c r="P120" i="1"/>
  <c r="L121" i="1"/>
  <c r="P121" i="1"/>
  <c r="L122" i="1"/>
  <c r="P122" i="1" s="1"/>
  <c r="L117" i="1"/>
  <c r="P117" i="1" s="1"/>
  <c r="L119" i="1"/>
  <c r="P119" i="1" s="1"/>
  <c r="L99" i="1"/>
  <c r="P99" i="1" s="1"/>
  <c r="L100" i="1"/>
  <c r="P100" i="1" s="1"/>
  <c r="L101" i="1"/>
  <c r="P101" i="1"/>
  <c r="L81" i="1"/>
  <c r="P81" i="1" s="1"/>
  <c r="L82" i="1"/>
  <c r="P82" i="1"/>
  <c r="L83" i="1"/>
  <c r="P83" i="1"/>
  <c r="L63" i="1"/>
  <c r="P63" i="1"/>
  <c r="L64" i="1"/>
  <c r="P64" i="1" s="1"/>
  <c r="L65" i="1"/>
  <c r="P65" i="1" s="1"/>
  <c r="L45" i="1"/>
  <c r="P45" i="1" s="1"/>
  <c r="L46" i="1"/>
  <c r="P46" i="1" s="1"/>
  <c r="L47" i="1"/>
  <c r="P47" i="1" s="1"/>
  <c r="L114" i="1"/>
  <c r="P114" i="1"/>
  <c r="L115" i="1"/>
  <c r="P115" i="1" s="1"/>
  <c r="L116" i="1"/>
  <c r="P116" i="1"/>
  <c r="L96" i="1"/>
  <c r="P96" i="1" s="1"/>
  <c r="L97" i="1"/>
  <c r="P97" i="1"/>
  <c r="L98" i="1"/>
  <c r="P98" i="1" s="1"/>
  <c r="L78" i="1"/>
  <c r="P78" i="1"/>
  <c r="L79" i="1"/>
  <c r="P79" i="1"/>
  <c r="L80" i="1"/>
  <c r="P80" i="1"/>
  <c r="L60" i="1"/>
  <c r="P60" i="1"/>
  <c r="L61" i="1"/>
  <c r="P61" i="1" s="1"/>
  <c r="L62" i="1"/>
  <c r="P62" i="1" s="1"/>
  <c r="L42" i="1"/>
  <c r="P42" i="1"/>
  <c r="L43" i="1"/>
  <c r="P43" i="1"/>
  <c r="L44" i="1"/>
  <c r="P44" i="1" s="1"/>
  <c r="L108" i="1"/>
  <c r="P108" i="1" s="1"/>
  <c r="L109" i="1"/>
  <c r="P109" i="1"/>
  <c r="L110" i="1"/>
  <c r="P110" i="1" s="1"/>
  <c r="L111" i="1"/>
  <c r="P111" i="1" s="1"/>
  <c r="L112" i="1"/>
  <c r="P112" i="1"/>
  <c r="L113" i="1"/>
  <c r="P113" i="1"/>
  <c r="L93" i="1"/>
  <c r="P93" i="1" s="1"/>
  <c r="L94" i="1"/>
  <c r="P94" i="1"/>
  <c r="L95" i="1"/>
  <c r="P95" i="1"/>
  <c r="L75" i="1"/>
  <c r="P75" i="1"/>
  <c r="L76" i="1"/>
  <c r="P76" i="1" s="1"/>
  <c r="L77" i="1"/>
  <c r="P77" i="1" s="1"/>
  <c r="L57" i="1"/>
  <c r="P57" i="1"/>
  <c r="L58" i="1"/>
  <c r="P58" i="1"/>
  <c r="L59" i="1"/>
  <c r="P59" i="1" s="1"/>
  <c r="L39" i="1"/>
  <c r="P39" i="1"/>
  <c r="L40" i="1"/>
  <c r="P40" i="1" s="1"/>
  <c r="L41" i="1"/>
  <c r="P41" i="1"/>
  <c r="L90" i="1"/>
  <c r="P90" i="1"/>
  <c r="L91" i="1"/>
  <c r="P91" i="1"/>
  <c r="L92" i="1"/>
  <c r="P92" i="1" s="1"/>
  <c r="L72" i="1"/>
  <c r="P72" i="1"/>
  <c r="L73" i="1"/>
  <c r="P73" i="1" s="1"/>
  <c r="L74" i="1"/>
  <c r="P74" i="1"/>
  <c r="L54" i="1"/>
  <c r="P54" i="1" s="1"/>
  <c r="L55" i="1"/>
  <c r="P55" i="1"/>
  <c r="L56" i="1"/>
  <c r="P56" i="1" s="1"/>
  <c r="L36" i="1"/>
  <c r="P36" i="1"/>
  <c r="L37" i="1"/>
  <c r="P37" i="1" s="1"/>
  <c r="L38" i="1"/>
  <c r="P38" i="1"/>
  <c r="L105" i="1"/>
  <c r="P105" i="1" s="1"/>
  <c r="L106" i="1"/>
  <c r="P106" i="1"/>
  <c r="L107" i="1"/>
  <c r="P107" i="1" s="1"/>
  <c r="L87" i="1"/>
  <c r="P87" i="1"/>
  <c r="L88" i="1"/>
  <c r="P88" i="1"/>
  <c r="L89" i="1"/>
  <c r="P89" i="1"/>
  <c r="L69" i="1"/>
  <c r="P69" i="1"/>
  <c r="L70" i="1"/>
  <c r="P70" i="1"/>
  <c r="L71" i="1"/>
  <c r="P71" i="1" s="1"/>
  <c r="L51" i="1"/>
  <c r="P51" i="1" s="1"/>
  <c r="L52" i="1"/>
  <c r="P52" i="1" s="1"/>
  <c r="L53" i="1"/>
  <c r="P53" i="1"/>
  <c r="L33" i="1"/>
  <c r="P33" i="1" s="1"/>
  <c r="L34" i="1"/>
  <c r="P34" i="1"/>
  <c r="L35" i="1"/>
  <c r="P35" i="1"/>
  <c r="L24" i="1"/>
  <c r="P24" i="1"/>
  <c r="L25" i="1"/>
  <c r="P25" i="1"/>
  <c r="L26" i="1"/>
  <c r="P26" i="1"/>
  <c r="L21" i="1"/>
  <c r="P21" i="1" s="1"/>
  <c r="L22" i="1"/>
  <c r="P22" i="1"/>
  <c r="L23" i="1"/>
  <c r="P23" i="1"/>
  <c r="L18" i="1"/>
  <c r="P18" i="1" s="1"/>
  <c r="L19" i="1"/>
  <c r="P19" i="1"/>
  <c r="L20" i="1"/>
  <c r="P20" i="1"/>
  <c r="L16" i="1"/>
  <c r="P16" i="1" s="1"/>
  <c r="L17" i="1"/>
  <c r="P17" i="1"/>
  <c r="L32" i="1"/>
  <c r="P32" i="1" s="1"/>
  <c r="L31" i="1"/>
  <c r="P31" i="1"/>
  <c r="L30" i="1"/>
  <c r="P30" i="1" s="1"/>
  <c r="L29" i="1"/>
  <c r="P29" i="1"/>
  <c r="L28" i="1"/>
  <c r="P28" i="1" s="1"/>
  <c r="L27" i="1"/>
  <c r="P27" i="1"/>
  <c r="N38" i="1" l="1"/>
  <c r="O38" i="1" s="1"/>
  <c r="N19" i="1"/>
  <c r="O19" i="1" s="1"/>
  <c r="Q19" i="1" s="1"/>
  <c r="N35" i="1"/>
  <c r="O35" i="1" s="1"/>
  <c r="Q35" i="1" s="1"/>
  <c r="Q79" i="1"/>
  <c r="N30" i="1"/>
  <c r="O30" i="1" s="1"/>
  <c r="N87" i="1"/>
  <c r="O87" i="1" s="1"/>
  <c r="N60" i="1"/>
  <c r="O60" i="1" s="1"/>
  <c r="Q60" i="1" s="1"/>
  <c r="N78" i="1"/>
  <c r="O78" i="1" s="1"/>
  <c r="Q78" i="1" s="1"/>
  <c r="N116" i="1"/>
  <c r="O116" i="1" s="1"/>
  <c r="N102" i="1"/>
  <c r="O102" i="1" s="1"/>
  <c r="N23" i="1"/>
  <c r="O23" i="1" s="1"/>
  <c r="Q23" i="1" s="1"/>
  <c r="N92" i="1"/>
  <c r="O92" i="1" s="1"/>
  <c r="Q92" i="1" s="1"/>
  <c r="N96" i="1"/>
  <c r="O96" i="1" s="1"/>
  <c r="Q96" i="1" s="1"/>
  <c r="N119" i="1"/>
  <c r="O119" i="1" s="1"/>
  <c r="N32" i="1"/>
  <c r="O32" i="1" s="1"/>
  <c r="Q32" i="1" s="1"/>
  <c r="N16" i="1"/>
  <c r="O16" i="1" s="1"/>
  <c r="Q16" i="1" s="1"/>
  <c r="N34" i="1"/>
  <c r="O34" i="1" s="1"/>
  <c r="N71" i="1"/>
  <c r="O71" i="1" s="1"/>
  <c r="N88" i="1"/>
  <c r="O88" i="1" s="1"/>
  <c r="Q88" i="1" s="1"/>
  <c r="N59" i="1"/>
  <c r="O59" i="1" s="1"/>
  <c r="Q59" i="1" s="1"/>
  <c r="Q30" i="1"/>
  <c r="Q71" i="1"/>
  <c r="N85" i="1"/>
  <c r="O85" i="1" s="1"/>
  <c r="Q85" i="1" s="1"/>
  <c r="N67" i="1"/>
  <c r="O67" i="1" s="1"/>
  <c r="Q67" i="1" s="1"/>
  <c r="N104" i="1"/>
  <c r="O104" i="1" s="1"/>
  <c r="Q104" i="1" s="1"/>
  <c r="N121" i="1"/>
  <c r="O121" i="1" s="1"/>
  <c r="Q121" i="1" s="1"/>
  <c r="N117" i="1"/>
  <c r="O117" i="1" s="1"/>
  <c r="Q117" i="1" s="1"/>
  <c r="N99" i="1"/>
  <c r="O99" i="1" s="1"/>
  <c r="Q99" i="1" s="1"/>
  <c r="N65" i="1"/>
  <c r="O65" i="1" s="1"/>
  <c r="Q65" i="1" s="1"/>
  <c r="N46" i="1"/>
  <c r="O46" i="1" s="1"/>
  <c r="Q46" i="1" s="1"/>
  <c r="N114" i="1"/>
  <c r="O114" i="1" s="1"/>
  <c r="Q114" i="1" s="1"/>
  <c r="N80" i="1"/>
  <c r="O80" i="1" s="1"/>
  <c r="Q80" i="1" s="1"/>
  <c r="N61" i="1"/>
  <c r="O61" i="1" s="1"/>
  <c r="Q61" i="1" s="1"/>
  <c r="N43" i="1"/>
  <c r="O43" i="1" s="1"/>
  <c r="N77" i="1"/>
  <c r="O77" i="1" s="1"/>
  <c r="Q77" i="1" s="1"/>
  <c r="N58" i="1"/>
  <c r="O58" i="1" s="1"/>
  <c r="Q58" i="1" s="1"/>
  <c r="N39" i="1"/>
  <c r="O39" i="1" s="1"/>
  <c r="Q39" i="1" s="1"/>
  <c r="N91" i="1"/>
  <c r="O91" i="1" s="1"/>
  <c r="Q91" i="1" s="1"/>
  <c r="N72" i="1"/>
  <c r="O72" i="1" s="1"/>
  <c r="Q72" i="1" s="1"/>
  <c r="N49" i="1"/>
  <c r="O49" i="1" s="1"/>
  <c r="Q49" i="1" s="1"/>
  <c r="N50" i="1"/>
  <c r="O50" i="1" s="1"/>
  <c r="Q50" i="1" s="1"/>
  <c r="N100" i="1"/>
  <c r="O100" i="1" s="1"/>
  <c r="Q100" i="1" s="1"/>
  <c r="N86" i="1"/>
  <c r="O86" i="1" s="1"/>
  <c r="Q86" i="1" s="1"/>
  <c r="N68" i="1"/>
  <c r="O68" i="1" s="1"/>
  <c r="Q68" i="1" s="1"/>
  <c r="N101" i="1"/>
  <c r="O101" i="1" s="1"/>
  <c r="Q101" i="1" s="1"/>
  <c r="N63" i="1"/>
  <c r="O63" i="1" s="1"/>
  <c r="N64" i="1"/>
  <c r="O64" i="1" s="1"/>
  <c r="Q64" i="1" s="1"/>
  <c r="N47" i="1"/>
  <c r="O47" i="1" s="1"/>
  <c r="Q47" i="1" s="1"/>
  <c r="N97" i="1"/>
  <c r="O97" i="1" s="1"/>
  <c r="Q97" i="1" s="1"/>
  <c r="N98" i="1"/>
  <c r="O98" i="1" s="1"/>
  <c r="Q98" i="1" s="1"/>
  <c r="N108" i="1"/>
  <c r="O108" i="1" s="1"/>
  <c r="Q108" i="1" s="1"/>
  <c r="N54" i="1"/>
  <c r="O54" i="1" s="1"/>
  <c r="Q54" i="1" s="1"/>
  <c r="N36" i="1"/>
  <c r="O36" i="1" s="1"/>
  <c r="Q36" i="1" s="1"/>
  <c r="N89" i="1"/>
  <c r="O89" i="1" s="1"/>
  <c r="Q89" i="1" s="1"/>
  <c r="N70" i="1"/>
  <c r="O70" i="1" s="1"/>
  <c r="Q70" i="1" s="1"/>
  <c r="N51" i="1"/>
  <c r="O51" i="1" s="1"/>
  <c r="Q51" i="1" s="1"/>
  <c r="N26" i="1"/>
  <c r="O26" i="1" s="1"/>
  <c r="Q26" i="1" s="1"/>
  <c r="N27" i="1"/>
  <c r="O27" i="1" s="1"/>
  <c r="Q27" i="1" s="1"/>
  <c r="N28" i="1"/>
  <c r="O28" i="1" s="1"/>
  <c r="Q28" i="1" s="1"/>
  <c r="N18" i="1"/>
  <c r="O18" i="1" s="1"/>
  <c r="Q18" i="1" s="1"/>
  <c r="N33" i="1"/>
  <c r="O33" i="1" s="1"/>
  <c r="Q33" i="1" s="1"/>
  <c r="Q87" i="1"/>
  <c r="Q38" i="1"/>
  <c r="N37" i="1"/>
  <c r="O37" i="1" s="1"/>
  <c r="Q37" i="1" s="1"/>
  <c r="N40" i="1"/>
  <c r="O40" i="1" s="1"/>
  <c r="Q40" i="1" s="1"/>
  <c r="N112" i="1"/>
  <c r="O112" i="1" s="1"/>
  <c r="N109" i="1"/>
  <c r="O109" i="1" s="1"/>
  <c r="Q109" i="1" s="1"/>
  <c r="Q43" i="1"/>
  <c r="Q116" i="1"/>
  <c r="N82" i="1"/>
  <c r="O82" i="1" s="1"/>
  <c r="Q82" i="1" s="1"/>
  <c r="N81" i="1"/>
  <c r="O81" i="1" s="1"/>
  <c r="Q81" i="1" s="1"/>
  <c r="N122" i="1"/>
  <c r="O122" i="1" s="1"/>
  <c r="Q122" i="1" s="1"/>
  <c r="N31" i="1"/>
  <c r="O31" i="1" s="1"/>
  <c r="Q31" i="1" s="1"/>
  <c r="N21" i="1"/>
  <c r="O21" i="1" s="1"/>
  <c r="Q21" i="1" s="1"/>
  <c r="N53" i="1"/>
  <c r="O53" i="1" s="1"/>
  <c r="Q53" i="1" s="1"/>
  <c r="N107" i="1"/>
  <c r="O107" i="1" s="1"/>
  <c r="Q107" i="1" s="1"/>
  <c r="N106" i="1"/>
  <c r="O106" i="1" s="1"/>
  <c r="N56" i="1"/>
  <c r="O56" i="1" s="1"/>
  <c r="Q56" i="1" s="1"/>
  <c r="N75" i="1"/>
  <c r="O75" i="1" s="1"/>
  <c r="Q75" i="1" s="1"/>
  <c r="N94" i="1"/>
  <c r="O94" i="1" s="1"/>
  <c r="Q94" i="1" s="1"/>
  <c r="N93" i="1"/>
  <c r="O93" i="1" s="1"/>
  <c r="Q93" i="1" s="1"/>
  <c r="Q112" i="1"/>
  <c r="N111" i="1"/>
  <c r="O111" i="1" s="1"/>
  <c r="Q111" i="1" s="1"/>
  <c r="N110" i="1"/>
  <c r="O110" i="1" s="1"/>
  <c r="Q110" i="1" s="1"/>
  <c r="N44" i="1"/>
  <c r="O44" i="1" s="1"/>
  <c r="Q44" i="1" s="1"/>
  <c r="N83" i="1"/>
  <c r="O83" i="1" s="1"/>
  <c r="Q83" i="1" s="1"/>
  <c r="N120" i="1"/>
  <c r="O120" i="1" s="1"/>
  <c r="Q120" i="1" s="1"/>
  <c r="N66" i="1"/>
  <c r="O66" i="1" s="1"/>
  <c r="Q66" i="1" s="1"/>
  <c r="N15" i="1"/>
  <c r="O15" i="1" s="1"/>
  <c r="Q15" i="1" s="1"/>
  <c r="N22" i="1"/>
  <c r="O22" i="1" s="1"/>
  <c r="Q22" i="1" s="1"/>
  <c r="Q34" i="1"/>
  <c r="N55" i="1"/>
  <c r="O55" i="1" s="1"/>
  <c r="Q55" i="1" s="1"/>
  <c r="N74" i="1"/>
  <c r="O74" i="1" s="1"/>
  <c r="Q74" i="1" s="1"/>
  <c r="N73" i="1"/>
  <c r="O73" i="1" s="1"/>
  <c r="Q73" i="1" s="1"/>
  <c r="N41" i="1"/>
  <c r="O41" i="1" s="1"/>
  <c r="Q41" i="1" s="1"/>
  <c r="N113" i="1"/>
  <c r="O113" i="1" s="1"/>
  <c r="Q113" i="1" s="1"/>
  <c r="N115" i="1"/>
  <c r="O115" i="1" s="1"/>
  <c r="Q115" i="1" s="1"/>
  <c r="Q119" i="1"/>
  <c r="N103" i="1"/>
  <c r="O103" i="1" s="1"/>
  <c r="Q103" i="1" s="1"/>
  <c r="N48" i="1"/>
  <c r="O48" i="1" s="1"/>
  <c r="Q48" i="1" s="1"/>
  <c r="N29" i="1"/>
  <c r="O29" i="1" s="1"/>
  <c r="Q29" i="1" s="1"/>
  <c r="N17" i="1"/>
  <c r="O17" i="1" s="1"/>
  <c r="Q17" i="1" s="1"/>
  <c r="N20" i="1"/>
  <c r="O20" i="1" s="1"/>
  <c r="Q20" i="1" s="1"/>
  <c r="N25" i="1"/>
  <c r="O25" i="1" s="1"/>
  <c r="Q25" i="1" s="1"/>
  <c r="N24" i="1"/>
  <c r="O24" i="1" s="1"/>
  <c r="Q24" i="1" s="1"/>
  <c r="N52" i="1"/>
  <c r="O52" i="1" s="1"/>
  <c r="Q52" i="1" s="1"/>
  <c r="N69" i="1"/>
  <c r="O69" i="1" s="1"/>
  <c r="Q69" i="1" s="1"/>
  <c r="Q106" i="1"/>
  <c r="N105" i="1"/>
  <c r="O105" i="1" s="1"/>
  <c r="Q105" i="1" s="1"/>
  <c r="N90" i="1"/>
  <c r="O90" i="1" s="1"/>
  <c r="Q90" i="1" s="1"/>
  <c r="N57" i="1"/>
  <c r="O57" i="1" s="1"/>
  <c r="Q57" i="1" s="1"/>
  <c r="N76" i="1"/>
  <c r="O76" i="1" s="1"/>
  <c r="Q76" i="1" s="1"/>
  <c r="N95" i="1"/>
  <c r="O95" i="1" s="1"/>
  <c r="Q95" i="1" s="1"/>
  <c r="N42" i="1"/>
  <c r="O42" i="1" s="1"/>
  <c r="Q42" i="1" s="1"/>
  <c r="N62" i="1"/>
  <c r="O62" i="1" s="1"/>
  <c r="Q62" i="1" s="1"/>
  <c r="N45" i="1"/>
  <c r="O45" i="1" s="1"/>
  <c r="Q45" i="1" s="1"/>
  <c r="N84" i="1"/>
  <c r="O84" i="1" s="1"/>
  <c r="Q84" i="1" s="1"/>
  <c r="Q102" i="1"/>
  <c r="Q63" i="1"/>
  <c r="S96" i="1" l="1"/>
  <c r="R96" i="1"/>
  <c r="W17" i="1"/>
  <c r="V17" i="1"/>
  <c r="S69" i="1"/>
  <c r="R69" i="1"/>
  <c r="W54" i="1"/>
  <c r="V55" i="1"/>
  <c r="S48" i="1"/>
  <c r="W55" i="1"/>
  <c r="R48" i="1"/>
  <c r="V54" i="1"/>
  <c r="V22" i="1"/>
  <c r="S18" i="1"/>
  <c r="R18" i="1"/>
  <c r="W22" i="1"/>
  <c r="W57" i="1"/>
  <c r="V57" i="1"/>
  <c r="S84" i="1"/>
  <c r="R84" i="1"/>
  <c r="W26" i="1"/>
  <c r="V26" i="1"/>
  <c r="S90" i="1"/>
  <c r="R90" i="1"/>
  <c r="V51" i="1"/>
  <c r="W51" i="1"/>
  <c r="R117" i="1"/>
  <c r="S117" i="1"/>
  <c r="W39" i="1"/>
  <c r="V39" i="1"/>
  <c r="S42" i="1"/>
  <c r="R42" i="1"/>
  <c r="V19" i="1"/>
  <c r="S105" i="1"/>
  <c r="R105" i="1"/>
  <c r="W19" i="1"/>
  <c r="W30" i="1"/>
  <c r="R21" i="1"/>
  <c r="S21" i="1"/>
  <c r="V30" i="1"/>
  <c r="W32" i="1"/>
  <c r="V32" i="1"/>
  <c r="R57" i="1"/>
  <c r="S57" i="1"/>
  <c r="V14" i="1"/>
  <c r="R15" i="1"/>
  <c r="W14" i="1"/>
  <c r="S15" i="1"/>
  <c r="V16" i="1"/>
  <c r="S51" i="1"/>
  <c r="W16" i="1"/>
  <c r="R51" i="1"/>
  <c r="V25" i="1"/>
  <c r="R72" i="1"/>
  <c r="W25" i="1"/>
  <c r="S72" i="1"/>
  <c r="W43" i="1"/>
  <c r="S114" i="1"/>
  <c r="V43" i="1"/>
  <c r="R114" i="1"/>
  <c r="V38" i="1"/>
  <c r="W38" i="1"/>
  <c r="R24" i="1"/>
  <c r="S24" i="1"/>
  <c r="S33" i="1"/>
  <c r="W15" i="1"/>
  <c r="V15" i="1"/>
  <c r="R33" i="1"/>
  <c r="V23" i="1"/>
  <c r="R36" i="1"/>
  <c r="W23" i="1"/>
  <c r="S36" i="1"/>
  <c r="W59" i="1"/>
  <c r="V59" i="1"/>
  <c r="R120" i="1"/>
  <c r="S120" i="1"/>
  <c r="V48" i="1"/>
  <c r="S63" i="1"/>
  <c r="W48" i="1"/>
  <c r="R63" i="1"/>
  <c r="W56" i="1"/>
  <c r="V56" i="1"/>
  <c r="S66" i="1"/>
  <c r="R66" i="1"/>
  <c r="W34" i="1"/>
  <c r="R93" i="1"/>
  <c r="V34" i="1"/>
  <c r="S93" i="1"/>
  <c r="V31" i="1"/>
  <c r="S39" i="1"/>
  <c r="W31" i="1"/>
  <c r="R39" i="1"/>
  <c r="W49" i="1"/>
  <c r="S81" i="1"/>
  <c r="V49" i="1"/>
  <c r="R81" i="1"/>
  <c r="V41" i="1"/>
  <c r="W41" i="1"/>
  <c r="R78" i="1"/>
  <c r="S78" i="1"/>
  <c r="V18" i="1"/>
  <c r="S87" i="1"/>
  <c r="W18" i="1"/>
  <c r="R87" i="1"/>
  <c r="R30" i="1"/>
  <c r="S30" i="1"/>
  <c r="W42" i="1"/>
  <c r="V33" i="1"/>
  <c r="R75" i="1"/>
  <c r="W33" i="1"/>
  <c r="S75" i="1"/>
  <c r="V35" i="1"/>
  <c r="S111" i="1"/>
  <c r="R111" i="1"/>
  <c r="W24" i="1"/>
  <c r="V24" i="1"/>
  <c r="R54" i="1"/>
  <c r="S54" i="1"/>
  <c r="V50" i="1"/>
  <c r="W50" i="1"/>
  <c r="S99" i="1"/>
  <c r="R99" i="1"/>
  <c r="V27" i="1"/>
  <c r="S108" i="1"/>
  <c r="W35" i="1"/>
  <c r="W27" i="1"/>
  <c r="R108" i="1"/>
  <c r="S27" i="1"/>
  <c r="R27" i="1"/>
  <c r="W47" i="1"/>
  <c r="V47" i="1"/>
  <c r="W46" i="1"/>
  <c r="V46" i="1"/>
  <c r="S45" i="1"/>
  <c r="R45" i="1"/>
  <c r="V42" i="1"/>
  <c r="V58" i="1"/>
  <c r="W58" i="1"/>
  <c r="S102" i="1"/>
  <c r="R102" i="1"/>
  <c r="W40" i="1"/>
  <c r="S60" i="1"/>
  <c r="R60" i="1"/>
  <c r="V40" i="1"/>
</calcChain>
</file>

<file path=xl/sharedStrings.xml><?xml version="1.0" encoding="utf-8"?>
<sst xmlns="http://schemas.openxmlformats.org/spreadsheetml/2006/main" count="617" uniqueCount="77">
  <si>
    <t>Seco</t>
  </si>
  <si>
    <t>Inicial</t>
  </si>
  <si>
    <t>Final</t>
  </si>
  <si>
    <t>%AFDM</t>
  </si>
  <si>
    <t>Aire</t>
  </si>
  <si>
    <t>Horno 70</t>
  </si>
  <si>
    <t>Horno 500</t>
  </si>
  <si>
    <t>Fraccion</t>
  </si>
  <si>
    <t>seco</t>
  </si>
  <si>
    <t>AFDM</t>
  </si>
  <si>
    <t>Remaining</t>
  </si>
  <si>
    <t>Promedio</t>
  </si>
  <si>
    <t>Desv</t>
  </si>
  <si>
    <t>rep</t>
  </si>
  <si>
    <t>Dia</t>
  </si>
  <si>
    <t>bolsa</t>
  </si>
  <si>
    <t>(g)</t>
  </si>
  <si>
    <t>Experimento de descomposicion hojarasca - Rio Piedras 2016</t>
  </si>
  <si>
    <t>Leticia Classen</t>
  </si>
  <si>
    <t>Rio</t>
  </si>
  <si>
    <t>Controles</t>
  </si>
  <si>
    <t>Numero</t>
  </si>
  <si>
    <t>Fecha</t>
  </si>
  <si>
    <t>CC</t>
  </si>
  <si>
    <t>VEN</t>
  </si>
  <si>
    <t>HP</t>
  </si>
  <si>
    <t>MONT</t>
  </si>
  <si>
    <t>LL</t>
  </si>
  <si>
    <t>MAT</t>
  </si>
  <si>
    <t>24/dic/15</t>
  </si>
  <si>
    <t>26/dic/15</t>
  </si>
  <si>
    <t>30/dic/15</t>
  </si>
  <si>
    <t>7/ene/16</t>
  </si>
  <si>
    <t>23/ene/16</t>
  </si>
  <si>
    <t>4/feb/16</t>
  </si>
  <si>
    <t>MON</t>
  </si>
  <si>
    <t>V</t>
  </si>
  <si>
    <t>Mean</t>
  </si>
  <si>
    <t>SD</t>
  </si>
  <si>
    <t>VNZ</t>
  </si>
  <si>
    <t>CC1</t>
  </si>
  <si>
    <t>CC2</t>
  </si>
  <si>
    <t>CC3</t>
  </si>
  <si>
    <t>HP1</t>
  </si>
  <si>
    <t>HP2</t>
  </si>
  <si>
    <t>HP3</t>
  </si>
  <si>
    <t>VNZ1</t>
  </si>
  <si>
    <t>VNZ2</t>
  </si>
  <si>
    <t>VNZ3</t>
  </si>
  <si>
    <t>MONT1</t>
  </si>
  <si>
    <t>MONT2</t>
  </si>
  <si>
    <t>MONT3</t>
  </si>
  <si>
    <t>LL1</t>
  </si>
  <si>
    <t>LL2</t>
  </si>
  <si>
    <t>LL3</t>
  </si>
  <si>
    <t>MAT1</t>
  </si>
  <si>
    <t>MAT2</t>
  </si>
  <si>
    <t>MAT3</t>
  </si>
  <si>
    <t>n/a</t>
  </si>
  <si>
    <t>Log Natural</t>
  </si>
  <si>
    <t>r2</t>
  </si>
  <si>
    <t>p</t>
  </si>
  <si>
    <t>k</t>
  </si>
  <si>
    <t>&lt;0.01</t>
  </si>
  <si>
    <t>k promedio</t>
  </si>
  <si>
    <t>%IS</t>
  </si>
  <si>
    <t>%arboles</t>
  </si>
  <si>
    <t>%grass</t>
  </si>
  <si>
    <t>Green cover</t>
  </si>
  <si>
    <t>Decomposition rate</t>
  </si>
  <si>
    <t>Quebrada Las Curias</t>
  </si>
  <si>
    <t>Montehiedra</t>
  </si>
  <si>
    <t>Rio Piedras</t>
  </si>
  <si>
    <t>Correo de Cupey</t>
  </si>
  <si>
    <t>San Patricio</t>
  </si>
  <si>
    <t>Las Lomas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</si>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</sst>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66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medium">
        <color indexed="8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3" fillId="0" borderId="0" xfId="0" applyFont="1"/>
    <xf numFmtId="15" fontId="0" fillId="0" borderId="0" xfId="0" quotePrefix="1" applyNumberForma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/>
    <xf numFmtId="0" fontId="0" fillId="3" borderId="0" xfId="0" applyFill="1"/>
    <xf numFmtId="0" fontId="8" fillId="0" borderId="0" xfId="0" applyFont="1" applyAlignment="1">
      <alignment horizontal="right"/>
    </xf>
    <xf numFmtId="0" fontId="8" fillId="0" borderId="0" xfId="0" applyFont="1"/>
    <xf numFmtId="0" fontId="8" fillId="3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Descomposicion!$W$38:$W$43</c:f>
                <c:numCache>
                  <c:formatCode>General</c:formatCode>
                  <c:ptCount val="6"/>
                  <c:pt idx="0">
                    <c:v>2.5455533376875259</c:v>
                  </c:pt>
                  <c:pt idx="1">
                    <c:v>0.23508546365945412</c:v>
                  </c:pt>
                  <c:pt idx="2">
                    <c:v>1.4268808620634776</c:v>
                  </c:pt>
                  <c:pt idx="3">
                    <c:v>3.0578881108079736</c:v>
                  </c:pt>
                  <c:pt idx="4">
                    <c:v>9.21292504374596</c:v>
                  </c:pt>
                  <c:pt idx="5">
                    <c:v>10.462623754341212</c:v>
                  </c:pt>
                </c:numCache>
              </c:numRef>
            </c:plus>
            <c:minus>
              <c:numRef>
                <c:f>Descomposicion!$W$38:$W$43</c:f>
                <c:numCache>
                  <c:formatCode>General</c:formatCode>
                  <c:ptCount val="6"/>
                  <c:pt idx="0">
                    <c:v>2.5455533376875259</c:v>
                  </c:pt>
                  <c:pt idx="1">
                    <c:v>0.23508546365945412</c:v>
                  </c:pt>
                  <c:pt idx="2">
                    <c:v>1.4268808620634776</c:v>
                  </c:pt>
                  <c:pt idx="3">
                    <c:v>3.0578881108079736</c:v>
                  </c:pt>
                  <c:pt idx="4">
                    <c:v>9.21292504374596</c:v>
                  </c:pt>
                  <c:pt idx="5">
                    <c:v>10.462623754341212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Descomposicion!$U$38:$U$43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cat>
          <c:val>
            <c:numRef>
              <c:f>Descomposicion!$V$38:$V$43</c:f>
              <c:numCache>
                <c:formatCode>General</c:formatCode>
                <c:ptCount val="6"/>
                <c:pt idx="0">
                  <c:v>96.026608926398083</c:v>
                </c:pt>
                <c:pt idx="1">
                  <c:v>88.290189549995702</c:v>
                </c:pt>
                <c:pt idx="2">
                  <c:v>81.748162261529387</c:v>
                </c:pt>
                <c:pt idx="3">
                  <c:v>68.769929389223009</c:v>
                </c:pt>
                <c:pt idx="4">
                  <c:v>45.134124891550748</c:v>
                </c:pt>
                <c:pt idx="5">
                  <c:v>41.939536619444546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2-45DF-BEF5-71449E51E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6544"/>
        <c:axId val="71656960"/>
      </c:lineChart>
      <c:catAx>
        <c:axId val="5559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6960"/>
        <c:crosses val="autoZero"/>
        <c:auto val="1"/>
        <c:lblAlgn val="ctr"/>
        <c:lblOffset val="100"/>
        <c:noMultiLvlLbl val="0"/>
      </c:catAx>
      <c:valAx>
        <c:axId val="716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Descomposicion!$V$13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Descomposicion!$U$14:$U$19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xVal>
          <c:yVal>
            <c:numRef>
              <c:f>Descomposicion!$V$14:$V$19</c:f>
              <c:numCache>
                <c:formatCode>General</c:formatCode>
                <c:ptCount val="6"/>
                <c:pt idx="0">
                  <c:v>94.669342369134526</c:v>
                </c:pt>
                <c:pt idx="1">
                  <c:v>90.741938520701353</c:v>
                </c:pt>
                <c:pt idx="2">
                  <c:v>81.503856763677831</c:v>
                </c:pt>
                <c:pt idx="3">
                  <c:v>78.875744413974431</c:v>
                </c:pt>
                <c:pt idx="4">
                  <c:v>74.750846090442451</c:v>
                </c:pt>
                <c:pt idx="5">
                  <c:v>72.95307745291727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4-4F46-9850-6AAFA8DB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3664"/>
        <c:axId val="97562624"/>
      </c:scatterChart>
      <c:valAx>
        <c:axId val="974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624"/>
        <c:crosses val="autoZero"/>
        <c:crossBetween val="midCat"/>
      </c:valAx>
      <c:valAx>
        <c:axId val="975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Descomposicion!$U$30:$U$35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xVal>
          <c:yVal>
            <c:numRef>
              <c:f>Descomposicion!$V$30:$V$35</c:f>
              <c:numCache>
                <c:formatCode>General</c:formatCode>
                <c:ptCount val="6"/>
                <c:pt idx="0">
                  <c:v>96.575340146305749</c:v>
                </c:pt>
                <c:pt idx="1">
                  <c:v>90.539974006042669</c:v>
                </c:pt>
                <c:pt idx="2">
                  <c:v>85.256116334811381</c:v>
                </c:pt>
                <c:pt idx="3">
                  <c:v>69.220594420442453</c:v>
                </c:pt>
                <c:pt idx="4">
                  <c:v>38.330589225714654</c:v>
                </c:pt>
                <c:pt idx="5">
                  <c:v>20.940103501734178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C-46BE-BF17-DA0B312E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1504"/>
        <c:axId val="146830464"/>
      </c:scatterChart>
      <c:valAx>
        <c:axId val="1468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0464"/>
        <c:crosses val="autoZero"/>
        <c:crossBetween val="midCat"/>
      </c:valAx>
      <c:valAx>
        <c:axId val="1468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Decomposition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Sheet1!$F$26:$F$31</c:f>
              <c:numCache>
                <c:formatCode>General</c:formatCode>
                <c:ptCount val="6"/>
                <c:pt idx="0">
                  <c:v>41.93</c:v>
                </c:pt>
                <c:pt idx="1">
                  <c:v>51.41</c:v>
                </c:pt>
                <c:pt idx="2">
                  <c:v>83.070000000000007</c:v>
                </c:pt>
                <c:pt idx="3">
                  <c:v>61.69</c:v>
                </c:pt>
                <c:pt idx="4">
                  <c:v>33.909999999999997</c:v>
                </c:pt>
                <c:pt idx="5">
                  <c:v>22.759999999999998</c:v>
                </c:pt>
              </c:numCache>
            </c:numRef>
          </c:xVal>
          <c:yVal>
            <c:numRef>
              <c:f>Sheet1!$G$26:$G$31</c:f>
              <c:numCache>
                <c:formatCode>General</c:formatCode>
                <c:ptCount val="6"/>
                <c:pt idx="0">
                  <c:v>7.5333333333333337E-3</c:v>
                </c:pt>
                <c:pt idx="1">
                  <c:v>1.1866666666666669E-2</c:v>
                </c:pt>
                <c:pt idx="2">
                  <c:v>3.9633333333333333E-2</c:v>
                </c:pt>
                <c:pt idx="3">
                  <c:v>2.1500000000000002E-2</c:v>
                </c:pt>
                <c:pt idx="4">
                  <c:v>1.4499999999999999E-2</c:v>
                </c:pt>
                <c:pt idx="5">
                  <c:v>8.7666666666666657E-3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D-4D24-B8E8-9E4AA6BE8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0096"/>
        <c:axId val="75221632"/>
      </c:scatterChart>
      <c:valAx>
        <c:axId val="75220096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</a:t>
                </a:r>
                <a:r>
                  <a:rPr lang="en-US" baseline="0">
                    <a:solidFill>
                      <a:schemeClr val="tx1"/>
                    </a:solidFill>
                  </a:rPr>
                  <a:t> Vegetation Cover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1632"/>
        <c:crosses val="autoZero"/>
        <c:crossBetween val="midCat"/>
      </c:valAx>
      <c:valAx>
        <c:axId val="75221632"/>
        <c:scaling>
          <c:orientation val="minMax"/>
          <c:max val="4.499999999999999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Decomposition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0096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Sheet1!$G$25</c:f>
              <c:strCache>
                <c:ptCount val="1"/>
                <c:pt idx="0">
                  <c:v>Decomposition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Sheet1!$L$26:$L$31</c:f>
              <c:numCache>
                <c:formatCode>General</c:formatCode>
                <c:ptCount val="6"/>
                <c:pt idx="0">
                  <c:v>58.02</c:v>
                </c:pt>
                <c:pt idx="1">
                  <c:v>48.5</c:v>
                </c:pt>
                <c:pt idx="2">
                  <c:v>12.9</c:v>
                </c:pt>
                <c:pt idx="3">
                  <c:v>38.200000000000003</c:v>
                </c:pt>
                <c:pt idx="4">
                  <c:v>65.94</c:v>
                </c:pt>
                <c:pt idx="5">
                  <c:v>77.150000000000006</c:v>
                </c:pt>
              </c:numCache>
            </c:numRef>
          </c:xVal>
          <c:yVal>
            <c:numRef>
              <c:f>Sheet1!$K$26:$K$31</c:f>
              <c:numCache>
                <c:formatCode>General</c:formatCode>
                <c:ptCount val="6"/>
                <c:pt idx="0">
                  <c:v>7.5333333333333337E-3</c:v>
                </c:pt>
                <c:pt idx="1">
                  <c:v>1.1866666666666669E-2</c:v>
                </c:pt>
                <c:pt idx="2">
                  <c:v>3.9633333333333333E-2</c:v>
                </c:pt>
                <c:pt idx="3">
                  <c:v>2.1500000000000002E-2</c:v>
                </c:pt>
                <c:pt idx="4">
                  <c:v>1.4499999999999999E-2</c:v>
                </c:pt>
                <c:pt idx="5">
                  <c:v>8.7666666666666657E-3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8-4B41-B01D-DE096862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77664"/>
        <c:axId val="83338368"/>
      </c:scatterChart>
      <c:valAx>
        <c:axId val="75377664"/>
        <c:scaling>
          <c:orientation val="minMax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%IS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38368"/>
        <c:crosses val="autoZero"/>
        <c:crossBetween val="midCat"/>
      </c:valAx>
      <c:valAx>
        <c:axId val="83338368"/>
        <c:scaling>
          <c:orientation val="minMax"/>
          <c:max val="4.4999999999999998E-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Decomposition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7664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Descomposicion!$W$38:$W$43</c:f>
                <c:numCache>
                  <c:formatCode>General</c:formatCode>
                  <c:ptCount val="6"/>
                  <c:pt idx="0">
                    <c:v>2.5455533376875259</c:v>
                  </c:pt>
                  <c:pt idx="1">
                    <c:v>0.23508546365945412</c:v>
                  </c:pt>
                  <c:pt idx="2">
                    <c:v>1.4268808620634776</c:v>
                  </c:pt>
                  <c:pt idx="3">
                    <c:v>3.0578881108079736</c:v>
                  </c:pt>
                  <c:pt idx="4">
                    <c:v>9.21292504374596</c:v>
                  </c:pt>
                  <c:pt idx="5">
                    <c:v>10.462623754341212</c:v>
                  </c:pt>
                </c:numCache>
              </c:numRef>
            </c:plus>
            <c:minus>
              <c:numRef>
                <c:f>Descomposicion!$W$38:$W$43</c:f>
                <c:numCache>
                  <c:formatCode>General</c:formatCode>
                  <c:ptCount val="6"/>
                  <c:pt idx="0">
                    <c:v>2.5455533376875259</c:v>
                  </c:pt>
                  <c:pt idx="1">
                    <c:v>0.23508546365945412</c:v>
                  </c:pt>
                  <c:pt idx="2">
                    <c:v>1.4268808620634776</c:v>
                  </c:pt>
                  <c:pt idx="3">
                    <c:v>3.0578881108079736</c:v>
                  </c:pt>
                  <c:pt idx="4">
                    <c:v>9.21292504374596</c:v>
                  </c:pt>
                  <c:pt idx="5">
                    <c:v>10.462623754341212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Descomposicion!$U$38:$U$43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cat>
          <c:val>
            <c:numRef>
              <c:f>Descomposicion!$V$38:$V$43</c:f>
              <c:numCache>
                <c:formatCode>General</c:formatCode>
                <c:ptCount val="6"/>
                <c:pt idx="0">
                  <c:v>96.026608926398083</c:v>
                </c:pt>
                <c:pt idx="1">
                  <c:v>88.290189549995702</c:v>
                </c:pt>
                <c:pt idx="2">
                  <c:v>81.748162261529387</c:v>
                </c:pt>
                <c:pt idx="3">
                  <c:v>68.769929389223009</c:v>
                </c:pt>
                <c:pt idx="4">
                  <c:v>45.134124891550748</c:v>
                </c:pt>
                <c:pt idx="5">
                  <c:v>41.939536619444546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3-422D-8D98-C0E6146E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96544"/>
        <c:axId val="71656960"/>
      </c:lineChart>
      <c:catAx>
        <c:axId val="55596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6960"/>
        <c:crosses val="autoZero"/>
        <c:auto val="1"/>
        <c:lblAlgn val="ctr"/>
        <c:lblOffset val="100"/>
        <c:noMultiLvlLbl val="0"/>
      </c:catAx>
      <c:valAx>
        <c:axId val="716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Descomposicion!$V$13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Descomposicion!$U$14:$U$19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xVal>
          <c:yVal>
            <c:numRef>
              <c:f>Descomposicion!$V$14:$V$19</c:f>
              <c:numCache>
                <c:formatCode>General</c:formatCode>
                <c:ptCount val="6"/>
                <c:pt idx="0">
                  <c:v>94.669342369134526</c:v>
                </c:pt>
                <c:pt idx="1">
                  <c:v>90.741938520701353</c:v>
                </c:pt>
                <c:pt idx="2">
                  <c:v>81.503856763677831</c:v>
                </c:pt>
                <c:pt idx="3">
                  <c:v>78.875744413974431</c:v>
                </c:pt>
                <c:pt idx="4">
                  <c:v>74.750846090442451</c:v>
                </c:pt>
                <c:pt idx="5">
                  <c:v>72.95307745291727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3-4398-9728-9854230D4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3664"/>
        <c:axId val="97562624"/>
      </c:scatterChart>
      <c:valAx>
        <c:axId val="974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2624"/>
        <c:crosses val="autoZero"/>
        <c:crossBetween val="midCat"/>
      </c:valAx>
      <c:valAx>
        <c:axId val="975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Descomposicion!$U$30:$U$35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44</c:v>
                </c:pt>
              </c:numCache>
            </c:numRef>
          </c:xVal>
          <c:yVal>
            <c:numRef>
              <c:f>Descomposicion!$V$30:$V$35</c:f>
              <c:numCache>
                <c:formatCode>General</c:formatCode>
                <c:ptCount val="6"/>
                <c:pt idx="0">
                  <c:v>96.575340146305749</c:v>
                </c:pt>
                <c:pt idx="1">
                  <c:v>90.539974006042669</c:v>
                </c:pt>
                <c:pt idx="2">
                  <c:v>85.256116334811381</c:v>
                </c:pt>
                <c:pt idx="3">
                  <c:v>69.220594420442453</c:v>
                </c:pt>
                <c:pt idx="4">
                  <c:v>38.330589225714654</c:v>
                </c:pt>
                <c:pt idx="5">
                  <c:v>20.940103501734178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A-4714-947E-5A6A27E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1504"/>
        <c:axId val="146830464"/>
      </c:scatterChart>
      <c:valAx>
        <c:axId val="1468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30464"/>
        <c:crosses val="autoZero"/>
        <c:crossBetween val="midCat"/>
      </c:valAx>
      <c:valAx>
        <c:axId val="1468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414867</xdr:colOff>
      <xdr:row>41</xdr:row>
      <xdr:rowOff>33866</xdr:rowOff>
    </xdr:from>
    <xdr:to>
      <xdr:col>30</xdr:col>
      <xdr:colOff>245533</xdr:colOff>
      <xdr:row>55</xdr:row>
      <xdr:rowOff>50799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254000</xdr:colOff>
      <xdr:row>2</xdr:row>
      <xdr:rowOff>177800</xdr:rowOff>
    </xdr:from>
    <xdr:to>
      <xdr:col>30</xdr:col>
      <xdr:colOff>132080</xdr:colOff>
      <xdr:row>17</xdr:row>
      <xdr:rowOff>5080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19</xdr:row>
      <xdr:rowOff>15240</xdr:rowOff>
    </xdr:from>
    <xdr:to>
      <xdr:col>30</xdr:col>
      <xdr:colOff>335280</xdr:colOff>
      <xdr:row>33</xdr:row>
      <xdr:rowOff>55880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317015</xdr:colOff>
      <xdr:row>32</xdr:row>
      <xdr:rowOff>129859</xdr:rowOff>
    </xdr:from>
    <xdr:to>
      <xdr:col>8</xdr:col>
      <xdr:colOff>308289</xdr:colOff>
      <xdr:row>47</xdr:row>
      <xdr:rowOff>37372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15</xdr:col>
      <xdr:colOff>754729</xdr:colOff>
      <xdr:row>46</xdr:row>
      <xdr:rowOff>96559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414867</xdr:colOff>
      <xdr:row>41</xdr:row>
      <xdr:rowOff>33866</xdr:rowOff>
    </xdr:from>
    <xdr:to>
      <xdr:col>30</xdr:col>
      <xdr:colOff>245533</xdr:colOff>
      <xdr:row>55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442EE-F35C-42EF-8544-68D50095E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254000</xdr:colOff>
      <xdr:row>2</xdr:row>
      <xdr:rowOff>177800</xdr:rowOff>
    </xdr:from>
    <xdr:to>
      <xdr:col>30</xdr:col>
      <xdr:colOff>132080</xdr:colOff>
      <xdr:row>17</xdr:row>
      <xdr:rowOff>5080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7BFCC-17FD-40A4-B31F-D3489C810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19</xdr:row>
      <xdr:rowOff>15240</xdr:rowOff>
    </xdr:from>
    <xdr:to>
      <xdr:col>30</xdr:col>
      <xdr:colOff>335280</xdr:colOff>
      <xdr:row>33</xdr:row>
      <xdr:rowOff>55880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D15D24-FD36-48B0-84B6-CFB220E1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2"/>
  <sheetViews>
    <sheetView zoomScale="120" zoomScaleNormal="120" zoomScalePageLayoutView="120" workbookViewId="0">
      <pane xSplit="3" ySplit="1" topLeftCell="R3" activePane="bottomRight" state="frozen"/>
      <selection pane="topRight" activeCell="D1" sqref="D1"/>
      <selection pane="bottomLeft" activeCell="A2" sqref="A2"/>
      <selection pane="bottomRight" activeCell="S11" sqref="S11"/>
    </sheetView>
  </sheetViews>
  <sheetFormatPr defaultColWidth="8.85546875" defaultRowHeight="15" x14ac:dyDescent="0.25"/>
  <cols>
    <col min="1" max="1" width="10.85546875" customWidth="1"/>
    <col min="2" max="2" width="4" customWidth="1"/>
    <col min="3" max="3" width="8.85546875" style="2"/>
    <col min="4" max="4" width="11.140625" style="2" customWidth="1"/>
    <col min="5" max="7" width="8.85546875" style="2"/>
    <col min="8" max="8" width="1.85546875" style="2" customWidth="1"/>
    <col min="9" max="10" width="8.85546875" style="2"/>
    <col min="11" max="11" width="2.140625" style="16" customWidth="1"/>
    <col min="13" max="13" width="1.85546875" customWidth="1"/>
  </cols>
  <sheetData>
    <row r="1" spans="1:23" x14ac:dyDescent="0.25">
      <c r="A1" s="1" t="s">
        <v>17</v>
      </c>
      <c r="F1" s="3"/>
      <c r="G1" s="3"/>
      <c r="H1" s="3"/>
      <c r="I1" s="4"/>
      <c r="J1" s="4"/>
      <c r="K1" s="17"/>
    </row>
    <row r="2" spans="1:23" x14ac:dyDescent="0.25">
      <c r="A2" s="20" t="s">
        <v>18</v>
      </c>
      <c r="F2" s="3"/>
      <c r="G2" s="3"/>
      <c r="H2" s="3"/>
      <c r="I2" s="4"/>
      <c r="J2" s="4"/>
      <c r="K2" s="17"/>
    </row>
    <row r="3" spans="1:23" x14ac:dyDescent="0.25">
      <c r="E3" s="5"/>
      <c r="F3" s="6"/>
      <c r="G3" s="6"/>
      <c r="H3" s="6"/>
      <c r="I3" s="7"/>
      <c r="J3" s="7"/>
      <c r="K3" s="18"/>
      <c r="L3" s="8"/>
      <c r="M3" s="8"/>
      <c r="N3" s="8"/>
      <c r="O3" s="8"/>
      <c r="P3" s="8"/>
      <c r="Q3" s="8"/>
    </row>
    <row r="4" spans="1:23" x14ac:dyDescent="0.25">
      <c r="F4" s="3" t="s">
        <v>0</v>
      </c>
      <c r="G4" s="3" t="s">
        <v>0</v>
      </c>
      <c r="H4" s="3"/>
      <c r="I4" s="4" t="s">
        <v>1</v>
      </c>
      <c r="J4" s="4" t="s">
        <v>2</v>
      </c>
      <c r="K4" s="17"/>
      <c r="N4" s="2" t="s">
        <v>1</v>
      </c>
      <c r="O4" s="2" t="s">
        <v>1</v>
      </c>
      <c r="P4" s="2" t="s">
        <v>2</v>
      </c>
      <c r="Q4" s="2" t="s">
        <v>3</v>
      </c>
    </row>
    <row r="5" spans="1:23" x14ac:dyDescent="0.25">
      <c r="A5" s="2"/>
      <c r="B5" s="2"/>
      <c r="E5" s="2" t="s">
        <v>21</v>
      </c>
      <c r="F5" s="3" t="s">
        <v>4</v>
      </c>
      <c r="G5" s="3" t="s">
        <v>5</v>
      </c>
      <c r="H5" s="3"/>
      <c r="I5" s="4" t="s">
        <v>6</v>
      </c>
      <c r="J5" s="4" t="s">
        <v>6</v>
      </c>
      <c r="K5" s="17"/>
      <c r="L5" s="2" t="s">
        <v>7</v>
      </c>
      <c r="M5" s="2"/>
      <c r="N5" s="2" t="s">
        <v>8</v>
      </c>
      <c r="O5" s="2" t="s">
        <v>9</v>
      </c>
      <c r="P5" s="2" t="s">
        <v>9</v>
      </c>
      <c r="Q5" s="2" t="s">
        <v>10</v>
      </c>
      <c r="R5" s="2" t="s">
        <v>11</v>
      </c>
      <c r="S5" s="2" t="s">
        <v>12</v>
      </c>
    </row>
    <row r="6" spans="1:23" ht="15.75" thickBot="1" x14ac:dyDescent="0.3">
      <c r="A6" s="9" t="s">
        <v>19</v>
      </c>
      <c r="B6" s="10" t="s">
        <v>13</v>
      </c>
      <c r="C6" s="9" t="s">
        <v>14</v>
      </c>
      <c r="D6" s="9" t="s">
        <v>22</v>
      </c>
      <c r="E6" s="9" t="s">
        <v>15</v>
      </c>
      <c r="F6" s="11" t="s">
        <v>16</v>
      </c>
      <c r="G6" s="11" t="s">
        <v>16</v>
      </c>
      <c r="H6" s="11"/>
      <c r="I6" s="12" t="s">
        <v>16</v>
      </c>
      <c r="J6" s="12" t="s">
        <v>16</v>
      </c>
      <c r="K6" s="19"/>
      <c r="L6" s="9"/>
      <c r="M6" s="9"/>
      <c r="N6" s="9"/>
      <c r="O6" s="9"/>
      <c r="P6" s="9"/>
      <c r="Q6" s="9"/>
      <c r="R6" s="2"/>
      <c r="S6" s="2"/>
    </row>
    <row r="7" spans="1:23" ht="15.75" thickTop="1" x14ac:dyDescent="0.25">
      <c r="A7" s="2"/>
      <c r="B7" s="2"/>
      <c r="F7" s="3"/>
      <c r="G7" s="3"/>
      <c r="H7" s="3"/>
      <c r="I7" s="4"/>
      <c r="J7" s="4"/>
      <c r="K7" s="17"/>
      <c r="L7" s="2"/>
      <c r="M7" s="2"/>
      <c r="N7" s="2"/>
      <c r="O7" s="2"/>
      <c r="P7" s="2"/>
      <c r="Q7" s="2"/>
      <c r="R7" s="2"/>
      <c r="S7" s="2"/>
    </row>
    <row r="8" spans="1:23" x14ac:dyDescent="0.25">
      <c r="A8" s="13" t="s">
        <v>20</v>
      </c>
      <c r="B8" s="2" t="s">
        <v>23</v>
      </c>
      <c r="C8" s="2">
        <v>0</v>
      </c>
      <c r="E8" s="2">
        <v>100</v>
      </c>
      <c r="F8" s="3">
        <v>5.01</v>
      </c>
      <c r="G8" s="3">
        <v>4.99</v>
      </c>
      <c r="H8" s="3"/>
      <c r="I8">
        <v>1.1071</v>
      </c>
      <c r="J8">
        <v>0.38579999999999998</v>
      </c>
      <c r="K8" s="17"/>
      <c r="L8">
        <f>G8/F8</f>
        <v>0.99600798403193624</v>
      </c>
      <c r="P8" s="2"/>
      <c r="Q8" s="2"/>
      <c r="R8" s="2">
        <f>AVERAGE(L8:L13)</f>
        <v>0.9823666001330672</v>
      </c>
      <c r="S8" s="2"/>
    </row>
    <row r="9" spans="1:23" x14ac:dyDescent="0.25">
      <c r="A9" s="13" t="s">
        <v>20</v>
      </c>
      <c r="B9" s="2" t="s">
        <v>36</v>
      </c>
      <c r="C9" s="2">
        <v>0</v>
      </c>
      <c r="E9" s="2">
        <v>117</v>
      </c>
      <c r="F9" s="3">
        <v>5.01</v>
      </c>
      <c r="G9" s="3">
        <v>4.9400000000000004</v>
      </c>
      <c r="H9" s="3"/>
      <c r="I9">
        <v>1.1963999999999999</v>
      </c>
      <c r="J9">
        <v>0.35039999999999999</v>
      </c>
      <c r="K9" s="17"/>
      <c r="L9">
        <f t="shared" ref="L9:L13" si="0">G9/F9</f>
        <v>0.98602794411177652</v>
      </c>
      <c r="P9" s="2"/>
      <c r="Q9" s="2"/>
      <c r="R9" s="2"/>
      <c r="S9" s="2"/>
    </row>
    <row r="10" spans="1:23" x14ac:dyDescent="0.25">
      <c r="A10" s="13" t="s">
        <v>20</v>
      </c>
      <c r="B10" s="2" t="s">
        <v>25</v>
      </c>
      <c r="C10" s="2">
        <v>0</v>
      </c>
      <c r="E10" s="2">
        <v>38</v>
      </c>
      <c r="F10" s="3">
        <v>5.01</v>
      </c>
      <c r="G10" s="3">
        <v>4.84</v>
      </c>
      <c r="H10" s="3"/>
      <c r="I10">
        <v>1.0647</v>
      </c>
      <c r="J10">
        <v>0.42480000000000001</v>
      </c>
      <c r="K10" s="17"/>
      <c r="L10">
        <f t="shared" si="0"/>
        <v>0.96606786427145708</v>
      </c>
      <c r="P10" s="2"/>
      <c r="Q10" s="2"/>
      <c r="R10" s="2"/>
      <c r="S10" s="2"/>
    </row>
    <row r="11" spans="1:23" x14ac:dyDescent="0.25">
      <c r="A11" s="13" t="s">
        <v>20</v>
      </c>
      <c r="B11" s="2" t="s">
        <v>35</v>
      </c>
      <c r="C11" s="2">
        <v>0</v>
      </c>
      <c r="E11" s="2">
        <v>119</v>
      </c>
      <c r="F11" s="3">
        <v>5.01</v>
      </c>
      <c r="G11" s="3">
        <v>4.82</v>
      </c>
      <c r="H11" s="3"/>
      <c r="I11">
        <v>1.0004999999999999</v>
      </c>
      <c r="J11">
        <v>0.33329999999999999</v>
      </c>
      <c r="K11" s="17"/>
      <c r="L11">
        <f t="shared" si="0"/>
        <v>0.96207584830339332</v>
      </c>
      <c r="P11" s="2"/>
      <c r="Q11" s="2"/>
      <c r="R11" s="2"/>
      <c r="S11" s="2"/>
    </row>
    <row r="12" spans="1:23" x14ac:dyDescent="0.25">
      <c r="A12" s="13" t="s">
        <v>20</v>
      </c>
      <c r="B12" s="2" t="s">
        <v>27</v>
      </c>
      <c r="C12" s="2">
        <v>0</v>
      </c>
      <c r="E12" s="2">
        <v>129</v>
      </c>
      <c r="F12" s="3">
        <v>5.01</v>
      </c>
      <c r="G12" s="3">
        <v>4.96</v>
      </c>
      <c r="H12" s="3"/>
      <c r="I12">
        <v>1.0452999999999999</v>
      </c>
      <c r="J12">
        <v>0.3417</v>
      </c>
      <c r="K12" s="17"/>
      <c r="L12">
        <f t="shared" si="0"/>
        <v>0.99001996007984039</v>
      </c>
      <c r="P12" s="2"/>
      <c r="Q12" s="2"/>
      <c r="R12" s="2"/>
      <c r="S12" s="2"/>
    </row>
    <row r="13" spans="1:23" x14ac:dyDescent="0.25">
      <c r="A13" s="13" t="s">
        <v>20</v>
      </c>
      <c r="B13" s="2" t="s">
        <v>28</v>
      </c>
      <c r="C13" s="2">
        <v>0</v>
      </c>
      <c r="E13" s="2">
        <v>35</v>
      </c>
      <c r="F13" s="3">
        <v>5</v>
      </c>
      <c r="G13" s="3">
        <v>4.97</v>
      </c>
      <c r="H13" s="3"/>
      <c r="I13">
        <v>1.1212</v>
      </c>
      <c r="J13">
        <v>0.34670000000000001</v>
      </c>
      <c r="K13" s="17"/>
      <c r="L13">
        <f t="shared" si="0"/>
        <v>0.99399999999999999</v>
      </c>
      <c r="P13" s="2"/>
      <c r="Q13" s="2"/>
      <c r="R13" s="2"/>
      <c r="S13" s="2"/>
      <c r="U13" t="s">
        <v>23</v>
      </c>
      <c r="V13" t="s">
        <v>37</v>
      </c>
      <c r="W13" t="s">
        <v>38</v>
      </c>
    </row>
    <row r="14" spans="1:23" x14ac:dyDescent="0.25">
      <c r="A14" s="2"/>
      <c r="H14" s="3"/>
      <c r="I14"/>
      <c r="J14"/>
      <c r="K14" s="17"/>
      <c r="P14" s="2"/>
      <c r="Q14" s="2"/>
      <c r="R14" s="2"/>
      <c r="S14" s="2"/>
      <c r="U14">
        <v>2</v>
      </c>
      <c r="V14" s="22">
        <f>AVERAGE(Q15:Q17)</f>
        <v>94.669342369134526</v>
      </c>
      <c r="W14" s="2">
        <f>STDEV(Q15:Q17)</f>
        <v>0.40717996717907567</v>
      </c>
    </row>
    <row r="15" spans="1:23" x14ac:dyDescent="0.25">
      <c r="A15" t="s">
        <v>23</v>
      </c>
      <c r="B15">
        <v>1</v>
      </c>
      <c r="C15" s="2">
        <v>2</v>
      </c>
      <c r="D15" s="2" t="s">
        <v>29</v>
      </c>
      <c r="E15" s="2">
        <v>134</v>
      </c>
      <c r="F15" s="3">
        <v>5</v>
      </c>
      <c r="G15" s="2">
        <v>4.6500000000000004</v>
      </c>
      <c r="H15" s="14"/>
      <c r="I15">
        <v>1.0081</v>
      </c>
      <c r="J15">
        <v>0.32290000000000002</v>
      </c>
      <c r="K15" s="17"/>
      <c r="L15">
        <f>(I15-J15)/I15</f>
        <v>0.67969447475448863</v>
      </c>
      <c r="N15">
        <f>F15*R$8</f>
        <v>4.9118330006653359</v>
      </c>
      <c r="O15">
        <f>N15*L15</f>
        <v>3.3385457514689891</v>
      </c>
      <c r="P15" s="2">
        <f>G15*L15</f>
        <v>3.1605793076083724</v>
      </c>
      <c r="Q15" s="2">
        <f>(P15*100)/O15</f>
        <v>94.669342369134526</v>
      </c>
      <c r="R15" s="2">
        <f>AVERAGE(Q15:Q17)</f>
        <v>94.669342369134526</v>
      </c>
      <c r="S15" s="2">
        <f>STDEV(Q15:Q17)</f>
        <v>0.40717996717907567</v>
      </c>
      <c r="U15">
        <v>4</v>
      </c>
      <c r="V15" s="2">
        <f>AVERAGE(Q33:Q35)</f>
        <v>90.741938520701353</v>
      </c>
      <c r="W15" s="2">
        <f>STDEV(Q33:Q35)</f>
        <v>3.2261395133136452</v>
      </c>
    </row>
    <row r="16" spans="1:23" x14ac:dyDescent="0.25">
      <c r="A16" t="s">
        <v>23</v>
      </c>
      <c r="B16">
        <v>2</v>
      </c>
      <c r="C16" s="2">
        <v>2</v>
      </c>
      <c r="D16" s="2" t="s">
        <v>29</v>
      </c>
      <c r="E16" s="2">
        <v>23</v>
      </c>
      <c r="F16" s="3">
        <v>5</v>
      </c>
      <c r="G16" s="2">
        <v>4.63</v>
      </c>
      <c r="H16" s="14"/>
      <c r="I16">
        <v>1.0972</v>
      </c>
      <c r="J16">
        <v>0.36049999999999999</v>
      </c>
      <c r="L16">
        <f t="shared" ref="L16:L122" si="1">(I16-J16)/I16</f>
        <v>0.67143638352169155</v>
      </c>
      <c r="N16">
        <f>F16*R$8</f>
        <v>4.9118330006653359</v>
      </c>
      <c r="O16">
        <f t="shared" ref="O16:O80" si="2">N16*L16</f>
        <v>3.2979833864292316</v>
      </c>
      <c r="P16" s="2">
        <f>G16*L16</f>
        <v>3.1087504557054317</v>
      </c>
      <c r="Q16" s="2">
        <f t="shared" ref="Q16:Q81" si="3">(P16*100)/O16</f>
        <v>94.262162401955436</v>
      </c>
      <c r="U16">
        <v>8</v>
      </c>
      <c r="V16">
        <f>AVERAGE(Q51:Q53)</f>
        <v>81.503856763677831</v>
      </c>
      <c r="W16">
        <f>STDEV(Q51:Q53)</f>
        <v>5.0214277049403648</v>
      </c>
    </row>
    <row r="17" spans="1:23" x14ac:dyDescent="0.25">
      <c r="A17" t="s">
        <v>23</v>
      </c>
      <c r="B17">
        <v>3</v>
      </c>
      <c r="C17" s="2">
        <v>2</v>
      </c>
      <c r="D17" s="2" t="s">
        <v>29</v>
      </c>
      <c r="E17" s="2">
        <v>124</v>
      </c>
      <c r="F17" s="3">
        <v>5</v>
      </c>
      <c r="G17" s="2">
        <v>4.67</v>
      </c>
      <c r="H17" s="15"/>
      <c r="I17">
        <v>1.1307</v>
      </c>
      <c r="J17">
        <v>0.33040000000000003</v>
      </c>
      <c r="L17">
        <f t="shared" si="1"/>
        <v>0.70779163350137086</v>
      </c>
      <c r="N17">
        <f t="shared" ref="N17:N79" si="4">F17*R$8</f>
        <v>4.9118330006653359</v>
      </c>
      <c r="O17">
        <f t="shared" si="2"/>
        <v>3.476554303026858</v>
      </c>
      <c r="P17" s="2">
        <f t="shared" ref="P17:P122" si="5">G17*L17</f>
        <v>3.3053869284514019</v>
      </c>
      <c r="Q17" s="2">
        <f t="shared" si="3"/>
        <v>95.076522336313587</v>
      </c>
      <c r="U17">
        <v>16</v>
      </c>
      <c r="V17">
        <f>AVERAGE(Q69:Q71)</f>
        <v>78.875744413974431</v>
      </c>
      <c r="W17">
        <f>STDEV(Q69:Q71)</f>
        <v>4.2593838608294501</v>
      </c>
    </row>
    <row r="18" spans="1:23" x14ac:dyDescent="0.25">
      <c r="A18" t="s">
        <v>24</v>
      </c>
      <c r="B18">
        <v>1</v>
      </c>
      <c r="C18" s="2">
        <v>2</v>
      </c>
      <c r="D18" s="2" t="s">
        <v>29</v>
      </c>
      <c r="E18" s="2">
        <v>102</v>
      </c>
      <c r="F18" s="2">
        <v>5.01</v>
      </c>
      <c r="G18" s="2">
        <v>4.6500000000000004</v>
      </c>
      <c r="H18" s="15"/>
      <c r="I18">
        <v>1.1329</v>
      </c>
      <c r="J18">
        <v>0.37659999999999999</v>
      </c>
      <c r="L18">
        <f t="shared" si="1"/>
        <v>0.66757878012181127</v>
      </c>
      <c r="N18">
        <f t="shared" si="4"/>
        <v>4.9216566666666663</v>
      </c>
      <c r="O18">
        <f t="shared" si="2"/>
        <v>3.2855935537117129</v>
      </c>
      <c r="P18" s="2">
        <f t="shared" si="5"/>
        <v>3.1042413275664225</v>
      </c>
      <c r="Q18" s="2">
        <f t="shared" si="3"/>
        <v>94.480381605922673</v>
      </c>
      <c r="R18" s="2">
        <f>AVERAGE(Q18:Q20)</f>
        <v>94.340320366380695</v>
      </c>
      <c r="S18" s="2">
        <f>STDEV(Q18:Q20)</f>
        <v>0.61472837401636615</v>
      </c>
      <c r="U18">
        <v>32</v>
      </c>
      <c r="V18">
        <f>AVERAGE(Q87:Q89)</f>
        <v>74.750846090442451</v>
      </c>
      <c r="W18">
        <f>STDEV(Q87:Q89)</f>
        <v>10.380577608097125</v>
      </c>
    </row>
    <row r="19" spans="1:23" x14ac:dyDescent="0.25">
      <c r="A19" t="s">
        <v>24</v>
      </c>
      <c r="B19">
        <v>2</v>
      </c>
      <c r="C19" s="2">
        <v>2</v>
      </c>
      <c r="D19" s="2" t="s">
        <v>29</v>
      </c>
      <c r="E19" s="2">
        <v>65</v>
      </c>
      <c r="F19" s="3">
        <v>5</v>
      </c>
      <c r="G19" s="2">
        <v>4.66</v>
      </c>
      <c r="H19" s="15"/>
      <c r="I19">
        <v>1.0109999999999999</v>
      </c>
      <c r="J19">
        <v>0.32879999999999998</v>
      </c>
      <c r="L19">
        <f t="shared" si="1"/>
        <v>0.67477744807121665</v>
      </c>
      <c r="N19">
        <f t="shared" si="4"/>
        <v>4.9118330006653359</v>
      </c>
      <c r="O19">
        <f t="shared" si="2"/>
        <v>3.3143941375409418</v>
      </c>
      <c r="P19" s="2">
        <f t="shared" si="5"/>
        <v>3.1444629080118696</v>
      </c>
      <c r="Q19" s="2">
        <f t="shared" si="3"/>
        <v>94.87293235272405</v>
      </c>
      <c r="U19">
        <v>44</v>
      </c>
      <c r="V19">
        <f>AVERAGE(Q105:Q107)</f>
        <v>72.95307745291727</v>
      </c>
      <c r="W19">
        <f>STDEV(Q105:Q107)</f>
        <v>5.0214277049403533</v>
      </c>
    </row>
    <row r="20" spans="1:23" x14ac:dyDescent="0.25">
      <c r="A20" t="s">
        <v>24</v>
      </c>
      <c r="B20">
        <v>3</v>
      </c>
      <c r="C20" s="2">
        <v>2</v>
      </c>
      <c r="D20" s="2" t="s">
        <v>29</v>
      </c>
      <c r="E20" s="2">
        <v>19</v>
      </c>
      <c r="F20" s="2">
        <v>5.01</v>
      </c>
      <c r="G20" s="2">
        <v>4.6100000000000003</v>
      </c>
      <c r="H20" s="15"/>
      <c r="I20">
        <v>1.0882000000000001</v>
      </c>
      <c r="J20">
        <v>0.3427</v>
      </c>
      <c r="L20">
        <f t="shared" si="1"/>
        <v>0.68507627274398086</v>
      </c>
      <c r="N20">
        <f t="shared" si="4"/>
        <v>4.9216566666666663</v>
      </c>
      <c r="O20">
        <f t="shared" si="2"/>
        <v>3.3717102049255647</v>
      </c>
      <c r="P20" s="2">
        <f t="shared" si="5"/>
        <v>3.1582016173497518</v>
      </c>
      <c r="Q20" s="2">
        <f t="shared" si="3"/>
        <v>93.667647140495376</v>
      </c>
    </row>
    <row r="21" spans="1:23" x14ac:dyDescent="0.25">
      <c r="A21" t="s">
        <v>25</v>
      </c>
      <c r="B21">
        <v>1</v>
      </c>
      <c r="C21" s="2">
        <v>2</v>
      </c>
      <c r="D21" s="2" t="s">
        <v>29</v>
      </c>
      <c r="E21" s="2">
        <v>13</v>
      </c>
      <c r="F21" s="2">
        <v>5.01</v>
      </c>
      <c r="G21" s="2">
        <v>4.91</v>
      </c>
      <c r="H21" s="15"/>
      <c r="I21">
        <v>1.1301000000000001</v>
      </c>
      <c r="J21">
        <v>0.2833</v>
      </c>
      <c r="L21">
        <f t="shared" si="1"/>
        <v>0.74931421998053271</v>
      </c>
      <c r="N21">
        <f t="shared" si="4"/>
        <v>4.9216566666666663</v>
      </c>
      <c r="O21">
        <f t="shared" si="2"/>
        <v>3.6878673261953216</v>
      </c>
      <c r="P21" s="2">
        <f t="shared" si="5"/>
        <v>3.6791328201044156</v>
      </c>
      <c r="Q21" s="2">
        <f t="shared" si="3"/>
        <v>99.763155631200064</v>
      </c>
      <c r="R21" s="2">
        <f>AVERAGE(Q21:Q23)</f>
        <v>96.575340146305749</v>
      </c>
      <c r="S21" s="2">
        <f>STDEV(Q21:Q23)</f>
        <v>2.7628604625270454</v>
      </c>
      <c r="U21" t="s">
        <v>39</v>
      </c>
    </row>
    <row r="22" spans="1:23" x14ac:dyDescent="0.25">
      <c r="A22" t="s">
        <v>25</v>
      </c>
      <c r="B22">
        <v>2</v>
      </c>
      <c r="C22" s="2">
        <v>2</v>
      </c>
      <c r="D22" s="2" t="s">
        <v>29</v>
      </c>
      <c r="E22" s="2">
        <v>37</v>
      </c>
      <c r="F22" s="3">
        <v>5</v>
      </c>
      <c r="G22" s="2">
        <v>4.66</v>
      </c>
      <c r="H22" s="15"/>
      <c r="I22">
        <v>1.1228</v>
      </c>
      <c r="J22">
        <v>0.36759999999999998</v>
      </c>
      <c r="L22">
        <f t="shared" si="1"/>
        <v>0.67260420377627372</v>
      </c>
      <c r="N22">
        <f t="shared" si="4"/>
        <v>4.9118330006653359</v>
      </c>
      <c r="O22">
        <f t="shared" si="2"/>
        <v>3.3037195244945337</v>
      </c>
      <c r="P22" s="2">
        <f t="shared" si="5"/>
        <v>3.1343355895974359</v>
      </c>
      <c r="Q22" s="2">
        <f t="shared" si="3"/>
        <v>94.872932352724064</v>
      </c>
      <c r="U22">
        <v>2</v>
      </c>
      <c r="V22" s="2">
        <f>AVERAGE(Q18:Q20)</f>
        <v>94.340320366380695</v>
      </c>
      <c r="W22" s="2">
        <f>STDEV(Q18:Q20)</f>
        <v>0.61472837401636615</v>
      </c>
    </row>
    <row r="23" spans="1:23" x14ac:dyDescent="0.25">
      <c r="A23" t="s">
        <v>25</v>
      </c>
      <c r="B23">
        <v>3</v>
      </c>
      <c r="C23" s="2">
        <v>2</v>
      </c>
      <c r="D23" s="2" t="s">
        <v>29</v>
      </c>
      <c r="E23" s="2">
        <v>42</v>
      </c>
      <c r="F23" s="2">
        <v>5.01</v>
      </c>
      <c r="G23" s="2">
        <v>4.68</v>
      </c>
      <c r="H23" s="15"/>
      <c r="I23">
        <v>1.1718999999999999</v>
      </c>
      <c r="J23">
        <v>0.38419999999999999</v>
      </c>
      <c r="L23">
        <f t="shared" si="1"/>
        <v>0.67215632733168362</v>
      </c>
      <c r="N23">
        <f t="shared" si="4"/>
        <v>4.9216566666666663</v>
      </c>
      <c r="O23">
        <f t="shared" si="2"/>
        <v>3.3081226694541628</v>
      </c>
      <c r="P23" s="2">
        <f t="shared" si="5"/>
        <v>3.1456916119122793</v>
      </c>
      <c r="Q23" s="2">
        <f t="shared" si="3"/>
        <v>95.089932454993132</v>
      </c>
      <c r="U23">
        <v>4</v>
      </c>
      <c r="V23" s="2">
        <f>AVERAGE(Q36:Q38)</f>
        <v>87.63986652190961</v>
      </c>
      <c r="W23" s="2">
        <f>STDEV(Q36:Q38)</f>
        <v>0.46923246239412852</v>
      </c>
    </row>
    <row r="24" spans="1:23" x14ac:dyDescent="0.25">
      <c r="A24" t="s">
        <v>26</v>
      </c>
      <c r="B24">
        <v>1</v>
      </c>
      <c r="C24" s="2">
        <v>2</v>
      </c>
      <c r="D24" s="2" t="s">
        <v>29</v>
      </c>
      <c r="E24" s="2">
        <v>64</v>
      </c>
      <c r="F24" s="3">
        <v>5</v>
      </c>
      <c r="G24" s="2">
        <v>4.66</v>
      </c>
      <c r="H24" s="15"/>
      <c r="I24">
        <v>1.0510999999999999</v>
      </c>
      <c r="J24">
        <v>0.27689999999999998</v>
      </c>
      <c r="L24">
        <f t="shared" si="1"/>
        <v>0.73656169726952725</v>
      </c>
      <c r="N24">
        <f t="shared" si="4"/>
        <v>4.9118330006653359</v>
      </c>
      <c r="O24">
        <f t="shared" si="2"/>
        <v>3.617868051674535</v>
      </c>
      <c r="P24" s="2">
        <f t="shared" si="5"/>
        <v>3.4323775092759972</v>
      </c>
      <c r="Q24" s="2">
        <f t="shared" si="3"/>
        <v>94.87293235272405</v>
      </c>
      <c r="R24" s="2">
        <f>AVERAGE(Q24:Q26)</f>
        <v>96.026608926398083</v>
      </c>
      <c r="S24" s="2">
        <f>STDEV(Q24:Q26)</f>
        <v>2.5455533376875259</v>
      </c>
      <c r="U24">
        <v>8</v>
      </c>
      <c r="V24">
        <f>AVERAGE(Q54:Q56)</f>
        <v>84.014799894615436</v>
      </c>
      <c r="W24">
        <f>STDEV(Q54:Q56)</f>
        <v>1.2929700501270427</v>
      </c>
    </row>
    <row r="25" spans="1:23" x14ac:dyDescent="0.25">
      <c r="A25" t="s">
        <v>26</v>
      </c>
      <c r="B25">
        <v>2</v>
      </c>
      <c r="C25" s="2">
        <v>2</v>
      </c>
      <c r="D25" s="2" t="s">
        <v>29</v>
      </c>
      <c r="E25" s="2">
        <v>133</v>
      </c>
      <c r="F25" s="3">
        <v>5</v>
      </c>
      <c r="G25" s="2">
        <v>4.63</v>
      </c>
      <c r="H25" s="15"/>
      <c r="I25">
        <v>1.0146999999999999</v>
      </c>
      <c r="J25">
        <v>0.33850000000000002</v>
      </c>
      <c r="L25">
        <f t="shared" si="1"/>
        <v>0.66640386321080114</v>
      </c>
      <c r="N25">
        <f t="shared" si="4"/>
        <v>4.9118330006653359</v>
      </c>
      <c r="O25">
        <f t="shared" si="2"/>
        <v>3.2732644870896812</v>
      </c>
      <c r="P25" s="2">
        <f t="shared" si="5"/>
        <v>3.0854498866660092</v>
      </c>
      <c r="Q25" s="2">
        <f t="shared" si="3"/>
        <v>94.26216240195545</v>
      </c>
      <c r="U25">
        <v>16</v>
      </c>
      <c r="V25">
        <f>AVERAGE(Q72:Q74)</f>
        <v>77.041673636993508</v>
      </c>
      <c r="W25">
        <f>STDEV(Q72:Q74)</f>
        <v>1.1832106401095588</v>
      </c>
    </row>
    <row r="26" spans="1:23" x14ac:dyDescent="0.25">
      <c r="A26" t="s">
        <v>26</v>
      </c>
      <c r="B26">
        <v>3</v>
      </c>
      <c r="C26" s="2">
        <v>2</v>
      </c>
      <c r="D26" s="2" t="s">
        <v>29</v>
      </c>
      <c r="E26" s="2">
        <v>59</v>
      </c>
      <c r="F26" s="3">
        <v>5</v>
      </c>
      <c r="G26" s="2">
        <v>4.8600000000000003</v>
      </c>
      <c r="H26" s="15"/>
      <c r="I26">
        <v>1.0794999999999999</v>
      </c>
      <c r="J26">
        <v>0.33460000000000001</v>
      </c>
      <c r="L26">
        <f t="shared" si="1"/>
        <v>0.69004168596572479</v>
      </c>
      <c r="N26">
        <f t="shared" si="4"/>
        <v>4.9118330006653359</v>
      </c>
      <c r="O26">
        <f t="shared" si="2"/>
        <v>3.3893695249611935</v>
      </c>
      <c r="P26" s="2">
        <f t="shared" si="5"/>
        <v>3.3536025937934228</v>
      </c>
      <c r="Q26" s="2">
        <f t="shared" si="3"/>
        <v>98.944732024514792</v>
      </c>
      <c r="U26">
        <v>32</v>
      </c>
      <c r="V26">
        <f>AVERAGE(Q90:Q92)</f>
        <v>62.934770609083536</v>
      </c>
      <c r="W26">
        <f>STDEV(Q90:Q92)</f>
        <v>1.0806138612166751</v>
      </c>
    </row>
    <row r="27" spans="1:23" x14ac:dyDescent="0.25">
      <c r="A27" t="s">
        <v>27</v>
      </c>
      <c r="B27">
        <v>1</v>
      </c>
      <c r="C27" s="2">
        <v>2</v>
      </c>
      <c r="D27" s="2" t="s">
        <v>29</v>
      </c>
      <c r="E27" s="2">
        <v>90</v>
      </c>
      <c r="F27" s="2">
        <v>5.01</v>
      </c>
      <c r="G27" s="2">
        <v>4.9000000000000004</v>
      </c>
      <c r="H27" s="15"/>
      <c r="I27">
        <v>1.1389</v>
      </c>
      <c r="J27">
        <v>0.40860000000000002</v>
      </c>
      <c r="L27">
        <f t="shared" si="1"/>
        <v>0.64123276846079547</v>
      </c>
      <c r="N27">
        <f t="shared" si="4"/>
        <v>4.9216566666666663</v>
      </c>
      <c r="O27">
        <f t="shared" si="2"/>
        <v>3.1559275297801967</v>
      </c>
      <c r="P27" s="2">
        <f t="shared" si="5"/>
        <v>3.142040565457898</v>
      </c>
      <c r="Q27" s="2">
        <f t="shared" si="3"/>
        <v>99.559972014843254</v>
      </c>
      <c r="R27" s="2">
        <f>AVERAGE(Q27:Q29)</f>
        <v>97.3249522349182</v>
      </c>
      <c r="S27" s="2">
        <f>STDEV(Q27:Q29)</f>
        <v>2.8806249275327707</v>
      </c>
      <c r="U27">
        <v>44</v>
      </c>
      <c r="V27">
        <f>AVERAGE(Q108:Q110)</f>
        <v>58.720065127121835</v>
      </c>
      <c r="W27">
        <f>STDEV(Q108:Q110)</f>
        <v>5.7934059179462967</v>
      </c>
    </row>
    <row r="28" spans="1:23" x14ac:dyDescent="0.25">
      <c r="A28" t="s">
        <v>27</v>
      </c>
      <c r="B28">
        <v>2</v>
      </c>
      <c r="C28" s="2">
        <v>2</v>
      </c>
      <c r="D28" s="2" t="s">
        <v>29</v>
      </c>
      <c r="E28" s="2">
        <v>31</v>
      </c>
      <c r="F28" s="2">
        <v>5.01</v>
      </c>
      <c r="G28" s="2">
        <v>4.63</v>
      </c>
      <c r="H28" s="15"/>
      <c r="I28">
        <v>1.143</v>
      </c>
      <c r="J28">
        <v>0.37480000000000002</v>
      </c>
      <c r="L28">
        <f t="shared" si="1"/>
        <v>0.67209098862642169</v>
      </c>
      <c r="N28">
        <f t="shared" si="4"/>
        <v>4.9216566666666663</v>
      </c>
      <c r="O28">
        <f t="shared" si="2"/>
        <v>3.3078010947798191</v>
      </c>
      <c r="P28" s="2">
        <f t="shared" si="5"/>
        <v>3.1117812773403322</v>
      </c>
      <c r="Q28" s="2">
        <f t="shared" si="3"/>
        <v>94.074014373209025</v>
      </c>
    </row>
    <row r="29" spans="1:23" x14ac:dyDescent="0.25">
      <c r="A29" t="s">
        <v>27</v>
      </c>
      <c r="B29">
        <v>3</v>
      </c>
      <c r="C29" s="2">
        <v>2</v>
      </c>
      <c r="D29" s="2" t="s">
        <v>29</v>
      </c>
      <c r="E29" s="2">
        <v>12</v>
      </c>
      <c r="F29" s="2">
        <v>5.01</v>
      </c>
      <c r="G29" s="2">
        <v>4.84</v>
      </c>
      <c r="H29" s="15"/>
      <c r="I29">
        <v>1.1324000000000001</v>
      </c>
      <c r="J29">
        <v>0.39539999999999997</v>
      </c>
      <c r="L29">
        <f t="shared" si="1"/>
        <v>0.6508300953726599</v>
      </c>
      <c r="N29">
        <f t="shared" si="4"/>
        <v>4.9216566666666663</v>
      </c>
      <c r="O29">
        <f t="shared" si="2"/>
        <v>3.2031622777581537</v>
      </c>
      <c r="P29" s="2">
        <f t="shared" si="5"/>
        <v>3.1500176616036737</v>
      </c>
      <c r="Q29" s="2">
        <f t="shared" si="3"/>
        <v>98.340870316702308</v>
      </c>
      <c r="U29" t="s">
        <v>25</v>
      </c>
    </row>
    <row r="30" spans="1:23" x14ac:dyDescent="0.25">
      <c r="A30" t="s">
        <v>28</v>
      </c>
      <c r="B30">
        <v>1</v>
      </c>
      <c r="C30" s="2">
        <v>2</v>
      </c>
      <c r="D30" s="2" t="s">
        <v>29</v>
      </c>
      <c r="E30" s="2">
        <v>70</v>
      </c>
      <c r="F30" s="2">
        <v>5.01</v>
      </c>
      <c r="G30" s="2">
        <v>4.68</v>
      </c>
      <c r="H30" s="15"/>
      <c r="I30">
        <v>1.0899000000000001</v>
      </c>
      <c r="J30">
        <v>0.32890000000000003</v>
      </c>
      <c r="L30">
        <f t="shared" si="1"/>
        <v>0.69822919533902195</v>
      </c>
      <c r="N30">
        <f t="shared" si="4"/>
        <v>4.9216566666666663</v>
      </c>
      <c r="O30">
        <f t="shared" si="2"/>
        <v>3.4364443741015993</v>
      </c>
      <c r="P30" s="2">
        <f t="shared" si="5"/>
        <v>3.2677126341866227</v>
      </c>
      <c r="Q30" s="2">
        <f t="shared" si="3"/>
        <v>95.089932454993146</v>
      </c>
      <c r="R30" s="2">
        <f>AVERAGE(Q30:Q32)</f>
        <v>94.614871351028341</v>
      </c>
      <c r="S30" s="2">
        <f>STDEV(Q30:Q32)</f>
        <v>0.83442392890819939</v>
      </c>
      <c r="U30">
        <v>2</v>
      </c>
      <c r="V30" s="2">
        <f>AVERAGE(Q21:Q23)</f>
        <v>96.575340146305749</v>
      </c>
      <c r="W30" s="2">
        <f>STDEV(Q21:Q23)</f>
        <v>2.7628604625270454</v>
      </c>
    </row>
    <row r="31" spans="1:23" x14ac:dyDescent="0.25">
      <c r="A31" t="s">
        <v>28</v>
      </c>
      <c r="B31">
        <v>2</v>
      </c>
      <c r="C31" s="2">
        <v>2</v>
      </c>
      <c r="D31" s="2" t="s">
        <v>29</v>
      </c>
      <c r="E31" s="2">
        <v>96</v>
      </c>
      <c r="F31" s="2">
        <v>5.0199999999999996</v>
      </c>
      <c r="G31" s="2">
        <v>4.6900000000000004</v>
      </c>
      <c r="H31" s="15"/>
      <c r="I31">
        <v>1.1046</v>
      </c>
      <c r="J31">
        <v>0.34849999999999998</v>
      </c>
      <c r="L31">
        <f t="shared" si="1"/>
        <v>0.68450117689661416</v>
      </c>
      <c r="N31">
        <f t="shared" si="4"/>
        <v>4.9314803326679968</v>
      </c>
      <c r="O31">
        <f t="shared" si="2"/>
        <v>3.37560409155375</v>
      </c>
      <c r="P31" s="2">
        <f t="shared" si="5"/>
        <v>3.2103105196451205</v>
      </c>
      <c r="Q31" s="2">
        <f t="shared" si="3"/>
        <v>95.10328914690507</v>
      </c>
      <c r="U31">
        <v>4</v>
      </c>
      <c r="V31">
        <f>AVERAGE(Q39:Q41)</f>
        <v>90.539974006042669</v>
      </c>
      <c r="W31">
        <f>STDEV(Q39:Q41)</f>
        <v>3.6770737490358081</v>
      </c>
    </row>
    <row r="32" spans="1:23" x14ac:dyDescent="0.25">
      <c r="A32" t="s">
        <v>28</v>
      </c>
      <c r="B32">
        <v>3</v>
      </c>
      <c r="C32" s="2">
        <v>2</v>
      </c>
      <c r="D32" s="2" t="s">
        <v>29</v>
      </c>
      <c r="E32" s="2">
        <v>136</v>
      </c>
      <c r="F32" s="3">
        <v>5</v>
      </c>
      <c r="G32" s="2">
        <v>4.5999999999999996</v>
      </c>
      <c r="H32" s="15"/>
      <c r="I32">
        <v>1.0143</v>
      </c>
      <c r="J32">
        <v>0.2893</v>
      </c>
      <c r="L32">
        <f t="shared" si="1"/>
        <v>0.71477866508922405</v>
      </c>
      <c r="N32">
        <f t="shared" si="4"/>
        <v>4.9118330006653359</v>
      </c>
      <c r="O32">
        <f t="shared" si="2"/>
        <v>3.5108734353567668</v>
      </c>
      <c r="P32" s="2">
        <f t="shared" si="5"/>
        <v>3.2879818594104302</v>
      </c>
      <c r="Q32" s="2">
        <f t="shared" si="3"/>
        <v>93.651392451186808</v>
      </c>
      <c r="U32">
        <v>8</v>
      </c>
      <c r="V32">
        <f>AVERAGE(Q57:Q59)</f>
        <v>85.256116334811381</v>
      </c>
      <c r="W32">
        <f>STDEV(Q57:Q59)</f>
        <v>6.0534152339013279</v>
      </c>
    </row>
    <row r="33" spans="1:23" x14ac:dyDescent="0.25">
      <c r="A33" t="s">
        <v>23</v>
      </c>
      <c r="B33">
        <v>1</v>
      </c>
      <c r="C33" s="2">
        <v>4</v>
      </c>
      <c r="D33" s="2" t="s">
        <v>30</v>
      </c>
      <c r="E33" s="2">
        <v>17</v>
      </c>
      <c r="F33" s="3">
        <v>5</v>
      </c>
      <c r="G33" s="2">
        <v>4.6399999999999997</v>
      </c>
      <c r="H33" s="15"/>
      <c r="I33">
        <v>1.0898000000000001</v>
      </c>
      <c r="J33">
        <v>0.34889999999999999</v>
      </c>
      <c r="L33">
        <f t="shared" si="1"/>
        <v>0.67984951367223345</v>
      </c>
      <c r="N33">
        <f t="shared" si="4"/>
        <v>4.9118330006653359</v>
      </c>
      <c r="O33">
        <f t="shared" si="2"/>
        <v>3.3393072767415557</v>
      </c>
      <c r="P33" s="2">
        <f t="shared" si="5"/>
        <v>3.1545017434391629</v>
      </c>
      <c r="Q33" s="2">
        <f t="shared" si="3"/>
        <v>94.46575238554496</v>
      </c>
      <c r="R33" s="2">
        <f>AVERAGE(Q33:Q35)</f>
        <v>90.741938520701353</v>
      </c>
      <c r="S33" s="2">
        <f>STDEV(Q33:Q35)</f>
        <v>3.2261395133136452</v>
      </c>
      <c r="U33">
        <v>16</v>
      </c>
      <c r="V33">
        <f>AVERAGE(Q75:Q77)</f>
        <v>69.220594420442453</v>
      </c>
      <c r="W33">
        <f>STDEV(Q75:Q77)</f>
        <v>4.7441271705095955</v>
      </c>
    </row>
    <row r="34" spans="1:23" x14ac:dyDescent="0.25">
      <c r="A34" t="s">
        <v>23</v>
      </c>
      <c r="B34">
        <v>2</v>
      </c>
      <c r="C34" s="2">
        <v>4</v>
      </c>
      <c r="D34" s="2" t="s">
        <v>30</v>
      </c>
      <c r="E34" s="2">
        <v>138</v>
      </c>
      <c r="F34" s="2">
        <v>5.01</v>
      </c>
      <c r="G34" s="2">
        <v>4.37</v>
      </c>
      <c r="H34" s="15"/>
      <c r="I34">
        <v>1.075</v>
      </c>
      <c r="J34">
        <v>0.31809999999999999</v>
      </c>
      <c r="L34">
        <f t="shared" si="1"/>
        <v>0.70409302325581391</v>
      </c>
      <c r="N34">
        <f t="shared" si="4"/>
        <v>4.9216566666666663</v>
      </c>
      <c r="O34">
        <f t="shared" si="2"/>
        <v>3.4653041218604645</v>
      </c>
      <c r="P34" s="2">
        <f t="shared" si="5"/>
        <v>3.0768865116279067</v>
      </c>
      <c r="Q34" s="2">
        <f t="shared" si="3"/>
        <v>88.791240347931634</v>
      </c>
      <c r="U34">
        <v>32</v>
      </c>
      <c r="V34">
        <f>AVERAGE(Q93:Q95)</f>
        <v>38.330589225714654</v>
      </c>
      <c r="W34">
        <f>STDEV(Q93:Q95)</f>
        <v>17.444714113485862</v>
      </c>
    </row>
    <row r="35" spans="1:23" x14ac:dyDescent="0.25">
      <c r="A35" t="s">
        <v>23</v>
      </c>
      <c r="B35">
        <v>3</v>
      </c>
      <c r="C35" s="2">
        <v>4</v>
      </c>
      <c r="D35" s="2" t="s">
        <v>30</v>
      </c>
      <c r="E35" s="2">
        <v>4</v>
      </c>
      <c r="F35" s="3">
        <v>5</v>
      </c>
      <c r="G35" s="2">
        <v>4.37</v>
      </c>
      <c r="H35" s="15"/>
      <c r="I35">
        <v>1.0295000000000001</v>
      </c>
      <c r="J35">
        <v>0.29480000000000001</v>
      </c>
      <c r="L35">
        <f t="shared" si="1"/>
        <v>0.71364740165128715</v>
      </c>
      <c r="N35">
        <f t="shared" si="4"/>
        <v>4.9118330006653359</v>
      </c>
      <c r="O35">
        <f t="shared" si="2"/>
        <v>3.5053168582698619</v>
      </c>
      <c r="P35" s="2">
        <f t="shared" si="5"/>
        <v>3.1186391452161248</v>
      </c>
      <c r="Q35" s="2">
        <f t="shared" si="3"/>
        <v>88.968822828627481</v>
      </c>
      <c r="U35">
        <v>44</v>
      </c>
      <c r="V35">
        <f>AVERAGE(Q111:Q113)</f>
        <v>20.940103501734178</v>
      </c>
      <c r="W35">
        <f>STDEV(Q108:Q110)</f>
        <v>5.7934059179462967</v>
      </c>
    </row>
    <row r="36" spans="1:23" x14ac:dyDescent="0.25">
      <c r="A36" t="s">
        <v>24</v>
      </c>
      <c r="B36">
        <v>1</v>
      </c>
      <c r="C36" s="2">
        <v>4</v>
      </c>
      <c r="D36" s="2" t="s">
        <v>30</v>
      </c>
      <c r="E36" s="2">
        <v>91</v>
      </c>
      <c r="F36" s="2">
        <v>5.01</v>
      </c>
      <c r="G36" s="2">
        <v>4.34</v>
      </c>
      <c r="H36" s="15"/>
      <c r="I36">
        <v>1.0633999999999999</v>
      </c>
      <c r="J36">
        <v>0.33389999999999997</v>
      </c>
      <c r="L36">
        <f t="shared" si="1"/>
        <v>0.68600714688734243</v>
      </c>
      <c r="N36">
        <f t="shared" si="4"/>
        <v>4.9216566666666663</v>
      </c>
      <c r="O36">
        <f t="shared" si="2"/>
        <v>3.3762916478590679</v>
      </c>
      <c r="P36" s="2">
        <f t="shared" si="5"/>
        <v>2.9772710174910659</v>
      </c>
      <c r="Q36" s="2">
        <f t="shared" si="3"/>
        <v>88.181689498861147</v>
      </c>
      <c r="R36" s="2">
        <f>AVERAGE(Q36:Q38)</f>
        <v>87.63986652190961</v>
      </c>
      <c r="S36" s="2">
        <f>STDEV(Q36:Q38)</f>
        <v>0.46923246239412852</v>
      </c>
    </row>
    <row r="37" spans="1:23" x14ac:dyDescent="0.25">
      <c r="A37" t="s">
        <v>24</v>
      </c>
      <c r="B37">
        <v>2</v>
      </c>
      <c r="C37" s="2">
        <v>4</v>
      </c>
      <c r="D37" s="2" t="s">
        <v>30</v>
      </c>
      <c r="E37" s="2">
        <v>139</v>
      </c>
      <c r="F37" s="2">
        <v>5.01</v>
      </c>
      <c r="G37" s="2">
        <v>4.3</v>
      </c>
      <c r="H37" s="15"/>
      <c r="I37">
        <v>1.0900000000000001</v>
      </c>
      <c r="J37">
        <v>0.19900000000000001</v>
      </c>
      <c r="L37">
        <f t="shared" si="1"/>
        <v>0.81743119266055042</v>
      </c>
      <c r="N37">
        <f t="shared" si="4"/>
        <v>4.9216566666666663</v>
      </c>
      <c r="O37">
        <f t="shared" si="2"/>
        <v>4.0231156788990825</v>
      </c>
      <c r="P37" s="2">
        <f t="shared" si="5"/>
        <v>3.5149541284403667</v>
      </c>
      <c r="Q37" s="2">
        <f t="shared" si="3"/>
        <v>87.368955033433849</v>
      </c>
      <c r="U37" t="s">
        <v>26</v>
      </c>
    </row>
    <row r="38" spans="1:23" x14ac:dyDescent="0.25">
      <c r="A38" t="s">
        <v>24</v>
      </c>
      <c r="B38">
        <v>3</v>
      </c>
      <c r="C38" s="2">
        <v>4</v>
      </c>
      <c r="D38" s="2" t="s">
        <v>30</v>
      </c>
      <c r="E38" s="2">
        <v>126</v>
      </c>
      <c r="F38" s="2">
        <v>5.01</v>
      </c>
      <c r="G38" s="2">
        <v>4.3</v>
      </c>
      <c r="H38" s="15"/>
      <c r="I38">
        <v>1.0926</v>
      </c>
      <c r="J38">
        <v>0.3231</v>
      </c>
      <c r="L38">
        <f t="shared" si="1"/>
        <v>0.70428336079077436</v>
      </c>
      <c r="N38">
        <f t="shared" si="4"/>
        <v>4.9216566666666663</v>
      </c>
      <c r="O38">
        <f t="shared" si="2"/>
        <v>3.4662408978583197</v>
      </c>
      <c r="P38" s="2">
        <f t="shared" si="5"/>
        <v>3.0284184514003298</v>
      </c>
      <c r="Q38" s="2">
        <f t="shared" si="3"/>
        <v>87.368955033433878</v>
      </c>
      <c r="U38">
        <v>2</v>
      </c>
      <c r="V38" s="2">
        <f>AVERAGE(Q24:Q26)</f>
        <v>96.026608926398083</v>
      </c>
      <c r="W38" s="2">
        <f>STDEV(Q24:Q26)</f>
        <v>2.5455533376875259</v>
      </c>
    </row>
    <row r="39" spans="1:23" x14ac:dyDescent="0.25">
      <c r="A39" t="s">
        <v>25</v>
      </c>
      <c r="B39">
        <v>1</v>
      </c>
      <c r="C39" s="2">
        <v>4</v>
      </c>
      <c r="D39" s="2" t="s">
        <v>30</v>
      </c>
      <c r="E39" s="2">
        <v>14</v>
      </c>
      <c r="F39" s="3">
        <v>5</v>
      </c>
      <c r="G39" s="2">
        <v>4.5199999999999996</v>
      </c>
      <c r="H39" s="15"/>
      <c r="I39">
        <v>1</v>
      </c>
      <c r="J39">
        <v>0.21890000000000001</v>
      </c>
      <c r="L39">
        <f t="shared" si="1"/>
        <v>0.78110000000000002</v>
      </c>
      <c r="N39">
        <f t="shared" si="4"/>
        <v>4.9118330006653359</v>
      </c>
      <c r="O39">
        <f t="shared" si="2"/>
        <v>3.8366327568196938</v>
      </c>
      <c r="P39" s="2">
        <f t="shared" si="5"/>
        <v>3.5305719999999998</v>
      </c>
      <c r="Q39" s="2">
        <f t="shared" si="3"/>
        <v>92.022672582470534</v>
      </c>
      <c r="R39" s="2">
        <f>AVERAGE(Q39:Q41)</f>
        <v>90.539974006042669</v>
      </c>
      <c r="S39" s="2">
        <f>STDEV(Q39:Q41)</f>
        <v>3.6770737490358081</v>
      </c>
      <c r="U39">
        <v>4</v>
      </c>
      <c r="V39">
        <f>AVERAGE(Q42:Q44)</f>
        <v>88.290189549995702</v>
      </c>
      <c r="W39">
        <f>STDEV(Q42:Q44)</f>
        <v>0.23508546365945412</v>
      </c>
    </row>
    <row r="40" spans="1:23" x14ac:dyDescent="0.25">
      <c r="A40" t="s">
        <v>25</v>
      </c>
      <c r="B40">
        <v>2</v>
      </c>
      <c r="C40" s="2">
        <v>4</v>
      </c>
      <c r="D40" s="2" t="s">
        <v>30</v>
      </c>
      <c r="E40" s="2">
        <v>18</v>
      </c>
      <c r="F40" s="3">
        <v>5.01</v>
      </c>
      <c r="G40" s="2">
        <v>4.25</v>
      </c>
      <c r="H40" s="15"/>
      <c r="I40">
        <v>1.0606</v>
      </c>
      <c r="J40">
        <v>0.36270000000000002</v>
      </c>
      <c r="L40">
        <f t="shared" si="1"/>
        <v>0.65802376013577213</v>
      </c>
      <c r="N40">
        <f t="shared" si="4"/>
        <v>4.9216566666666663</v>
      </c>
      <c r="O40">
        <f t="shared" si="2"/>
        <v>3.2385670258972903</v>
      </c>
      <c r="P40" s="2">
        <f t="shared" si="5"/>
        <v>2.7966009805770318</v>
      </c>
      <c r="Q40" s="2">
        <f t="shared" si="3"/>
        <v>86.353036951649756</v>
      </c>
      <c r="U40">
        <v>8</v>
      </c>
      <c r="V40">
        <f>AVERAGE(Q60:Q62)</f>
        <v>81.748162261529387</v>
      </c>
      <c r="W40">
        <f>STDEV(Q60:Q62)</f>
        <v>1.4268808620634776</v>
      </c>
    </row>
    <row r="41" spans="1:23" x14ac:dyDescent="0.25">
      <c r="A41" t="s">
        <v>25</v>
      </c>
      <c r="B41">
        <v>3</v>
      </c>
      <c r="C41" s="2">
        <v>4</v>
      </c>
      <c r="D41" s="2" t="s">
        <v>30</v>
      </c>
      <c r="E41" s="2">
        <v>6</v>
      </c>
      <c r="F41" s="3">
        <v>5</v>
      </c>
      <c r="G41" s="2">
        <v>4.58</v>
      </c>
      <c r="H41" s="15"/>
      <c r="I41">
        <v>1.1155999999999999</v>
      </c>
      <c r="J41">
        <v>0.32369999999999999</v>
      </c>
      <c r="L41">
        <f t="shared" si="1"/>
        <v>0.70984223736106133</v>
      </c>
      <c r="N41">
        <f t="shared" si="4"/>
        <v>4.9118330006653359</v>
      </c>
      <c r="O41">
        <f t="shared" si="2"/>
        <v>3.4866265267361776</v>
      </c>
      <c r="P41" s="2">
        <f t="shared" si="5"/>
        <v>3.2510774471136608</v>
      </c>
      <c r="Q41" s="2">
        <f t="shared" si="3"/>
        <v>93.244212484007747</v>
      </c>
      <c r="U41">
        <v>16</v>
      </c>
      <c r="V41">
        <f>AVERAGE(Q78:Q80)</f>
        <v>68.769929389223009</v>
      </c>
      <c r="W41">
        <f>STDEV(Q78:Q80)</f>
        <v>3.0578881108079736</v>
      </c>
    </row>
    <row r="42" spans="1:23" x14ac:dyDescent="0.25">
      <c r="A42" t="s">
        <v>26</v>
      </c>
      <c r="B42">
        <v>1</v>
      </c>
      <c r="C42" s="2">
        <v>4</v>
      </c>
      <c r="D42" s="2" t="s">
        <v>30</v>
      </c>
      <c r="E42" s="2">
        <v>36</v>
      </c>
      <c r="F42" s="3">
        <v>5</v>
      </c>
      <c r="G42" s="2">
        <v>4.33</v>
      </c>
      <c r="H42" s="15"/>
      <c r="I42">
        <v>1.0834999999999999</v>
      </c>
      <c r="J42">
        <v>0.3387</v>
      </c>
      <c r="L42">
        <f t="shared" si="1"/>
        <v>0.68740193816335948</v>
      </c>
      <c r="N42">
        <f t="shared" si="4"/>
        <v>4.9118330006653359</v>
      </c>
      <c r="O42">
        <f t="shared" si="2"/>
        <v>3.3764035245921016</v>
      </c>
      <c r="P42" s="2">
        <f t="shared" si="5"/>
        <v>2.9764503922473464</v>
      </c>
      <c r="Q42" s="2">
        <f t="shared" si="3"/>
        <v>88.154462894269344</v>
      </c>
      <c r="R42" s="2">
        <f>AVERAGE(Q42:Q44)</f>
        <v>88.290189549995702</v>
      </c>
      <c r="S42" s="2">
        <f>STDEV(Q42:Q44)</f>
        <v>0.23508546365945412</v>
      </c>
      <c r="U42">
        <v>32</v>
      </c>
      <c r="V42">
        <f>AVERAGE(Q96:Q98)</f>
        <v>45.134124891550748</v>
      </c>
      <c r="W42">
        <f>STDEV(Q96:Q98)</f>
        <v>9.21292504374596</v>
      </c>
    </row>
    <row r="43" spans="1:23" x14ac:dyDescent="0.25">
      <c r="A43" t="s">
        <v>26</v>
      </c>
      <c r="B43">
        <v>2</v>
      </c>
      <c r="C43" s="2">
        <v>4</v>
      </c>
      <c r="D43" s="2" t="s">
        <v>30</v>
      </c>
      <c r="E43" s="2">
        <v>104</v>
      </c>
      <c r="F43" s="3">
        <v>5</v>
      </c>
      <c r="G43" s="2">
        <v>4.33</v>
      </c>
      <c r="H43" s="15"/>
      <c r="I43">
        <v>1.0779000000000001</v>
      </c>
      <c r="J43">
        <v>0.26440000000000002</v>
      </c>
      <c r="L43">
        <f t="shared" si="1"/>
        <v>0.7547082289637258</v>
      </c>
      <c r="N43">
        <f t="shared" si="4"/>
        <v>4.9118330006653359</v>
      </c>
      <c r="O43">
        <f t="shared" si="2"/>
        <v>3.7070007848977187</v>
      </c>
      <c r="P43" s="2">
        <f t="shared" si="5"/>
        <v>3.2678866314129329</v>
      </c>
      <c r="Q43" s="2">
        <f t="shared" si="3"/>
        <v>88.154462894269344</v>
      </c>
      <c r="U43">
        <v>44</v>
      </c>
      <c r="V43">
        <f>AVERAGE(Q114:Q116)</f>
        <v>41.939536619444546</v>
      </c>
      <c r="W43">
        <f>STDEV(Q114:Q116)</f>
        <v>10.462623754341212</v>
      </c>
    </row>
    <row r="44" spans="1:23" x14ac:dyDescent="0.25">
      <c r="A44" t="s">
        <v>26</v>
      </c>
      <c r="B44">
        <v>3</v>
      </c>
      <c r="C44" s="2">
        <v>4</v>
      </c>
      <c r="D44" s="2" t="s">
        <v>30</v>
      </c>
      <c r="E44" s="2">
        <v>41</v>
      </c>
      <c r="F44" s="3">
        <v>5</v>
      </c>
      <c r="G44" s="2">
        <v>4.3499999999999996</v>
      </c>
      <c r="H44" s="15"/>
      <c r="I44">
        <v>1.1144000000000001</v>
      </c>
      <c r="J44">
        <v>0.34870000000000001</v>
      </c>
      <c r="L44">
        <f t="shared" si="1"/>
        <v>0.68709619526202437</v>
      </c>
      <c r="N44">
        <f t="shared" si="4"/>
        <v>4.9118330006653359</v>
      </c>
      <c r="O44">
        <f t="shared" si="2"/>
        <v>3.3749017665196046</v>
      </c>
      <c r="P44" s="2">
        <f t="shared" si="5"/>
        <v>2.9888684493898059</v>
      </c>
      <c r="Q44" s="2">
        <f t="shared" si="3"/>
        <v>88.561642861448405</v>
      </c>
    </row>
    <row r="45" spans="1:23" x14ac:dyDescent="0.25">
      <c r="A45" t="s">
        <v>27</v>
      </c>
      <c r="B45">
        <v>1</v>
      </c>
      <c r="C45" s="2">
        <v>4</v>
      </c>
      <c r="D45" s="2" t="s">
        <v>30</v>
      </c>
      <c r="E45" s="2">
        <v>53</v>
      </c>
      <c r="F45" s="2">
        <v>5.01</v>
      </c>
      <c r="G45" s="2">
        <v>4.2699999999999996</v>
      </c>
      <c r="H45" s="15"/>
      <c r="I45">
        <v>1.1033999999999999</v>
      </c>
      <c r="J45">
        <v>0.32900000000000001</v>
      </c>
      <c r="L45">
        <f t="shared" si="1"/>
        <v>0.70183070509334788</v>
      </c>
      <c r="N45">
        <f t="shared" si="4"/>
        <v>4.9216566666666663</v>
      </c>
      <c r="O45">
        <f t="shared" si="2"/>
        <v>3.4541697685940429</v>
      </c>
      <c r="P45" s="2">
        <f t="shared" si="5"/>
        <v>2.9968171107485952</v>
      </c>
      <c r="Q45" s="2">
        <f t="shared" si="3"/>
        <v>86.75940418436339</v>
      </c>
      <c r="R45" s="2">
        <f>AVERAGE(Q45:Q47)</f>
        <v>86.87508338994256</v>
      </c>
      <c r="S45" s="2">
        <f>STDEV(Q45:Q47)</f>
        <v>0.61893149193949282</v>
      </c>
      <c r="U45" t="s">
        <v>27</v>
      </c>
    </row>
    <row r="46" spans="1:23" x14ac:dyDescent="0.25">
      <c r="A46" t="s">
        <v>27</v>
      </c>
      <c r="B46">
        <v>2</v>
      </c>
      <c r="C46" s="2">
        <v>4</v>
      </c>
      <c r="D46" s="2" t="s">
        <v>30</v>
      </c>
      <c r="E46" s="2">
        <v>3</v>
      </c>
      <c r="F46" s="3">
        <v>5</v>
      </c>
      <c r="G46" s="2">
        <v>4.3</v>
      </c>
      <c r="H46" s="15"/>
      <c r="I46">
        <v>1.0932999999999999</v>
      </c>
      <c r="J46">
        <v>0.29399999999999998</v>
      </c>
      <c r="L46">
        <f t="shared" si="1"/>
        <v>0.73108936248056333</v>
      </c>
      <c r="N46">
        <f t="shared" si="4"/>
        <v>4.9118330006653359</v>
      </c>
      <c r="O46">
        <f t="shared" si="2"/>
        <v>3.5909888570674129</v>
      </c>
      <c r="P46" s="2">
        <f t="shared" si="5"/>
        <v>3.143684258666422</v>
      </c>
      <c r="Q46" s="2">
        <f t="shared" si="3"/>
        <v>87.54369294350073</v>
      </c>
      <c r="U46">
        <v>2</v>
      </c>
      <c r="V46" s="2">
        <f>AVERAGE(Q45:Q47)</f>
        <v>86.87508338994256</v>
      </c>
      <c r="W46" s="2">
        <f>STDEV(Q45:Q47)</f>
        <v>0.61893149193949282</v>
      </c>
    </row>
    <row r="47" spans="1:23" x14ac:dyDescent="0.25">
      <c r="A47" t="s">
        <v>27</v>
      </c>
      <c r="B47">
        <v>3</v>
      </c>
      <c r="C47" s="2">
        <v>4</v>
      </c>
      <c r="D47" s="2" t="s">
        <v>30</v>
      </c>
      <c r="E47" s="2">
        <v>25</v>
      </c>
      <c r="F47" s="3">
        <v>5</v>
      </c>
      <c r="G47" s="2">
        <v>4.24</v>
      </c>
      <c r="H47" s="15"/>
      <c r="I47">
        <v>1.1033999999999999</v>
      </c>
      <c r="J47">
        <v>0.32900000000000001</v>
      </c>
      <c r="L47">
        <f t="shared" si="1"/>
        <v>0.70183070509334788</v>
      </c>
      <c r="N47">
        <f t="shared" si="4"/>
        <v>4.9118330006653359</v>
      </c>
      <c r="O47">
        <f t="shared" si="2"/>
        <v>3.4472752181577273</v>
      </c>
      <c r="P47" s="2">
        <f t="shared" si="5"/>
        <v>2.9757621895957951</v>
      </c>
      <c r="Q47" s="2">
        <f t="shared" si="3"/>
        <v>86.322153041963531</v>
      </c>
      <c r="U47">
        <v>4</v>
      </c>
      <c r="V47">
        <f>AVERAGE(Q45:Q47)</f>
        <v>86.87508338994256</v>
      </c>
      <c r="W47">
        <f>STDEV(Q45:Q47)</f>
        <v>0.61893149193949282</v>
      </c>
    </row>
    <row r="48" spans="1:23" x14ac:dyDescent="0.25">
      <c r="A48" t="s">
        <v>28</v>
      </c>
      <c r="B48">
        <v>1</v>
      </c>
      <c r="C48" s="2">
        <v>4</v>
      </c>
      <c r="D48" s="2" t="s">
        <v>30</v>
      </c>
      <c r="E48" s="2">
        <v>55</v>
      </c>
      <c r="F48" s="3">
        <v>5</v>
      </c>
      <c r="G48" s="2">
        <v>4.3499999999999996</v>
      </c>
      <c r="H48" s="15"/>
      <c r="I48">
        <v>1.0790999999999999</v>
      </c>
      <c r="J48">
        <v>0.33439999999999998</v>
      </c>
      <c r="L48">
        <f t="shared" si="1"/>
        <v>0.69011213047910291</v>
      </c>
      <c r="N48">
        <f t="shared" si="4"/>
        <v>4.9118330006653359</v>
      </c>
      <c r="O48">
        <f t="shared" si="2"/>
        <v>3.3897155366467198</v>
      </c>
      <c r="P48" s="2">
        <f t="shared" si="5"/>
        <v>3.0019877675840974</v>
      </c>
      <c r="Q48" s="2">
        <f t="shared" si="3"/>
        <v>88.561642861448405</v>
      </c>
      <c r="R48" s="2">
        <f>AVERAGE(Q48:Q50)</f>
        <v>88.443796363961454</v>
      </c>
      <c r="S48" s="2">
        <f>STDEV(Q48:Q50)</f>
        <v>0.22737508588956956</v>
      </c>
      <c r="U48">
        <v>8</v>
      </c>
      <c r="V48">
        <f>AVERAGE(Q63:Q65)</f>
        <v>85.0456181082657</v>
      </c>
      <c r="W48">
        <f>STDEV(Q63:Q65)</f>
        <v>2.746152348578609</v>
      </c>
    </row>
    <row r="49" spans="1:23" x14ac:dyDescent="0.25">
      <c r="A49" t="s">
        <v>28</v>
      </c>
      <c r="B49">
        <v>2</v>
      </c>
      <c r="C49" s="2">
        <v>4</v>
      </c>
      <c r="D49" s="2" t="s">
        <v>30</v>
      </c>
      <c r="E49" s="2">
        <v>82</v>
      </c>
      <c r="F49" s="2">
        <v>5.01</v>
      </c>
      <c r="G49" s="2">
        <v>4.34</v>
      </c>
      <c r="H49" s="15"/>
      <c r="I49">
        <v>1.0121</v>
      </c>
      <c r="J49">
        <v>0.29370000000000002</v>
      </c>
      <c r="L49">
        <f t="shared" si="1"/>
        <v>0.70981128347001277</v>
      </c>
      <c r="N49">
        <f t="shared" si="4"/>
        <v>4.9216566666666663</v>
      </c>
      <c r="O49">
        <f t="shared" si="2"/>
        <v>3.493447435365411</v>
      </c>
      <c r="P49" s="2">
        <f t="shared" si="5"/>
        <v>3.0805809702598554</v>
      </c>
      <c r="Q49" s="2">
        <f t="shared" si="3"/>
        <v>88.181689498861175</v>
      </c>
      <c r="U49">
        <v>16</v>
      </c>
      <c r="V49">
        <f>AVERAGE(Q81:Q83)</f>
        <v>78.741101404201984</v>
      </c>
      <c r="W49">
        <f>STDEV(Q81:Q83)</f>
        <v>6.1926044374348441</v>
      </c>
    </row>
    <row r="50" spans="1:23" x14ac:dyDescent="0.25">
      <c r="A50" t="s">
        <v>28</v>
      </c>
      <c r="B50">
        <v>3</v>
      </c>
      <c r="C50" s="2">
        <v>4</v>
      </c>
      <c r="D50" s="2" t="s">
        <v>30</v>
      </c>
      <c r="E50" s="2">
        <v>106</v>
      </c>
      <c r="F50" s="2">
        <v>5.01</v>
      </c>
      <c r="G50" s="2">
        <v>4.3600000000000003</v>
      </c>
      <c r="H50" s="15"/>
      <c r="I50">
        <v>1.103</v>
      </c>
      <c r="J50">
        <v>0.38700000000000001</v>
      </c>
      <c r="L50">
        <f t="shared" si="1"/>
        <v>0.64913871260199452</v>
      </c>
      <c r="N50">
        <f t="shared" si="4"/>
        <v>4.9216566666666663</v>
      </c>
      <c r="O50">
        <f t="shared" si="2"/>
        <v>3.1948378724690234</v>
      </c>
      <c r="P50" s="2">
        <f t="shared" si="5"/>
        <v>2.8302447869446965</v>
      </c>
      <c r="Q50" s="2">
        <f t="shared" si="3"/>
        <v>88.58805673157481</v>
      </c>
      <c r="U50">
        <v>32</v>
      </c>
      <c r="V50">
        <f>AVERAGE(Q99:Q101)</f>
        <v>60.69270713045811</v>
      </c>
      <c r="W50">
        <f>STDEV(Q99:Q101)</f>
        <v>8.389709954061134</v>
      </c>
    </row>
    <row r="51" spans="1:23" x14ac:dyDescent="0.25">
      <c r="A51" t="s">
        <v>23</v>
      </c>
      <c r="B51">
        <v>1</v>
      </c>
      <c r="C51" s="2">
        <v>8</v>
      </c>
      <c r="D51" s="2" t="s">
        <v>31</v>
      </c>
      <c r="E51" s="2">
        <v>137</v>
      </c>
      <c r="F51" s="3">
        <v>5</v>
      </c>
      <c r="G51" s="2">
        <v>4.17</v>
      </c>
      <c r="H51" s="15"/>
      <c r="I51">
        <v>1.0955999999999999</v>
      </c>
      <c r="J51">
        <v>0.4098</v>
      </c>
      <c r="L51">
        <f t="shared" si="1"/>
        <v>0.62595837897042717</v>
      </c>
      <c r="N51">
        <f t="shared" si="4"/>
        <v>4.9118330006653359</v>
      </c>
      <c r="O51">
        <f t="shared" si="2"/>
        <v>3.0746030228699226</v>
      </c>
      <c r="P51" s="2">
        <f t="shared" si="5"/>
        <v>2.6102464403066814</v>
      </c>
      <c r="Q51" s="2">
        <f t="shared" si="3"/>
        <v>84.897023156836767</v>
      </c>
      <c r="R51" s="2">
        <f>AVERAGE(Q51:Q53)</f>
        <v>81.503856763677831</v>
      </c>
      <c r="S51" s="2">
        <f>STDEV(Q51:Q53)</f>
        <v>5.0214277049403648</v>
      </c>
      <c r="U51">
        <v>44</v>
      </c>
      <c r="V51">
        <f>AVERAGE(Q117,Q119)</f>
        <v>59.244685224555141</v>
      </c>
      <c r="W51">
        <f>STDEV(Q117,Q119)</f>
        <v>6.3342337510240405</v>
      </c>
    </row>
    <row r="52" spans="1:23" x14ac:dyDescent="0.25">
      <c r="A52" t="s">
        <v>23</v>
      </c>
      <c r="B52">
        <v>2</v>
      </c>
      <c r="C52" s="2">
        <v>8</v>
      </c>
      <c r="D52" s="2" t="s">
        <v>31</v>
      </c>
      <c r="E52" s="2">
        <v>142</v>
      </c>
      <c r="F52" s="3">
        <v>5</v>
      </c>
      <c r="G52" s="2">
        <v>3.72</v>
      </c>
      <c r="H52" s="15"/>
      <c r="I52">
        <v>1.042</v>
      </c>
      <c r="J52">
        <v>0.37619999999999998</v>
      </c>
      <c r="L52">
        <f t="shared" si="1"/>
        <v>0.63896353166986564</v>
      </c>
      <c r="N52">
        <f t="shared" si="4"/>
        <v>4.9118330006653359</v>
      </c>
      <c r="O52">
        <f t="shared" si="2"/>
        <v>3.1384821610777167</v>
      </c>
      <c r="P52" s="2">
        <f t="shared" si="5"/>
        <v>2.3769443378119002</v>
      </c>
      <c r="Q52" s="2">
        <f t="shared" si="3"/>
        <v>75.735473895307607</v>
      </c>
    </row>
    <row r="53" spans="1:23" x14ac:dyDescent="0.25">
      <c r="A53" t="s">
        <v>23</v>
      </c>
      <c r="B53">
        <v>3</v>
      </c>
      <c r="C53" s="2">
        <v>8</v>
      </c>
      <c r="D53" s="2" t="s">
        <v>31</v>
      </c>
      <c r="E53" s="2">
        <v>28</v>
      </c>
      <c r="F53" s="3">
        <v>5</v>
      </c>
      <c r="G53" s="2">
        <v>4.12</v>
      </c>
      <c r="H53" s="15"/>
      <c r="I53">
        <v>1.0875999999999999</v>
      </c>
      <c r="J53">
        <v>0.37869999999999998</v>
      </c>
      <c r="L53">
        <f t="shared" si="1"/>
        <v>0.65180213313718272</v>
      </c>
      <c r="N53">
        <f t="shared" si="4"/>
        <v>4.9118330006653359</v>
      </c>
      <c r="O53">
        <f t="shared" si="2"/>
        <v>3.2015432274472748</v>
      </c>
      <c r="P53" s="2">
        <f t="shared" si="5"/>
        <v>2.685424788525193</v>
      </c>
      <c r="Q53" s="2">
        <f t="shared" si="3"/>
        <v>83.879073238889092</v>
      </c>
      <c r="U53" t="s">
        <v>28</v>
      </c>
    </row>
    <row r="54" spans="1:23" x14ac:dyDescent="0.25">
      <c r="A54" t="s">
        <v>24</v>
      </c>
      <c r="B54">
        <v>1</v>
      </c>
      <c r="C54" s="2">
        <v>8</v>
      </c>
      <c r="D54" s="2" t="s">
        <v>31</v>
      </c>
      <c r="E54" s="2">
        <v>107</v>
      </c>
      <c r="F54" s="3">
        <v>5</v>
      </c>
      <c r="G54" s="2">
        <v>4.09</v>
      </c>
      <c r="H54" s="15"/>
      <c r="I54">
        <v>1.0216000000000001</v>
      </c>
      <c r="J54">
        <v>0.34889999999999999</v>
      </c>
      <c r="L54">
        <f t="shared" si="1"/>
        <v>0.65847689898198902</v>
      </c>
      <c r="N54">
        <f t="shared" si="4"/>
        <v>4.9118330006653359</v>
      </c>
      <c r="O54">
        <f t="shared" si="2"/>
        <v>3.2343285625955085</v>
      </c>
      <c r="P54" s="2">
        <f t="shared" si="5"/>
        <v>2.6931705168363349</v>
      </c>
      <c r="Q54" s="2">
        <f t="shared" si="3"/>
        <v>83.268303288120464</v>
      </c>
      <c r="R54" s="2">
        <f>AVERAGE(Q54:Q56)</f>
        <v>84.014799894615436</v>
      </c>
      <c r="S54" s="2">
        <f>STDEV(Q54:Q56)</f>
        <v>1.2929700501270427</v>
      </c>
      <c r="U54">
        <v>2</v>
      </c>
      <c r="V54" s="2">
        <f>AVERAGE(Q48:Q50)</f>
        <v>88.443796363961454</v>
      </c>
      <c r="W54" s="2">
        <f>STDEV(Q48:Q50)</f>
        <v>0.22737508588956956</v>
      </c>
    </row>
    <row r="55" spans="1:23" x14ac:dyDescent="0.25">
      <c r="A55" t="s">
        <v>24</v>
      </c>
      <c r="B55">
        <v>2</v>
      </c>
      <c r="C55" s="2">
        <v>8</v>
      </c>
      <c r="D55" s="2" t="s">
        <v>31</v>
      </c>
      <c r="E55" s="2">
        <v>74</v>
      </c>
      <c r="F55" s="3">
        <v>5</v>
      </c>
      <c r="G55" s="2">
        <v>4.09</v>
      </c>
      <c r="H55" s="15"/>
      <c r="I55">
        <v>1.1046</v>
      </c>
      <c r="J55">
        <v>0.37809999999999999</v>
      </c>
      <c r="L55">
        <f t="shared" si="1"/>
        <v>0.65770414629730223</v>
      </c>
      <c r="N55">
        <f t="shared" si="4"/>
        <v>4.9118330006653359</v>
      </c>
      <c r="O55">
        <f t="shared" si="2"/>
        <v>3.2305329304575112</v>
      </c>
      <c r="P55" s="2">
        <f t="shared" si="5"/>
        <v>2.690009958355966</v>
      </c>
      <c r="Q55" s="2">
        <f t="shared" si="3"/>
        <v>83.268303288120464</v>
      </c>
      <c r="U55">
        <v>4</v>
      </c>
      <c r="V55">
        <f>AVERAGE(Q48:Q50)</f>
        <v>88.443796363961454</v>
      </c>
      <c r="W55">
        <f>STDEV(Q48:Q50)</f>
        <v>0.22737508588956956</v>
      </c>
    </row>
    <row r="56" spans="1:23" x14ac:dyDescent="0.25">
      <c r="A56" t="s">
        <v>24</v>
      </c>
      <c r="B56">
        <v>3</v>
      </c>
      <c r="C56" s="2">
        <v>8</v>
      </c>
      <c r="D56" s="2" t="s">
        <v>31</v>
      </c>
      <c r="E56" s="2">
        <v>105</v>
      </c>
      <c r="F56" s="3">
        <v>5</v>
      </c>
      <c r="G56" s="2">
        <v>4.2</v>
      </c>
      <c r="H56" s="15"/>
      <c r="I56">
        <v>1.0706</v>
      </c>
      <c r="J56">
        <v>0.33300000000000002</v>
      </c>
      <c r="L56">
        <f t="shared" si="1"/>
        <v>0.68895946198393432</v>
      </c>
      <c r="N56">
        <f t="shared" si="4"/>
        <v>4.9118330006653359</v>
      </c>
      <c r="O56">
        <f t="shared" si="2"/>
        <v>3.3840538214933233</v>
      </c>
      <c r="P56" s="2">
        <f t="shared" si="5"/>
        <v>2.8936297403325244</v>
      </c>
      <c r="Q56" s="2">
        <f t="shared" si="3"/>
        <v>85.50779310760538</v>
      </c>
      <c r="U56">
        <v>8</v>
      </c>
      <c r="V56">
        <f>AVERAGE(Q66:Q68)</f>
        <v>87.679419599227074</v>
      </c>
      <c r="W56">
        <f>STDEV(Q66:Q68)</f>
        <v>5.5618955250548305</v>
      </c>
    </row>
    <row r="57" spans="1:23" x14ac:dyDescent="0.25">
      <c r="A57" t="s">
        <v>25</v>
      </c>
      <c r="B57">
        <v>1</v>
      </c>
      <c r="C57" s="2">
        <v>8</v>
      </c>
      <c r="D57" s="2" t="s">
        <v>31</v>
      </c>
      <c r="E57" s="2">
        <v>11</v>
      </c>
      <c r="F57" s="2">
        <v>5.01</v>
      </c>
      <c r="G57" s="2">
        <v>4.54</v>
      </c>
      <c r="H57" s="15"/>
      <c r="I57">
        <v>1.0448999999999999</v>
      </c>
      <c r="J57">
        <v>0.32990000000000003</v>
      </c>
      <c r="L57">
        <f t="shared" si="1"/>
        <v>0.68427600727342319</v>
      </c>
      <c r="N57">
        <f t="shared" si="4"/>
        <v>4.9216566666666663</v>
      </c>
      <c r="O57">
        <f t="shared" si="2"/>
        <v>3.3677715730372917</v>
      </c>
      <c r="P57" s="2">
        <f t="shared" si="5"/>
        <v>3.1066130730213413</v>
      </c>
      <c r="Q57" s="2">
        <f t="shared" si="3"/>
        <v>92.245361825997605</v>
      </c>
      <c r="R57" s="2">
        <f>AVERAGE(Q57:Q59)</f>
        <v>85.256116334811381</v>
      </c>
      <c r="S57" s="2">
        <f>STDEV(Q57:Q59)</f>
        <v>6.0534152339013279</v>
      </c>
      <c r="U57">
        <v>16</v>
      </c>
      <c r="V57">
        <f>AVERAGE(Q84:Q86)</f>
        <v>81.613656326494137</v>
      </c>
      <c r="W57">
        <f>STDEV(Q84:Q86)</f>
        <v>1.6649685973266395</v>
      </c>
    </row>
    <row r="58" spans="1:23" x14ac:dyDescent="0.25">
      <c r="A58" t="s">
        <v>25</v>
      </c>
      <c r="B58">
        <v>2</v>
      </c>
      <c r="C58" s="2">
        <v>8</v>
      </c>
      <c r="D58" s="2" t="s">
        <v>31</v>
      </c>
      <c r="E58" s="2">
        <v>33</v>
      </c>
      <c r="F58" s="3">
        <v>5</v>
      </c>
      <c r="G58" s="2">
        <v>4.0199999999999996</v>
      </c>
      <c r="H58" s="15"/>
      <c r="I58">
        <v>1.0922000000000001</v>
      </c>
      <c r="J58">
        <v>0.35389999999999999</v>
      </c>
      <c r="L58">
        <f t="shared" si="1"/>
        <v>0.67597509613623885</v>
      </c>
      <c r="N58">
        <f t="shared" si="4"/>
        <v>4.9118330006653359</v>
      </c>
      <c r="O58">
        <f t="shared" si="2"/>
        <v>3.3202767848299009</v>
      </c>
      <c r="P58" s="2">
        <f t="shared" si="5"/>
        <v>2.7174198864676797</v>
      </c>
      <c r="Q58" s="2">
        <f t="shared" si="3"/>
        <v>81.843173402993699</v>
      </c>
      <c r="U58">
        <v>32</v>
      </c>
      <c r="V58">
        <f>AVERAGE(Q102:Q104)</f>
        <v>69.810275368926881</v>
      </c>
      <c r="W58">
        <f>STDEV(Q102:Q104)</f>
        <v>5.4844494412588256</v>
      </c>
    </row>
    <row r="59" spans="1:23" x14ac:dyDescent="0.25">
      <c r="A59" t="s">
        <v>25</v>
      </c>
      <c r="B59">
        <v>3</v>
      </c>
      <c r="C59" s="2">
        <v>8</v>
      </c>
      <c r="D59" s="2" t="s">
        <v>31</v>
      </c>
      <c r="E59" s="2">
        <v>67</v>
      </c>
      <c r="F59" s="2">
        <v>5.01</v>
      </c>
      <c r="G59" s="2">
        <v>4.0199999999999996</v>
      </c>
      <c r="H59" s="15"/>
      <c r="I59">
        <v>1.1061000000000001</v>
      </c>
      <c r="J59">
        <v>0.39029999999999998</v>
      </c>
      <c r="L59">
        <f t="shared" si="1"/>
        <v>0.6471385950637375</v>
      </c>
      <c r="N59">
        <f t="shared" si="4"/>
        <v>4.9216566666666663</v>
      </c>
      <c r="O59">
        <f t="shared" si="2"/>
        <v>3.1849939806527439</v>
      </c>
      <c r="P59" s="2">
        <f t="shared" si="5"/>
        <v>2.6014971521562247</v>
      </c>
      <c r="Q59" s="2">
        <f t="shared" si="3"/>
        <v>81.679813775442824</v>
      </c>
      <c r="U59">
        <v>44</v>
      </c>
      <c r="V59">
        <f>AVERAGE(Q120:Q122)</f>
        <v>67.635355845626506</v>
      </c>
      <c r="W59">
        <f>STDEV(Q120:Q122)</f>
        <v>6.0155207707207525</v>
      </c>
    </row>
    <row r="60" spans="1:23" x14ac:dyDescent="0.25">
      <c r="A60" t="s">
        <v>26</v>
      </c>
      <c r="B60">
        <v>1</v>
      </c>
      <c r="C60" s="2">
        <v>8</v>
      </c>
      <c r="D60" s="2" t="s">
        <v>31</v>
      </c>
      <c r="E60" s="2">
        <v>128</v>
      </c>
      <c r="F60" s="2">
        <v>5.01</v>
      </c>
      <c r="G60" s="2">
        <v>4.0999999999999996</v>
      </c>
      <c r="H60" s="15"/>
      <c r="I60">
        <v>1.0878000000000001</v>
      </c>
      <c r="J60">
        <v>0.13109999999999999</v>
      </c>
      <c r="L60">
        <f t="shared" si="1"/>
        <v>0.87948152233866517</v>
      </c>
      <c r="N60">
        <f t="shared" si="4"/>
        <v>4.9216566666666663</v>
      </c>
      <c r="O60">
        <f t="shared" si="2"/>
        <v>4.3285060976282397</v>
      </c>
      <c r="P60" s="2">
        <f t="shared" si="5"/>
        <v>3.605874241588527</v>
      </c>
      <c r="Q60" s="2">
        <f t="shared" si="3"/>
        <v>83.305282706297405</v>
      </c>
      <c r="R60" s="2">
        <f>AVERAGE(Q60:Q62)</f>
        <v>81.748162261529387</v>
      </c>
      <c r="S60" s="2">
        <f>STDEV(Q60:Q62)</f>
        <v>1.4268808620634776</v>
      </c>
    </row>
    <row r="61" spans="1:23" x14ac:dyDescent="0.25">
      <c r="A61" t="s">
        <v>26</v>
      </c>
      <c r="B61">
        <v>2</v>
      </c>
      <c r="C61" s="2">
        <v>8</v>
      </c>
      <c r="D61" s="2" t="s">
        <v>31</v>
      </c>
      <c r="E61" s="2">
        <v>71</v>
      </c>
      <c r="F61" s="3">
        <v>5</v>
      </c>
      <c r="G61" s="2">
        <v>4</v>
      </c>
      <c r="H61" s="15"/>
      <c r="I61">
        <v>1.0194000000000001</v>
      </c>
      <c r="J61">
        <v>0.34970000000000001</v>
      </c>
      <c r="L61">
        <f t="shared" si="1"/>
        <v>0.6569550716107514</v>
      </c>
      <c r="N61">
        <f t="shared" si="4"/>
        <v>4.9118330006653359</v>
      </c>
      <c r="O61">
        <f t="shared" si="2"/>
        <v>3.2268536006921478</v>
      </c>
      <c r="P61" s="2">
        <f t="shared" si="5"/>
        <v>2.6278202864430056</v>
      </c>
      <c r="Q61" s="2">
        <f t="shared" si="3"/>
        <v>81.435993435814638</v>
      </c>
    </row>
    <row r="62" spans="1:23" x14ac:dyDescent="0.25">
      <c r="A62" t="s">
        <v>26</v>
      </c>
      <c r="B62">
        <v>3</v>
      </c>
      <c r="C62" s="2">
        <v>8</v>
      </c>
      <c r="D62" s="2" t="s">
        <v>31</v>
      </c>
      <c r="E62" s="2">
        <v>93</v>
      </c>
      <c r="F62" s="2">
        <v>5.0199999999999996</v>
      </c>
      <c r="G62" s="2">
        <v>3.97</v>
      </c>
      <c r="H62" s="15"/>
      <c r="I62">
        <v>1.0437000000000001</v>
      </c>
      <c r="J62">
        <v>0.31359999999999999</v>
      </c>
      <c r="L62">
        <f t="shared" si="1"/>
        <v>0.69953051643192488</v>
      </c>
      <c r="N62">
        <f t="shared" si="4"/>
        <v>4.9314803326679968</v>
      </c>
      <c r="O62">
        <f t="shared" si="2"/>
        <v>3.4497209838851246</v>
      </c>
      <c r="P62" s="2">
        <f t="shared" si="5"/>
        <v>2.777136150234742</v>
      </c>
      <c r="Q62" s="2">
        <f t="shared" si="3"/>
        <v>80.50321064247612</v>
      </c>
    </row>
    <row r="63" spans="1:23" x14ac:dyDescent="0.25">
      <c r="A63" t="s">
        <v>27</v>
      </c>
      <c r="B63">
        <v>1</v>
      </c>
      <c r="C63" s="2">
        <v>8</v>
      </c>
      <c r="D63" s="2" t="s">
        <v>31</v>
      </c>
      <c r="E63" s="2">
        <v>109</v>
      </c>
      <c r="F63" s="3">
        <v>5</v>
      </c>
      <c r="G63" s="2">
        <v>4.16</v>
      </c>
      <c r="H63" s="15"/>
      <c r="I63">
        <v>1.0177</v>
      </c>
      <c r="J63">
        <v>0.35249999999999998</v>
      </c>
      <c r="L63">
        <f t="shared" si="1"/>
        <v>0.65363073597327304</v>
      </c>
      <c r="N63">
        <f t="shared" si="4"/>
        <v>4.9118330006653359</v>
      </c>
      <c r="O63">
        <f t="shared" si="2"/>
        <v>3.2105250192026937</v>
      </c>
      <c r="P63" s="2">
        <f t="shared" si="5"/>
        <v>2.7191038616488159</v>
      </c>
      <c r="Q63" s="2">
        <f t="shared" si="3"/>
        <v>84.693433173247215</v>
      </c>
      <c r="R63" s="2">
        <f>AVERAGE(Q63:Q65)</f>
        <v>85.0456181082657</v>
      </c>
      <c r="S63" s="2">
        <f>STDEV(Q63:Q65)</f>
        <v>2.746152348578609</v>
      </c>
    </row>
    <row r="64" spans="1:23" x14ac:dyDescent="0.25">
      <c r="A64" t="s">
        <v>27</v>
      </c>
      <c r="B64">
        <v>2</v>
      </c>
      <c r="C64" s="2">
        <v>8</v>
      </c>
      <c r="D64" s="2" t="s">
        <v>31</v>
      </c>
      <c r="E64" s="2">
        <v>66</v>
      </c>
      <c r="F64" s="2">
        <v>5.01</v>
      </c>
      <c r="G64" s="2">
        <v>4.0599999999999996</v>
      </c>
      <c r="H64" s="15"/>
      <c r="I64">
        <v>1.0172000000000001</v>
      </c>
      <c r="J64">
        <v>0.3332</v>
      </c>
      <c r="L64">
        <f t="shared" si="1"/>
        <v>0.67243413291388132</v>
      </c>
      <c r="N64">
        <f t="shared" si="4"/>
        <v>4.9216566666666663</v>
      </c>
      <c r="O64">
        <f t="shared" si="2"/>
        <v>3.3094899331498233</v>
      </c>
      <c r="P64" s="2">
        <f t="shared" si="5"/>
        <v>2.7300825796303578</v>
      </c>
      <c r="Q64" s="2">
        <f t="shared" si="3"/>
        <v>82.492548240870093</v>
      </c>
    </row>
    <row r="65" spans="1:19" x14ac:dyDescent="0.25">
      <c r="A65" t="s">
        <v>27</v>
      </c>
      <c r="B65">
        <v>3</v>
      </c>
      <c r="C65" s="2">
        <v>8</v>
      </c>
      <c r="D65" s="2" t="s">
        <v>31</v>
      </c>
      <c r="E65" s="2">
        <v>34</v>
      </c>
      <c r="F65" s="3">
        <v>5</v>
      </c>
      <c r="G65" s="2">
        <v>4.32</v>
      </c>
      <c r="H65" s="15"/>
      <c r="I65">
        <v>1.0601</v>
      </c>
      <c r="J65">
        <v>0.33479999999999999</v>
      </c>
      <c r="L65">
        <f t="shared" si="1"/>
        <v>0.68418073766625798</v>
      </c>
      <c r="N65">
        <f t="shared" si="4"/>
        <v>4.9118330006653359</v>
      </c>
      <c r="O65">
        <f t="shared" si="2"/>
        <v>3.3605815256886791</v>
      </c>
      <c r="P65" s="2">
        <f t="shared" si="5"/>
        <v>2.9556607867182345</v>
      </c>
      <c r="Q65" s="2">
        <f t="shared" si="3"/>
        <v>87.950872910679806</v>
      </c>
    </row>
    <row r="66" spans="1:19" x14ac:dyDescent="0.25">
      <c r="A66" t="s">
        <v>28</v>
      </c>
      <c r="B66">
        <v>1</v>
      </c>
      <c r="C66" s="2">
        <v>8</v>
      </c>
      <c r="D66" s="2" t="s">
        <v>31</v>
      </c>
      <c r="E66" s="2">
        <v>32</v>
      </c>
      <c r="F66" s="3">
        <v>5</v>
      </c>
      <c r="G66" s="2">
        <v>4.2300000000000004</v>
      </c>
      <c r="H66" s="15"/>
      <c r="I66">
        <v>1.0029999999999999</v>
      </c>
      <c r="J66">
        <v>0.35460000000000003</v>
      </c>
      <c r="L66">
        <f t="shared" si="1"/>
        <v>0.64646061814556322</v>
      </c>
      <c r="N66">
        <f t="shared" si="4"/>
        <v>4.9118330006653359</v>
      </c>
      <c r="O66">
        <f t="shared" si="2"/>
        <v>3.1753065978378898</v>
      </c>
      <c r="P66" s="2">
        <f t="shared" si="5"/>
        <v>2.7345284147557325</v>
      </c>
      <c r="Q66" s="2">
        <f t="shared" si="3"/>
        <v>86.118563058373965</v>
      </c>
      <c r="R66" s="2">
        <f>AVERAGE(Q66:Q68)</f>
        <v>87.679419599227074</v>
      </c>
      <c r="S66" s="2">
        <f>STDEV(Q66:Q68)</f>
        <v>5.5618955250548305</v>
      </c>
    </row>
    <row r="67" spans="1:19" x14ac:dyDescent="0.25">
      <c r="A67" t="s">
        <v>28</v>
      </c>
      <c r="B67">
        <v>2</v>
      </c>
      <c r="C67" s="2">
        <v>8</v>
      </c>
      <c r="D67" s="2" t="s">
        <v>31</v>
      </c>
      <c r="E67" s="2">
        <v>108</v>
      </c>
      <c r="F67" s="3">
        <v>5</v>
      </c>
      <c r="G67" s="2">
        <v>4.6100000000000003</v>
      </c>
      <c r="H67" s="15"/>
      <c r="I67">
        <v>1.0740000000000001</v>
      </c>
      <c r="J67">
        <v>0.34010000000000001</v>
      </c>
      <c r="L67">
        <f t="shared" si="1"/>
        <v>0.68333333333333324</v>
      </c>
      <c r="N67">
        <f t="shared" si="4"/>
        <v>4.9118330006653359</v>
      </c>
      <c r="O67">
        <f t="shared" si="2"/>
        <v>3.3564192171213123</v>
      </c>
      <c r="P67" s="2">
        <f t="shared" si="5"/>
        <v>3.1501666666666663</v>
      </c>
      <c r="Q67" s="2">
        <f t="shared" si="3"/>
        <v>93.854982434776375</v>
      </c>
    </row>
    <row r="68" spans="1:19" x14ac:dyDescent="0.25">
      <c r="A68" t="s">
        <v>28</v>
      </c>
      <c r="B68">
        <v>3</v>
      </c>
      <c r="C68" s="2">
        <v>8</v>
      </c>
      <c r="D68" s="2" t="s">
        <v>31</v>
      </c>
      <c r="E68" s="2">
        <v>143</v>
      </c>
      <c r="F68" s="3">
        <v>5</v>
      </c>
      <c r="G68" s="2">
        <v>4.08</v>
      </c>
      <c r="H68" s="15"/>
      <c r="I68">
        <v>1.0434000000000001</v>
      </c>
      <c r="J68">
        <v>0.33289999999999997</v>
      </c>
      <c r="L68">
        <f t="shared" si="1"/>
        <v>0.68094690435115968</v>
      </c>
      <c r="N68">
        <f t="shared" si="4"/>
        <v>4.9118330006653359</v>
      </c>
      <c r="O68">
        <f t="shared" si="2"/>
        <v>3.3446974764929283</v>
      </c>
      <c r="P68" s="2">
        <f t="shared" si="5"/>
        <v>2.7782633697527315</v>
      </c>
      <c r="Q68" s="2">
        <f t="shared" si="3"/>
        <v>83.064713304530926</v>
      </c>
    </row>
    <row r="69" spans="1:19" x14ac:dyDescent="0.25">
      <c r="A69" t="s">
        <v>23</v>
      </c>
      <c r="B69">
        <v>1</v>
      </c>
      <c r="C69" s="2">
        <v>16</v>
      </c>
      <c r="D69" s="2" t="s">
        <v>32</v>
      </c>
      <c r="E69" s="2">
        <v>79</v>
      </c>
      <c r="F69" s="3">
        <v>5</v>
      </c>
      <c r="G69" s="2">
        <v>4</v>
      </c>
      <c r="I69" s="2">
        <v>1.006</v>
      </c>
      <c r="J69" s="2">
        <v>0.33450000000000002</v>
      </c>
      <c r="L69">
        <f t="shared" si="1"/>
        <v>0.66749502982107356</v>
      </c>
      <c r="N69">
        <f t="shared" si="4"/>
        <v>4.9118330006653359</v>
      </c>
      <c r="O69">
        <f t="shared" si="2"/>
        <v>3.2786241152552416</v>
      </c>
      <c r="P69" s="2">
        <f t="shared" si="5"/>
        <v>2.6699801192842942</v>
      </c>
      <c r="Q69" s="2">
        <f t="shared" si="3"/>
        <v>81.435993435814638</v>
      </c>
      <c r="R69" s="2">
        <f>AVERAGE(Q69:Q71)</f>
        <v>78.875744413974431</v>
      </c>
      <c r="S69" s="2">
        <f>STDEV(Q69:Q71)</f>
        <v>4.2593838608294501</v>
      </c>
    </row>
    <row r="70" spans="1:19" x14ac:dyDescent="0.25">
      <c r="A70" t="s">
        <v>23</v>
      </c>
      <c r="B70">
        <v>2</v>
      </c>
      <c r="C70" s="2">
        <v>16</v>
      </c>
      <c r="D70" s="2" t="s">
        <v>32</v>
      </c>
      <c r="E70" s="2">
        <v>73</v>
      </c>
      <c r="F70" s="3">
        <v>5</v>
      </c>
      <c r="G70" s="2">
        <v>3.99</v>
      </c>
      <c r="I70" s="2">
        <v>1.1052</v>
      </c>
      <c r="J70" s="2">
        <v>0.35949999999999999</v>
      </c>
      <c r="L70">
        <f t="shared" si="1"/>
        <v>0.67471950778139711</v>
      </c>
      <c r="N70">
        <f t="shared" si="4"/>
        <v>4.9118330006653359</v>
      </c>
      <c r="O70">
        <f t="shared" si="2"/>
        <v>3.3141095445133382</v>
      </c>
      <c r="P70" s="2">
        <f t="shared" si="5"/>
        <v>2.6921308360477747</v>
      </c>
      <c r="Q70" s="2">
        <f t="shared" si="3"/>
        <v>81.2324034522251</v>
      </c>
    </row>
    <row r="71" spans="1:19" x14ac:dyDescent="0.25">
      <c r="A71" t="s">
        <v>23</v>
      </c>
      <c r="B71">
        <v>3</v>
      </c>
      <c r="C71" s="2">
        <v>16</v>
      </c>
      <c r="D71" s="2" t="s">
        <v>32</v>
      </c>
      <c r="E71" s="2">
        <v>8</v>
      </c>
      <c r="F71" s="2">
        <v>5.01</v>
      </c>
      <c r="G71" s="2">
        <v>3.64</v>
      </c>
      <c r="I71" s="2">
        <v>1.0922000000000001</v>
      </c>
      <c r="J71" s="2">
        <v>0.35110000000000002</v>
      </c>
      <c r="L71">
        <f t="shared" si="1"/>
        <v>0.67853872917048164</v>
      </c>
      <c r="N71">
        <f t="shared" si="4"/>
        <v>4.9216566666666663</v>
      </c>
      <c r="O71">
        <f t="shared" si="2"/>
        <v>3.3395346600134284</v>
      </c>
      <c r="P71" s="2">
        <f t="shared" si="5"/>
        <v>2.4698809741805534</v>
      </c>
      <c r="Q71" s="2">
        <f t="shared" si="3"/>
        <v>73.958836353883569</v>
      </c>
    </row>
    <row r="72" spans="1:19" x14ac:dyDescent="0.25">
      <c r="A72" t="s">
        <v>24</v>
      </c>
      <c r="B72">
        <v>1</v>
      </c>
      <c r="C72" s="2">
        <v>16</v>
      </c>
      <c r="D72" s="2" t="s">
        <v>32</v>
      </c>
      <c r="E72" s="2">
        <v>81</v>
      </c>
      <c r="F72" s="3">
        <v>5</v>
      </c>
      <c r="G72" s="2">
        <v>3.85</v>
      </c>
      <c r="I72" s="2">
        <v>1.0386</v>
      </c>
      <c r="J72" s="2">
        <v>0.22</v>
      </c>
      <c r="L72">
        <f t="shared" si="1"/>
        <v>0.78817639129597539</v>
      </c>
      <c r="N72">
        <f>F72*R$8</f>
        <v>4.9118330006653359</v>
      </c>
      <c r="O72">
        <f t="shared" si="2"/>
        <v>3.8713908091128868</v>
      </c>
      <c r="P72" s="2">
        <f t="shared" si="5"/>
        <v>3.0344791064895054</v>
      </c>
      <c r="Q72" s="2">
        <f t="shared" si="3"/>
        <v>78.382143681971584</v>
      </c>
      <c r="R72" s="2">
        <f>AVERAGE(Q72:Q74)</f>
        <v>77.041673636993508</v>
      </c>
      <c r="S72" s="2">
        <f>STDEV(Q72:Q74)</f>
        <v>1.1832106401095588</v>
      </c>
    </row>
    <row r="73" spans="1:19" x14ac:dyDescent="0.25">
      <c r="A73" t="s">
        <v>24</v>
      </c>
      <c r="B73">
        <v>2</v>
      </c>
      <c r="C73" s="2">
        <v>16</v>
      </c>
      <c r="D73" s="2" t="s">
        <v>32</v>
      </c>
      <c r="E73" s="2">
        <v>83</v>
      </c>
      <c r="F73" s="2">
        <v>5.01</v>
      </c>
      <c r="G73" s="2">
        <v>3.77</v>
      </c>
      <c r="I73" s="2">
        <v>1.0667</v>
      </c>
      <c r="J73" s="2">
        <v>0.36459999999999998</v>
      </c>
      <c r="L73">
        <f t="shared" si="1"/>
        <v>0.65819818130683416</v>
      </c>
      <c r="N73">
        <f t="shared" si="4"/>
        <v>4.9216566666666663</v>
      </c>
      <c r="O73">
        <f t="shared" si="2"/>
        <v>3.2394254670166553</v>
      </c>
      <c r="P73" s="2">
        <f t="shared" si="5"/>
        <v>2.4814071435267646</v>
      </c>
      <c r="Q73" s="2">
        <f t="shared" si="3"/>
        <v>76.600223366522258</v>
      </c>
    </row>
    <row r="74" spans="1:19" x14ac:dyDescent="0.25">
      <c r="A74" t="s">
        <v>24</v>
      </c>
      <c r="B74">
        <v>3</v>
      </c>
      <c r="C74" s="2">
        <v>16</v>
      </c>
      <c r="D74" s="2" t="s">
        <v>32</v>
      </c>
      <c r="E74" s="2">
        <v>47</v>
      </c>
      <c r="F74" s="3">
        <v>5</v>
      </c>
      <c r="G74" s="2">
        <v>3.74</v>
      </c>
      <c r="I74" s="2">
        <v>1.103</v>
      </c>
      <c r="J74" s="2">
        <v>0.36409999999999998</v>
      </c>
      <c r="L74">
        <f t="shared" si="1"/>
        <v>0.66990027198549407</v>
      </c>
      <c r="N74">
        <f t="shared" si="4"/>
        <v>4.9118330006653359</v>
      </c>
      <c r="O74">
        <f t="shared" si="2"/>
        <v>3.290438263093034</v>
      </c>
      <c r="P74" s="2">
        <f t="shared" si="5"/>
        <v>2.505427017225748</v>
      </c>
      <c r="Q74" s="2">
        <f t="shared" si="3"/>
        <v>76.142653862486696</v>
      </c>
    </row>
    <row r="75" spans="1:19" x14ac:dyDescent="0.25">
      <c r="A75" t="s">
        <v>25</v>
      </c>
      <c r="B75">
        <v>1</v>
      </c>
      <c r="C75" s="2">
        <v>16</v>
      </c>
      <c r="D75" s="2" t="s">
        <v>32</v>
      </c>
      <c r="E75" s="2">
        <v>56</v>
      </c>
      <c r="F75" s="3">
        <v>5</v>
      </c>
      <c r="G75" s="2">
        <v>3.66</v>
      </c>
      <c r="I75" s="2">
        <v>1.042</v>
      </c>
      <c r="J75" s="2">
        <v>0.3175</v>
      </c>
      <c r="L75">
        <f t="shared" si="1"/>
        <v>0.69529750479846453</v>
      </c>
      <c r="N75">
        <f t="shared" si="4"/>
        <v>4.9118330006653359</v>
      </c>
      <c r="O75">
        <f t="shared" si="2"/>
        <v>3.4151852293493627</v>
      </c>
      <c r="P75" s="2">
        <f t="shared" si="5"/>
        <v>2.5447888675623802</v>
      </c>
      <c r="Q75" s="2">
        <f t="shared" si="3"/>
        <v>74.513933993770394</v>
      </c>
      <c r="R75" s="2">
        <f>AVERAGE(Q75:Q77)</f>
        <v>69.220594420442453</v>
      </c>
      <c r="S75" s="2">
        <f>STDEV(Q75:Q77)</f>
        <v>4.7441271705095955</v>
      </c>
    </row>
    <row r="76" spans="1:19" x14ac:dyDescent="0.25">
      <c r="A76" t="s">
        <v>25</v>
      </c>
      <c r="B76">
        <v>2</v>
      </c>
      <c r="C76" s="2">
        <v>16</v>
      </c>
      <c r="D76" s="2" t="s">
        <v>32</v>
      </c>
      <c r="E76" s="2">
        <v>72</v>
      </c>
      <c r="F76" s="3">
        <v>5</v>
      </c>
      <c r="G76" s="2">
        <v>3.33</v>
      </c>
      <c r="I76" s="2">
        <v>1.0005999999999999</v>
      </c>
      <c r="J76" s="2">
        <v>0.34139999999999998</v>
      </c>
      <c r="L76">
        <f t="shared" si="1"/>
        <v>0.65880471716969824</v>
      </c>
      <c r="N76">
        <f t="shared" si="4"/>
        <v>4.9118330006653359</v>
      </c>
      <c r="O76">
        <f t="shared" si="2"/>
        <v>3.235938750788117</v>
      </c>
      <c r="P76" s="2">
        <f t="shared" si="5"/>
        <v>2.193819708175095</v>
      </c>
      <c r="Q76" s="2">
        <f t="shared" si="3"/>
        <v>67.795464535315674</v>
      </c>
    </row>
    <row r="77" spans="1:19" x14ac:dyDescent="0.25">
      <c r="A77" t="s">
        <v>25</v>
      </c>
      <c r="B77">
        <v>3</v>
      </c>
      <c r="C77" s="2">
        <v>16</v>
      </c>
      <c r="D77" s="2" t="s">
        <v>32</v>
      </c>
      <c r="E77" s="2">
        <v>69</v>
      </c>
      <c r="F77" s="3">
        <v>5</v>
      </c>
      <c r="G77" s="2">
        <v>3.21</v>
      </c>
      <c r="I77" s="2">
        <v>1.0003</v>
      </c>
      <c r="J77" s="2">
        <v>0.311</v>
      </c>
      <c r="L77">
        <f t="shared" si="1"/>
        <v>0.68909327201839454</v>
      </c>
      <c r="N77">
        <f t="shared" si="4"/>
        <v>4.9118330006653359</v>
      </c>
      <c r="O77">
        <f t="shared" si="2"/>
        <v>3.3847110740364053</v>
      </c>
      <c r="P77" s="2">
        <f t="shared" si="5"/>
        <v>2.2119894031790466</v>
      </c>
      <c r="Q77" s="2">
        <f t="shared" si="3"/>
        <v>65.352384732241248</v>
      </c>
    </row>
    <row r="78" spans="1:19" x14ac:dyDescent="0.25">
      <c r="A78" t="s">
        <v>26</v>
      </c>
      <c r="B78">
        <v>1</v>
      </c>
      <c r="C78" s="2">
        <v>16</v>
      </c>
      <c r="D78" s="2" t="s">
        <v>32</v>
      </c>
      <c r="E78" s="2">
        <v>135</v>
      </c>
      <c r="F78" s="3">
        <v>5</v>
      </c>
      <c r="G78" s="2">
        <v>3.55</v>
      </c>
      <c r="I78" s="2">
        <v>1.0879000000000001</v>
      </c>
      <c r="J78" s="2">
        <v>0.33750000000000002</v>
      </c>
      <c r="L78">
        <f t="shared" si="1"/>
        <v>0.68976928026473017</v>
      </c>
      <c r="N78">
        <f t="shared" si="4"/>
        <v>4.9118330006653359</v>
      </c>
      <c r="O78">
        <f t="shared" si="2"/>
        <v>3.3880315136494787</v>
      </c>
      <c r="P78" s="2">
        <f t="shared" si="5"/>
        <v>2.4486809449397922</v>
      </c>
      <c r="Q78" s="2">
        <f t="shared" si="3"/>
        <v>72.274444174285492</v>
      </c>
      <c r="R78" s="2">
        <f>AVERAGE(Q78:Q80)</f>
        <v>68.769929389223009</v>
      </c>
      <c r="S78" s="2">
        <f>STDEV(Q78:Q80)</f>
        <v>3.0578881108079736</v>
      </c>
    </row>
    <row r="79" spans="1:19" x14ac:dyDescent="0.25">
      <c r="A79" t="s">
        <v>26</v>
      </c>
      <c r="B79">
        <v>2</v>
      </c>
      <c r="C79" s="2">
        <v>16</v>
      </c>
      <c r="D79" s="2" t="s">
        <v>32</v>
      </c>
      <c r="E79" s="2">
        <v>88</v>
      </c>
      <c r="F79" s="2">
        <v>5.03</v>
      </c>
      <c r="G79" s="2">
        <v>3.33</v>
      </c>
      <c r="I79" s="2">
        <v>1.0002</v>
      </c>
      <c r="J79" s="2">
        <v>0.35399999999999998</v>
      </c>
      <c r="L79">
        <f t="shared" si="1"/>
        <v>0.6460707858428314</v>
      </c>
      <c r="N79">
        <f t="shared" si="4"/>
        <v>4.9413039986693281</v>
      </c>
      <c r="O79">
        <f t="shared" si="2"/>
        <v>3.1924321575086179</v>
      </c>
      <c r="P79" s="2">
        <f t="shared" si="5"/>
        <v>2.1514157168566288</v>
      </c>
      <c r="Q79" s="2">
        <f t="shared" si="3"/>
        <v>67.391117828345614</v>
      </c>
    </row>
    <row r="80" spans="1:19" x14ac:dyDescent="0.25">
      <c r="A80" t="s">
        <v>26</v>
      </c>
      <c r="B80">
        <v>3</v>
      </c>
      <c r="C80" s="2">
        <v>16</v>
      </c>
      <c r="D80" s="2" t="s">
        <v>32</v>
      </c>
      <c r="E80" s="2">
        <v>140</v>
      </c>
      <c r="F80" s="2">
        <v>5.01</v>
      </c>
      <c r="G80" s="2">
        <v>3.28</v>
      </c>
      <c r="I80" s="2">
        <v>1.0488999999999999</v>
      </c>
      <c r="J80" s="2">
        <v>0.32990000000000003</v>
      </c>
      <c r="L80">
        <f t="shared" si="1"/>
        <v>0.68548002669463237</v>
      </c>
      <c r="N80">
        <f t="shared" ref="N80:N122" si="6">F80*R$8</f>
        <v>4.9216566666666663</v>
      </c>
      <c r="O80">
        <f t="shared" si="2"/>
        <v>3.373697343248482</v>
      </c>
      <c r="P80" s="2">
        <f t="shared" si="5"/>
        <v>2.2483744875583942</v>
      </c>
      <c r="Q80" s="2">
        <f t="shared" ref="Q80" si="7">(P80*100)/O80</f>
        <v>66.644226165037935</v>
      </c>
    </row>
    <row r="81" spans="1:19" x14ac:dyDescent="0.25">
      <c r="A81" t="s">
        <v>27</v>
      </c>
      <c r="B81">
        <v>1</v>
      </c>
      <c r="C81" s="2">
        <v>16</v>
      </c>
      <c r="D81" s="2" t="s">
        <v>32</v>
      </c>
      <c r="E81" s="2">
        <v>52</v>
      </c>
      <c r="F81" s="3">
        <v>5</v>
      </c>
      <c r="G81" s="2">
        <v>3.89</v>
      </c>
      <c r="I81" s="2">
        <v>1.0007999999999999</v>
      </c>
      <c r="J81" s="2">
        <v>0.2296</v>
      </c>
      <c r="L81">
        <f t="shared" si="1"/>
        <v>0.77058353317346118</v>
      </c>
      <c r="N81">
        <f t="shared" si="6"/>
        <v>4.9118330006653359</v>
      </c>
      <c r="O81">
        <f t="shared" ref="O81:O122" si="8">N81*L81</f>
        <v>3.7849776280106981</v>
      </c>
      <c r="P81" s="2">
        <f t="shared" si="5"/>
        <v>2.9975699440447641</v>
      </c>
      <c r="Q81" s="2">
        <f t="shared" si="3"/>
        <v>79.196503616329736</v>
      </c>
      <c r="R81" s="2">
        <f>AVERAGE(Q81:Q83)</f>
        <v>78.741101404201984</v>
      </c>
      <c r="S81" s="2">
        <f>STDEV(Q81:Q83)</f>
        <v>6.1926044374348441</v>
      </c>
    </row>
    <row r="82" spans="1:19" x14ac:dyDescent="0.25">
      <c r="A82" t="s">
        <v>27</v>
      </c>
      <c r="B82">
        <v>2</v>
      </c>
      <c r="C82" s="2">
        <v>16</v>
      </c>
      <c r="D82" s="2" t="s">
        <v>32</v>
      </c>
      <c r="E82" s="2">
        <v>9</v>
      </c>
      <c r="F82" s="2">
        <v>5.01</v>
      </c>
      <c r="G82" s="2">
        <v>3.56</v>
      </c>
      <c r="I82" s="2">
        <v>1</v>
      </c>
      <c r="J82" s="2">
        <v>0.37069999999999997</v>
      </c>
      <c r="L82">
        <f t="shared" si="1"/>
        <v>0.62929999999999997</v>
      </c>
      <c r="N82">
        <f t="shared" si="6"/>
        <v>4.9216566666666663</v>
      </c>
      <c r="O82">
        <f t="shared" si="8"/>
        <v>3.0971985403333329</v>
      </c>
      <c r="P82" s="2">
        <f t="shared" si="5"/>
        <v>2.2403079999999997</v>
      </c>
      <c r="Q82" s="2">
        <f t="shared" ref="Q82:Q122" si="9">(P82*100)/O82</f>
        <v>72.333367423028974</v>
      </c>
    </row>
    <row r="83" spans="1:19" x14ac:dyDescent="0.25">
      <c r="A83" t="s">
        <v>27</v>
      </c>
      <c r="B83">
        <v>3</v>
      </c>
      <c r="C83" s="2">
        <v>16</v>
      </c>
      <c r="D83" s="2" t="s">
        <v>32</v>
      </c>
      <c r="E83" s="2">
        <v>24</v>
      </c>
      <c r="F83" s="3">
        <v>5</v>
      </c>
      <c r="G83" s="2">
        <v>4.16</v>
      </c>
      <c r="I83" s="2">
        <v>1.1194999999999999</v>
      </c>
      <c r="J83" s="2">
        <v>0.28310000000000002</v>
      </c>
      <c r="L83">
        <f t="shared" si="1"/>
        <v>0.74711924966502896</v>
      </c>
      <c r="N83">
        <f t="shared" si="6"/>
        <v>4.9118330006653359</v>
      </c>
      <c r="O83">
        <f t="shared" si="8"/>
        <v>3.6697249859370134</v>
      </c>
      <c r="P83" s="2">
        <f t="shared" si="5"/>
        <v>3.1080160786065205</v>
      </c>
      <c r="Q83" s="2">
        <f t="shared" si="9"/>
        <v>84.693433173247229</v>
      </c>
    </row>
    <row r="84" spans="1:19" x14ac:dyDescent="0.25">
      <c r="A84" t="s">
        <v>28</v>
      </c>
      <c r="B84">
        <v>1</v>
      </c>
      <c r="C84" s="2">
        <v>16</v>
      </c>
      <c r="D84" s="2" t="s">
        <v>32</v>
      </c>
      <c r="E84" s="2">
        <v>92</v>
      </c>
      <c r="F84" s="2">
        <v>5.0199999999999996</v>
      </c>
      <c r="G84" s="2">
        <v>4</v>
      </c>
      <c r="I84" s="2">
        <v>1.0005999999999999</v>
      </c>
      <c r="J84" s="2">
        <v>0.30309999999999998</v>
      </c>
      <c r="L84">
        <f t="shared" si="1"/>
        <v>0.69708175094943037</v>
      </c>
      <c r="N84">
        <f t="shared" si="6"/>
        <v>4.9314803326679968</v>
      </c>
      <c r="O84">
        <f t="shared" si="8"/>
        <v>3.4376449450688864</v>
      </c>
      <c r="P84" s="2">
        <f t="shared" si="5"/>
        <v>2.7883270037977215</v>
      </c>
      <c r="Q84" s="2">
        <f t="shared" si="9"/>
        <v>81.111547246827328</v>
      </c>
      <c r="R84" s="2">
        <f>AVERAGE(Q84:Q86)</f>
        <v>81.613656326494137</v>
      </c>
      <c r="S84" s="2">
        <f>STDEV(Q84:Q86)</f>
        <v>1.6649685973266395</v>
      </c>
    </row>
    <row r="85" spans="1:19" x14ac:dyDescent="0.25">
      <c r="A85" t="s">
        <v>28</v>
      </c>
      <c r="B85">
        <v>2</v>
      </c>
      <c r="C85" s="2">
        <v>16</v>
      </c>
      <c r="D85" s="2" t="s">
        <v>32</v>
      </c>
      <c r="E85" s="2">
        <v>48</v>
      </c>
      <c r="F85" s="2">
        <v>5.01</v>
      </c>
      <c r="G85" s="2">
        <v>3.95</v>
      </c>
      <c r="I85" s="2">
        <v>1.0003</v>
      </c>
      <c r="J85" s="2">
        <v>0.33789999999999998</v>
      </c>
      <c r="L85">
        <f t="shared" si="1"/>
        <v>0.66220133959812055</v>
      </c>
      <c r="N85">
        <f t="shared" si="6"/>
        <v>4.9216566666666663</v>
      </c>
      <c r="O85">
        <f t="shared" si="8"/>
        <v>3.2591276377086871</v>
      </c>
      <c r="P85" s="2">
        <f t="shared" si="5"/>
        <v>2.6156952914125764</v>
      </c>
      <c r="Q85" s="2">
        <f t="shared" si="9"/>
        <v>80.257528460945082</v>
      </c>
    </row>
    <row r="86" spans="1:19" x14ac:dyDescent="0.25">
      <c r="A86" t="s">
        <v>28</v>
      </c>
      <c r="B86">
        <v>3</v>
      </c>
      <c r="C86" s="2">
        <v>16</v>
      </c>
      <c r="D86" s="2" t="s">
        <v>32</v>
      </c>
      <c r="E86" s="2">
        <v>122</v>
      </c>
      <c r="F86" s="3">
        <v>5</v>
      </c>
      <c r="G86" s="2">
        <v>4.0999999999999996</v>
      </c>
      <c r="I86" s="2">
        <v>1.0005999999999999</v>
      </c>
      <c r="J86" s="2">
        <v>0.318</v>
      </c>
      <c r="L86">
        <f t="shared" si="1"/>
        <v>0.68219068558864671</v>
      </c>
      <c r="N86">
        <f t="shared" si="6"/>
        <v>4.9118330006653359</v>
      </c>
      <c r="O86">
        <f t="shared" si="8"/>
        <v>3.3508067222208253</v>
      </c>
      <c r="P86" s="2">
        <f t="shared" si="5"/>
        <v>2.7969818109134512</v>
      </c>
      <c r="Q86" s="2">
        <f t="shared" si="9"/>
        <v>83.471893271710002</v>
      </c>
    </row>
    <row r="87" spans="1:19" x14ac:dyDescent="0.25">
      <c r="A87" t="s">
        <v>23</v>
      </c>
      <c r="B87">
        <v>1</v>
      </c>
      <c r="C87" s="2">
        <v>32</v>
      </c>
      <c r="D87" s="2" t="s">
        <v>33</v>
      </c>
      <c r="E87" s="2">
        <v>130</v>
      </c>
      <c r="F87" s="2">
        <v>5.01</v>
      </c>
      <c r="G87" s="2">
        <v>4.26</v>
      </c>
      <c r="I87" s="2">
        <v>1.0471999999999999</v>
      </c>
      <c r="J87" s="2">
        <v>0.3921</v>
      </c>
      <c r="L87">
        <f t="shared" si="1"/>
        <v>0.62557295645530941</v>
      </c>
      <c r="N87">
        <f t="shared" si="6"/>
        <v>4.9216566666666663</v>
      </c>
      <c r="O87">
        <f t="shared" si="8"/>
        <v>3.0788553116246495</v>
      </c>
      <c r="P87" s="2">
        <f t="shared" si="5"/>
        <v>2.6649407944996182</v>
      </c>
      <c r="Q87" s="2">
        <f t="shared" si="9"/>
        <v>86.55622056800658</v>
      </c>
      <c r="R87" s="2">
        <f>AVERAGE(Q87:Q89)</f>
        <v>74.750846090442451</v>
      </c>
      <c r="S87" s="2">
        <f>STDEV(Q87:Q89)</f>
        <v>10.380577608097125</v>
      </c>
    </row>
    <row r="88" spans="1:19" x14ac:dyDescent="0.25">
      <c r="A88" t="s">
        <v>23</v>
      </c>
      <c r="B88">
        <v>2</v>
      </c>
      <c r="C88" s="2">
        <v>32</v>
      </c>
      <c r="D88" s="2" t="s">
        <v>33</v>
      </c>
      <c r="E88" s="2">
        <v>132</v>
      </c>
      <c r="F88" s="2">
        <v>5.01</v>
      </c>
      <c r="G88" s="2">
        <v>3.3</v>
      </c>
      <c r="I88" s="2">
        <v>1.0843</v>
      </c>
      <c r="J88" s="2">
        <v>0.39079999999999998</v>
      </c>
      <c r="L88">
        <f t="shared" si="1"/>
        <v>0.6395831411970857</v>
      </c>
      <c r="N88">
        <f t="shared" si="6"/>
        <v>4.9216566666666663</v>
      </c>
      <c r="O88">
        <f t="shared" si="8"/>
        <v>3.1478086307602444</v>
      </c>
      <c r="P88" s="2">
        <f t="shared" si="5"/>
        <v>2.1106243659503825</v>
      </c>
      <c r="Q88" s="2">
        <f t="shared" si="9"/>
        <v>67.05059339775157</v>
      </c>
    </row>
    <row r="89" spans="1:19" x14ac:dyDescent="0.25">
      <c r="A89" t="s">
        <v>23</v>
      </c>
      <c r="B89">
        <v>3</v>
      </c>
      <c r="C89" s="2">
        <v>32</v>
      </c>
      <c r="D89" s="2" t="s">
        <v>33</v>
      </c>
      <c r="E89" s="2">
        <v>43</v>
      </c>
      <c r="F89" s="3">
        <v>5</v>
      </c>
      <c r="G89" s="2">
        <v>3.47</v>
      </c>
      <c r="I89" s="2">
        <v>1.0177</v>
      </c>
      <c r="J89" s="2">
        <v>0.33850000000000002</v>
      </c>
      <c r="L89">
        <f t="shared" si="1"/>
        <v>0.66738724575022113</v>
      </c>
      <c r="N89">
        <f t="shared" si="6"/>
        <v>4.9118330006653359</v>
      </c>
      <c r="O89">
        <f t="shared" si="8"/>
        <v>3.2780946978990824</v>
      </c>
      <c r="P89" s="2">
        <f t="shared" si="5"/>
        <v>2.3158337427532674</v>
      </c>
      <c r="Q89" s="2">
        <f t="shared" si="9"/>
        <v>70.645724305569203</v>
      </c>
    </row>
    <row r="90" spans="1:19" x14ac:dyDescent="0.25">
      <c r="A90" t="s">
        <v>24</v>
      </c>
      <c r="B90">
        <v>1</v>
      </c>
      <c r="C90" s="2">
        <v>32</v>
      </c>
      <c r="D90" s="2" t="s">
        <v>33</v>
      </c>
      <c r="E90" s="2">
        <v>95</v>
      </c>
      <c r="F90" s="3">
        <v>5</v>
      </c>
      <c r="G90" s="2">
        <v>3.03</v>
      </c>
      <c r="I90" s="2">
        <v>1.0308999999999999</v>
      </c>
      <c r="J90" s="2">
        <v>0.2198</v>
      </c>
      <c r="L90">
        <f t="shared" si="1"/>
        <v>0.78678824328256858</v>
      </c>
      <c r="N90">
        <f t="shared" si="6"/>
        <v>4.9118330006653359</v>
      </c>
      <c r="O90">
        <f t="shared" si="8"/>
        <v>3.8645724578908269</v>
      </c>
      <c r="P90" s="2">
        <f t="shared" si="5"/>
        <v>2.3839683771461826</v>
      </c>
      <c r="Q90" s="2">
        <f t="shared" si="9"/>
        <v>61.687765027629588</v>
      </c>
      <c r="R90" s="2">
        <f>AVERAGE(Q90:Q92)</f>
        <v>62.934770609083536</v>
      </c>
      <c r="S90" s="2">
        <f>STDEV(Q90:Q92)</f>
        <v>1.0806138612166751</v>
      </c>
    </row>
    <row r="91" spans="1:19" x14ac:dyDescent="0.25">
      <c r="A91" t="s">
        <v>24</v>
      </c>
      <c r="B91">
        <v>2</v>
      </c>
      <c r="C91" s="2">
        <v>32</v>
      </c>
      <c r="D91" s="2" t="s">
        <v>33</v>
      </c>
      <c r="E91" s="2">
        <v>27</v>
      </c>
      <c r="F91" s="3">
        <v>5</v>
      </c>
      <c r="G91" s="2">
        <v>3.12</v>
      </c>
      <c r="I91" s="2">
        <v>1.1473</v>
      </c>
      <c r="J91" s="2">
        <v>0.36209999999999998</v>
      </c>
      <c r="L91">
        <f t="shared" si="1"/>
        <v>0.68438943606728841</v>
      </c>
      <c r="N91">
        <f t="shared" si="6"/>
        <v>4.9118330006653359</v>
      </c>
      <c r="O91">
        <f t="shared" si="8"/>
        <v>3.3616066173820465</v>
      </c>
      <c r="P91" s="2">
        <f t="shared" si="5"/>
        <v>2.13529504052994</v>
      </c>
      <c r="Q91" s="2">
        <f t="shared" si="9"/>
        <v>63.520074879935422</v>
      </c>
    </row>
    <row r="92" spans="1:19" x14ac:dyDescent="0.25">
      <c r="A92" t="s">
        <v>24</v>
      </c>
      <c r="B92">
        <v>3</v>
      </c>
      <c r="C92" s="2">
        <v>32</v>
      </c>
      <c r="D92" s="2" t="s">
        <v>33</v>
      </c>
      <c r="E92" s="2">
        <v>116</v>
      </c>
      <c r="F92" s="2">
        <v>5.01</v>
      </c>
      <c r="G92" s="2">
        <v>3.13</v>
      </c>
      <c r="I92" s="2">
        <v>1.0177</v>
      </c>
      <c r="J92" s="2">
        <v>0.33989999999999998</v>
      </c>
      <c r="L92">
        <f t="shared" si="1"/>
        <v>0.66601159477252636</v>
      </c>
      <c r="N92">
        <f t="shared" si="6"/>
        <v>4.9216566666666663</v>
      </c>
      <c r="O92">
        <f t="shared" si="8"/>
        <v>3.2778804054895025</v>
      </c>
      <c r="P92" s="2">
        <f t="shared" si="5"/>
        <v>2.0846162916380075</v>
      </c>
      <c r="Q92" s="2">
        <f t="shared" si="9"/>
        <v>63.596471919685584</v>
      </c>
    </row>
    <row r="93" spans="1:19" x14ac:dyDescent="0.25">
      <c r="A93" t="s">
        <v>25</v>
      </c>
      <c r="B93">
        <v>1</v>
      </c>
      <c r="C93" s="2">
        <v>32</v>
      </c>
      <c r="D93" s="2" t="s">
        <v>33</v>
      </c>
      <c r="E93" s="2">
        <v>50</v>
      </c>
      <c r="F93" s="3">
        <v>5</v>
      </c>
      <c r="G93" s="2">
        <v>2.46</v>
      </c>
      <c r="I93" s="2">
        <v>1.0661</v>
      </c>
      <c r="J93" s="2">
        <v>0.33360000000000001</v>
      </c>
      <c r="L93">
        <f t="shared" si="1"/>
        <v>0.68708376324922615</v>
      </c>
      <c r="N93">
        <f t="shared" si="6"/>
        <v>4.9118330006653359</v>
      </c>
      <c r="O93">
        <f t="shared" si="8"/>
        <v>3.3748407025488776</v>
      </c>
      <c r="P93" s="2">
        <f t="shared" si="5"/>
        <v>1.6902260575930963</v>
      </c>
      <c r="Q93" s="2">
        <f t="shared" si="9"/>
        <v>50.083135963026002</v>
      </c>
      <c r="R93" s="2">
        <f>AVERAGE(Q93:Q95)</f>
        <v>38.330589225714654</v>
      </c>
      <c r="S93" s="2">
        <f>STDEV(Q93:Q95)</f>
        <v>17.444714113485862</v>
      </c>
    </row>
    <row r="94" spans="1:19" x14ac:dyDescent="0.25">
      <c r="A94" t="s">
        <v>25</v>
      </c>
      <c r="B94">
        <v>2</v>
      </c>
      <c r="C94" s="2">
        <v>32</v>
      </c>
      <c r="D94" s="2" t="s">
        <v>33</v>
      </c>
      <c r="E94" s="2">
        <v>76</v>
      </c>
      <c r="F94" s="3">
        <v>5</v>
      </c>
      <c r="G94" s="2">
        <v>2.29</v>
      </c>
      <c r="I94" s="2">
        <v>1.1265000000000001</v>
      </c>
      <c r="J94" s="2">
        <v>0.4577</v>
      </c>
      <c r="L94">
        <f t="shared" si="1"/>
        <v>0.59369729249889036</v>
      </c>
      <c r="N94">
        <f t="shared" si="6"/>
        <v>4.9118330006653359</v>
      </c>
      <c r="O94">
        <f t="shared" si="8"/>
        <v>2.9161419537017101</v>
      </c>
      <c r="P94" s="2">
        <f t="shared" si="5"/>
        <v>1.359566799822459</v>
      </c>
      <c r="Q94" s="2">
        <f t="shared" si="9"/>
        <v>46.622106242003881</v>
      </c>
    </row>
    <row r="95" spans="1:19" x14ac:dyDescent="0.25">
      <c r="A95" t="s">
        <v>25</v>
      </c>
      <c r="B95">
        <v>3</v>
      </c>
      <c r="C95" s="2">
        <v>32</v>
      </c>
      <c r="D95" s="2" t="s">
        <v>33</v>
      </c>
      <c r="E95" s="2">
        <v>26</v>
      </c>
      <c r="F95" s="2">
        <v>5.01</v>
      </c>
      <c r="G95" s="2">
        <v>0.9</v>
      </c>
      <c r="I95" s="2">
        <v>1.03</v>
      </c>
      <c r="J95" s="2">
        <v>0.2147</v>
      </c>
      <c r="L95">
        <f t="shared" si="1"/>
        <v>0.79155339805825242</v>
      </c>
      <c r="N95">
        <f t="shared" si="6"/>
        <v>4.9216566666666663</v>
      </c>
      <c r="O95">
        <f t="shared" si="8"/>
        <v>3.8957540585760513</v>
      </c>
      <c r="P95" s="2">
        <f t="shared" si="5"/>
        <v>0.71239805825242719</v>
      </c>
      <c r="Q95" s="2">
        <f t="shared" si="9"/>
        <v>18.286525472114064</v>
      </c>
    </row>
    <row r="96" spans="1:19" x14ac:dyDescent="0.25">
      <c r="A96" t="s">
        <v>26</v>
      </c>
      <c r="B96">
        <v>1</v>
      </c>
      <c r="C96" s="2">
        <v>32</v>
      </c>
      <c r="D96" s="2" t="s">
        <v>33</v>
      </c>
      <c r="E96" s="2">
        <v>125</v>
      </c>
      <c r="F96" s="2">
        <v>5.01</v>
      </c>
      <c r="G96" s="2">
        <v>2.74</v>
      </c>
      <c r="I96" s="2">
        <v>1.0966</v>
      </c>
      <c r="J96" s="2">
        <v>0.375</v>
      </c>
      <c r="L96">
        <f t="shared" si="1"/>
        <v>0.65803392303483499</v>
      </c>
      <c r="N96">
        <f t="shared" si="6"/>
        <v>4.9216566666666663</v>
      </c>
      <c r="O96">
        <f t="shared" si="8"/>
        <v>3.2386170441972157</v>
      </c>
      <c r="P96" s="2">
        <f t="shared" si="5"/>
        <v>1.8030129491154481</v>
      </c>
      <c r="Q96" s="2">
        <f t="shared" si="9"/>
        <v>55.672310881769491</v>
      </c>
      <c r="R96" s="2">
        <f>AVERAGE(Q96:Q98)</f>
        <v>45.134124891550748</v>
      </c>
      <c r="S96" s="2">
        <f>STDEV(Q96:Q98)</f>
        <v>9.21292504374596</v>
      </c>
    </row>
    <row r="97" spans="1:19" x14ac:dyDescent="0.25">
      <c r="A97" t="s">
        <v>26</v>
      </c>
      <c r="B97">
        <v>2</v>
      </c>
      <c r="C97" s="2">
        <v>32</v>
      </c>
      <c r="D97" s="2" t="s">
        <v>33</v>
      </c>
      <c r="E97" s="2">
        <v>58</v>
      </c>
      <c r="F97" s="3">
        <v>5</v>
      </c>
      <c r="G97" s="2">
        <v>2.02</v>
      </c>
      <c r="I97" s="2">
        <v>1.0024999999999999</v>
      </c>
      <c r="J97" s="2">
        <v>0.4103</v>
      </c>
      <c r="L97">
        <f t="shared" si="1"/>
        <v>0.59072319201995005</v>
      </c>
      <c r="N97">
        <f t="shared" si="6"/>
        <v>4.9118330006653359</v>
      </c>
      <c r="O97">
        <f t="shared" si="8"/>
        <v>2.9015336688219566</v>
      </c>
      <c r="P97" s="2">
        <f t="shared" si="5"/>
        <v>1.1932608478802991</v>
      </c>
      <c r="Q97" s="2">
        <f t="shared" si="9"/>
        <v>41.125176685086387</v>
      </c>
    </row>
    <row r="98" spans="1:19" x14ac:dyDescent="0.25">
      <c r="A98" t="s">
        <v>26</v>
      </c>
      <c r="B98">
        <v>3</v>
      </c>
      <c r="C98" s="2">
        <v>32</v>
      </c>
      <c r="D98" s="2" t="s">
        <v>33</v>
      </c>
      <c r="E98" s="2">
        <v>141</v>
      </c>
      <c r="F98" s="2">
        <v>5.01</v>
      </c>
      <c r="G98" s="2">
        <v>1.9</v>
      </c>
      <c r="I98" s="2">
        <v>1.0639000000000001</v>
      </c>
      <c r="J98" s="2">
        <v>0.43159999999999998</v>
      </c>
      <c r="L98">
        <f t="shared" si="1"/>
        <v>0.59432277469687</v>
      </c>
      <c r="N98">
        <f t="shared" si="6"/>
        <v>4.9216566666666663</v>
      </c>
      <c r="O98">
        <f t="shared" si="8"/>
        <v>2.9250526462386812</v>
      </c>
      <c r="P98" s="2">
        <f t="shared" si="5"/>
        <v>1.1292132719240529</v>
      </c>
      <c r="Q98" s="2">
        <f t="shared" si="9"/>
        <v>38.604887107796358</v>
      </c>
    </row>
    <row r="99" spans="1:19" x14ac:dyDescent="0.25">
      <c r="A99" t="s">
        <v>27</v>
      </c>
      <c r="B99">
        <v>1</v>
      </c>
      <c r="C99" s="2">
        <v>32</v>
      </c>
      <c r="D99" s="2" t="s">
        <v>33</v>
      </c>
      <c r="E99" s="2">
        <v>40</v>
      </c>
      <c r="F99" s="2">
        <v>5.01</v>
      </c>
      <c r="G99" s="2">
        <v>3.32</v>
      </c>
      <c r="I99" s="2">
        <v>1.0971</v>
      </c>
      <c r="J99" s="2">
        <v>0.39750000000000002</v>
      </c>
      <c r="L99">
        <f t="shared" si="1"/>
        <v>0.63768115942028991</v>
      </c>
      <c r="N99">
        <f t="shared" si="6"/>
        <v>4.9216566666666663</v>
      </c>
      <c r="O99">
        <f t="shared" si="8"/>
        <v>3.1384477294685991</v>
      </c>
      <c r="P99" s="2">
        <f t="shared" si="5"/>
        <v>2.1171014492753626</v>
      </c>
      <c r="Q99" s="2">
        <f t="shared" si="9"/>
        <v>67.456960630465218</v>
      </c>
      <c r="R99" s="2">
        <f>AVERAGE(Q99:Q101)</f>
        <v>60.69270713045811</v>
      </c>
      <c r="S99" s="2">
        <f>STDEV(Q99:Q101)</f>
        <v>8.389709954061134</v>
      </c>
    </row>
    <row r="100" spans="1:19" x14ac:dyDescent="0.25">
      <c r="A100" t="s">
        <v>27</v>
      </c>
      <c r="B100">
        <v>2</v>
      </c>
      <c r="C100" s="2">
        <v>32</v>
      </c>
      <c r="D100" s="2" t="s">
        <v>33</v>
      </c>
      <c r="E100" s="2">
        <v>133</v>
      </c>
      <c r="F100" s="3">
        <v>5</v>
      </c>
      <c r="G100" s="2">
        <v>2.52</v>
      </c>
      <c r="I100" s="2">
        <v>0.99909999999999999</v>
      </c>
      <c r="J100" s="2">
        <v>0.1946</v>
      </c>
      <c r="L100">
        <f t="shared" si="1"/>
        <v>0.80522470223200882</v>
      </c>
      <c r="N100">
        <f t="shared" si="6"/>
        <v>4.9118330006653359</v>
      </c>
      <c r="O100">
        <f t="shared" si="8"/>
        <v>3.9551292653740995</v>
      </c>
      <c r="P100" s="2">
        <f t="shared" si="5"/>
        <v>2.0291662496246623</v>
      </c>
      <c r="Q100" s="2">
        <f t="shared" si="9"/>
        <v>51.304675864563229</v>
      </c>
    </row>
    <row r="101" spans="1:19" x14ac:dyDescent="0.25">
      <c r="A101" t="s">
        <v>27</v>
      </c>
      <c r="B101">
        <v>3</v>
      </c>
      <c r="C101" s="2">
        <v>32</v>
      </c>
      <c r="D101" s="2" t="s">
        <v>33</v>
      </c>
      <c r="E101" s="2">
        <v>1</v>
      </c>
      <c r="F101" s="3">
        <v>5</v>
      </c>
      <c r="G101" s="2">
        <v>3.11</v>
      </c>
      <c r="I101" s="2">
        <v>1.0009999999999999</v>
      </c>
      <c r="J101" s="2">
        <v>0.29170000000000001</v>
      </c>
      <c r="L101">
        <f t="shared" si="1"/>
        <v>0.70859140859140846</v>
      </c>
      <c r="N101">
        <f t="shared" si="6"/>
        <v>4.9118330006653359</v>
      </c>
      <c r="O101">
        <f t="shared" si="8"/>
        <v>3.4804826647072149</v>
      </c>
      <c r="P101" s="2">
        <f t="shared" si="5"/>
        <v>2.2037192807192802</v>
      </c>
      <c r="Q101" s="2">
        <f t="shared" si="9"/>
        <v>63.316484896345884</v>
      </c>
    </row>
    <row r="102" spans="1:19" x14ac:dyDescent="0.25">
      <c r="A102" t="s">
        <v>28</v>
      </c>
      <c r="B102">
        <v>1</v>
      </c>
      <c r="C102" s="2">
        <v>32</v>
      </c>
      <c r="D102" s="2" t="s">
        <v>33</v>
      </c>
      <c r="E102" s="2">
        <v>30</v>
      </c>
      <c r="F102" s="3">
        <v>5</v>
      </c>
      <c r="G102" s="2">
        <v>3.74</v>
      </c>
      <c r="I102" s="2">
        <v>1.0986</v>
      </c>
      <c r="J102" s="2">
        <v>0.39429999999999998</v>
      </c>
      <c r="L102">
        <f t="shared" si="1"/>
        <v>0.64108865829237216</v>
      </c>
      <c r="N102">
        <f t="shared" si="6"/>
        <v>4.9118330006653359</v>
      </c>
      <c r="O102">
        <f t="shared" si="8"/>
        <v>3.1489204281527363</v>
      </c>
      <c r="P102" s="2">
        <f t="shared" si="5"/>
        <v>2.397671582013472</v>
      </c>
      <c r="Q102" s="2">
        <f t="shared" si="9"/>
        <v>76.142653862486696</v>
      </c>
      <c r="R102" s="2">
        <f>AVERAGE(Q102:Q104)</f>
        <v>69.810275368926881</v>
      </c>
      <c r="S102" s="2">
        <f>STDEV(Q102:Q104)</f>
        <v>5.4844494412588256</v>
      </c>
    </row>
    <row r="103" spans="1:19" x14ac:dyDescent="0.25">
      <c r="A103" t="s">
        <v>28</v>
      </c>
      <c r="B103">
        <v>2</v>
      </c>
      <c r="C103" s="2">
        <v>32</v>
      </c>
      <c r="D103" s="2" t="s">
        <v>33</v>
      </c>
      <c r="E103" s="2">
        <v>118</v>
      </c>
      <c r="F103" s="3">
        <v>5</v>
      </c>
      <c r="G103" s="2">
        <v>3.27</v>
      </c>
      <c r="I103" s="2">
        <v>1.1097999999999999</v>
      </c>
      <c r="J103" s="2">
        <v>0.30690000000000001</v>
      </c>
      <c r="L103">
        <f t="shared" si="1"/>
        <v>0.72346368715083798</v>
      </c>
      <c r="N103">
        <f t="shared" si="6"/>
        <v>4.9118330006653359</v>
      </c>
      <c r="O103">
        <f t="shared" si="8"/>
        <v>3.5535328133305084</v>
      </c>
      <c r="P103" s="2">
        <f t="shared" si="5"/>
        <v>2.36572625698324</v>
      </c>
      <c r="Q103" s="2">
        <f t="shared" si="9"/>
        <v>66.573924633778461</v>
      </c>
    </row>
    <row r="104" spans="1:19" x14ac:dyDescent="0.25">
      <c r="A104" t="s">
        <v>28</v>
      </c>
      <c r="B104">
        <v>3</v>
      </c>
      <c r="C104" s="2">
        <v>32</v>
      </c>
      <c r="D104" s="2" t="s">
        <v>33</v>
      </c>
      <c r="E104" s="2">
        <v>80</v>
      </c>
      <c r="F104" s="2">
        <v>5.0199999999999996</v>
      </c>
      <c r="G104" s="2">
        <v>3.29</v>
      </c>
      <c r="I104" s="2">
        <v>1.0925</v>
      </c>
      <c r="J104" s="2">
        <v>0.33344000000000001</v>
      </c>
      <c r="L104">
        <f t="shared" si="1"/>
        <v>0.69479176201373005</v>
      </c>
      <c r="N104">
        <f t="shared" si="6"/>
        <v>4.9314803326679968</v>
      </c>
      <c r="O104">
        <f t="shared" si="8"/>
        <v>3.4263519096704531</v>
      </c>
      <c r="P104" s="2">
        <f t="shared" si="5"/>
        <v>2.285864897025172</v>
      </c>
      <c r="Q104" s="2">
        <f t="shared" si="9"/>
        <v>66.714247610515486</v>
      </c>
    </row>
    <row r="105" spans="1:19" x14ac:dyDescent="0.25">
      <c r="A105" t="s">
        <v>23</v>
      </c>
      <c r="B105">
        <v>1</v>
      </c>
      <c r="C105" s="2">
        <v>44</v>
      </c>
      <c r="D105" s="21" t="s">
        <v>34</v>
      </c>
      <c r="E105" s="2">
        <v>46</v>
      </c>
      <c r="F105" s="3">
        <v>5</v>
      </c>
      <c r="G105" s="2">
        <v>3.7</v>
      </c>
      <c r="I105" s="2">
        <v>1.0143</v>
      </c>
      <c r="J105" s="2">
        <v>0.34699999999999998</v>
      </c>
      <c r="L105">
        <f t="shared" si="1"/>
        <v>0.65789214236419202</v>
      </c>
      <c r="N105">
        <f t="shared" si="6"/>
        <v>4.9118330006653359</v>
      </c>
      <c r="O105">
        <f t="shared" si="8"/>
        <v>3.2314563357428558</v>
      </c>
      <c r="P105" s="2">
        <f t="shared" si="5"/>
        <v>2.4342009267475104</v>
      </c>
      <c r="Q105" s="2">
        <f t="shared" si="9"/>
        <v>75.328293928128531</v>
      </c>
      <c r="R105" s="2">
        <f>AVERAGE(Q105:Q107)</f>
        <v>72.95307745291727</v>
      </c>
      <c r="S105" s="2">
        <f>STDEV(Q105:Q107)</f>
        <v>5.0214277049403533</v>
      </c>
    </row>
    <row r="106" spans="1:19" x14ac:dyDescent="0.25">
      <c r="A106" t="s">
        <v>23</v>
      </c>
      <c r="B106">
        <v>2</v>
      </c>
      <c r="C106" s="2">
        <v>44</v>
      </c>
      <c r="D106" s="21" t="s">
        <v>34</v>
      </c>
      <c r="E106" s="2">
        <v>60</v>
      </c>
      <c r="F106" s="3">
        <v>5</v>
      </c>
      <c r="G106" s="2">
        <v>3.75</v>
      </c>
      <c r="I106" s="2">
        <v>1.1112</v>
      </c>
      <c r="J106" s="2">
        <v>0.33660000000000001</v>
      </c>
      <c r="L106">
        <f t="shared" si="1"/>
        <v>0.69708423326133906</v>
      </c>
      <c r="N106">
        <f t="shared" si="6"/>
        <v>4.9118330006653359</v>
      </c>
      <c r="O106">
        <f t="shared" si="8"/>
        <v>3.4239613411765379</v>
      </c>
      <c r="P106" s="2">
        <f t="shared" si="5"/>
        <v>2.6140658747300214</v>
      </c>
      <c r="Q106" s="2">
        <f t="shared" si="9"/>
        <v>76.34624384607622</v>
      </c>
    </row>
    <row r="107" spans="1:19" x14ac:dyDescent="0.25">
      <c r="A107" t="s">
        <v>23</v>
      </c>
      <c r="B107">
        <v>3</v>
      </c>
      <c r="C107" s="2">
        <v>44</v>
      </c>
      <c r="D107" s="21" t="s">
        <v>34</v>
      </c>
      <c r="E107" s="2">
        <v>94</v>
      </c>
      <c r="F107" s="3">
        <v>5</v>
      </c>
      <c r="G107" s="2">
        <v>3.3</v>
      </c>
      <c r="I107" s="2">
        <v>1.0061</v>
      </c>
      <c r="J107" s="2">
        <v>0.33179999999999998</v>
      </c>
      <c r="L107">
        <f t="shared" si="1"/>
        <v>0.6702117085776762</v>
      </c>
      <c r="N107">
        <f t="shared" si="6"/>
        <v>4.9118330006653359</v>
      </c>
      <c r="O107">
        <f t="shared" si="8"/>
        <v>3.2919679876241288</v>
      </c>
      <c r="P107" s="2">
        <f t="shared" si="5"/>
        <v>2.2116986383063315</v>
      </c>
      <c r="Q107" s="2">
        <f t="shared" si="9"/>
        <v>67.184694584547074</v>
      </c>
    </row>
    <row r="108" spans="1:19" x14ac:dyDescent="0.25">
      <c r="A108" t="s">
        <v>24</v>
      </c>
      <c r="B108">
        <v>1</v>
      </c>
      <c r="C108" s="2">
        <v>44</v>
      </c>
      <c r="D108" s="21" t="s">
        <v>34</v>
      </c>
      <c r="E108" s="2">
        <v>44</v>
      </c>
      <c r="F108" s="2">
        <v>5.01</v>
      </c>
      <c r="G108" s="2">
        <v>2.9</v>
      </c>
      <c r="I108" s="2">
        <v>0.98280000000000001</v>
      </c>
      <c r="J108" s="2">
        <v>0.1429</v>
      </c>
      <c r="L108">
        <f t="shared" si="1"/>
        <v>0.8545991045991046</v>
      </c>
      <c r="N108">
        <f t="shared" si="6"/>
        <v>4.9216566666666663</v>
      </c>
      <c r="O108">
        <f t="shared" si="8"/>
        <v>4.2060433804775466</v>
      </c>
      <c r="P108" s="2">
        <f t="shared" si="5"/>
        <v>2.4783374033374033</v>
      </c>
      <c r="Q108" s="2">
        <f t="shared" si="9"/>
        <v>58.923248743478659</v>
      </c>
      <c r="R108" s="2">
        <f>AVERAGE(Q108:Q110)</f>
        <v>58.720065127121835</v>
      </c>
      <c r="S108" s="2">
        <f>STDEV(Q108:Q110)</f>
        <v>5.7934059179462967</v>
      </c>
    </row>
    <row r="109" spans="1:19" x14ac:dyDescent="0.25">
      <c r="A109" t="s">
        <v>24</v>
      </c>
      <c r="B109">
        <v>2</v>
      </c>
      <c r="C109" s="2">
        <v>44</v>
      </c>
      <c r="D109" s="21" t="s">
        <v>34</v>
      </c>
      <c r="E109" s="2">
        <v>39</v>
      </c>
      <c r="F109" s="2">
        <v>5.01</v>
      </c>
      <c r="G109" s="2">
        <v>2.6</v>
      </c>
      <c r="I109" s="2">
        <v>1.0784</v>
      </c>
      <c r="J109" s="2">
        <v>0.42020000000000002</v>
      </c>
      <c r="L109">
        <f t="shared" si="1"/>
        <v>0.6103486646884273</v>
      </c>
      <c r="N109">
        <f t="shared" si="6"/>
        <v>4.9216566666666663</v>
      </c>
      <c r="O109">
        <f t="shared" si="8"/>
        <v>3.003926574554896</v>
      </c>
      <c r="P109" s="2">
        <f t="shared" si="5"/>
        <v>1.5869065281899111</v>
      </c>
      <c r="Q109" s="2">
        <f t="shared" si="9"/>
        <v>52.827740252773971</v>
      </c>
    </row>
    <row r="110" spans="1:19" x14ac:dyDescent="0.25">
      <c r="A110" t="s">
        <v>24</v>
      </c>
      <c r="B110">
        <v>3</v>
      </c>
      <c r="C110" s="2">
        <v>44</v>
      </c>
      <c r="D110" s="21" t="s">
        <v>34</v>
      </c>
      <c r="E110" s="2">
        <v>120</v>
      </c>
      <c r="F110" s="2">
        <v>5.01</v>
      </c>
      <c r="G110" s="2">
        <v>3.17</v>
      </c>
      <c r="I110" s="2">
        <v>1.1518999999999999</v>
      </c>
      <c r="J110" s="2">
        <v>0.40899999999999997</v>
      </c>
      <c r="L110">
        <f t="shared" si="1"/>
        <v>0.64493445611598221</v>
      </c>
      <c r="N110">
        <f t="shared" si="6"/>
        <v>4.9216566666666663</v>
      </c>
      <c r="O110">
        <f t="shared" si="8"/>
        <v>3.1741459655062645</v>
      </c>
      <c r="P110" s="2">
        <f t="shared" si="5"/>
        <v>2.0444422258876638</v>
      </c>
      <c r="Q110" s="2">
        <f t="shared" si="9"/>
        <v>64.409206385112881</v>
      </c>
    </row>
    <row r="111" spans="1:19" x14ac:dyDescent="0.25">
      <c r="A111" t="s">
        <v>25</v>
      </c>
      <c r="B111">
        <v>1</v>
      </c>
      <c r="C111" s="2">
        <v>44</v>
      </c>
      <c r="D111" s="21" t="s">
        <v>34</v>
      </c>
      <c r="E111" s="2">
        <v>78</v>
      </c>
      <c r="F111" s="2">
        <v>5.01</v>
      </c>
      <c r="G111" s="2">
        <v>1.82</v>
      </c>
      <c r="I111" s="2">
        <v>1.0840000000000001</v>
      </c>
      <c r="J111" s="2">
        <v>0.25819999999999999</v>
      </c>
      <c r="L111">
        <f t="shared" si="1"/>
        <v>0.76180811808118087</v>
      </c>
      <c r="N111">
        <f t="shared" si="6"/>
        <v>4.9216566666666663</v>
      </c>
      <c r="O111">
        <f t="shared" si="8"/>
        <v>3.7493580030750309</v>
      </c>
      <c r="P111" s="2">
        <f t="shared" si="5"/>
        <v>1.3864907749077493</v>
      </c>
      <c r="Q111" s="2">
        <f t="shared" si="9"/>
        <v>36.979418176941785</v>
      </c>
      <c r="R111" s="2">
        <f>AVERAGE(Q111:Q113)</f>
        <v>20.940103501734178</v>
      </c>
      <c r="S111" s="2">
        <f>STDEV(Q111:Q113)</f>
        <v>14.904139154918573</v>
      </c>
    </row>
    <row r="112" spans="1:19" x14ac:dyDescent="0.25">
      <c r="A112" t="s">
        <v>25</v>
      </c>
      <c r="B112">
        <v>2</v>
      </c>
      <c r="C112" s="2">
        <v>44</v>
      </c>
      <c r="D112" s="21" t="s">
        <v>34</v>
      </c>
      <c r="E112" s="2">
        <v>54</v>
      </c>
      <c r="F112" s="3">
        <v>5</v>
      </c>
      <c r="G112" s="2">
        <v>0.9</v>
      </c>
      <c r="I112" s="2">
        <v>0.67349999999999999</v>
      </c>
      <c r="J112" s="2">
        <v>0.27339999999999998</v>
      </c>
      <c r="L112">
        <f t="shared" si="1"/>
        <v>0.59406087602078694</v>
      </c>
      <c r="N112">
        <f t="shared" si="6"/>
        <v>4.9118330006653359</v>
      </c>
      <c r="O112">
        <f t="shared" si="8"/>
        <v>2.9179278152430599</v>
      </c>
      <c r="P112" s="2">
        <f t="shared" si="5"/>
        <v>0.53465478841870828</v>
      </c>
      <c r="Q112" s="2">
        <f t="shared" si="9"/>
        <v>18.323098523058295</v>
      </c>
    </row>
    <row r="113" spans="1:19" x14ac:dyDescent="0.25">
      <c r="A113" t="s">
        <v>25</v>
      </c>
      <c r="B113">
        <v>3</v>
      </c>
      <c r="C113" s="2">
        <v>44</v>
      </c>
      <c r="D113" s="21" t="s">
        <v>34</v>
      </c>
      <c r="E113" s="2">
        <v>51</v>
      </c>
      <c r="F113" s="2">
        <v>5.01</v>
      </c>
      <c r="G113" s="2">
        <v>0.37</v>
      </c>
      <c r="I113" s="2">
        <v>0.17699999999999999</v>
      </c>
      <c r="J113" s="2">
        <v>6.7100000000000007E-2</v>
      </c>
      <c r="L113">
        <f t="shared" si="1"/>
        <v>0.62090395480225979</v>
      </c>
      <c r="N113">
        <f>F113*R$8</f>
        <v>4.9216566666666663</v>
      </c>
      <c r="O113">
        <f t="shared" si="8"/>
        <v>3.0558760885122402</v>
      </c>
      <c r="P113" s="2">
        <f t="shared" si="5"/>
        <v>0.22973446327683611</v>
      </c>
      <c r="Q113" s="2">
        <f t="shared" si="9"/>
        <v>7.5177938052024489</v>
      </c>
    </row>
    <row r="114" spans="1:19" x14ac:dyDescent="0.25">
      <c r="A114" t="s">
        <v>26</v>
      </c>
      <c r="B114">
        <v>1</v>
      </c>
      <c r="C114" s="2">
        <v>44</v>
      </c>
      <c r="D114" s="21" t="s">
        <v>34</v>
      </c>
      <c r="E114" s="2">
        <v>49</v>
      </c>
      <c r="F114" s="3">
        <v>5</v>
      </c>
      <c r="G114" s="2">
        <v>2.62</v>
      </c>
      <c r="I114" s="2">
        <v>1.0201</v>
      </c>
      <c r="J114" s="2">
        <v>0.35460000000000003</v>
      </c>
      <c r="L114">
        <f t="shared" si="1"/>
        <v>0.65238702088030587</v>
      </c>
      <c r="N114">
        <f t="shared" si="6"/>
        <v>4.9118330006653359</v>
      </c>
      <c r="O114">
        <f t="shared" si="8"/>
        <v>3.2044160983656318</v>
      </c>
      <c r="P114" s="2">
        <f t="shared" si="5"/>
        <v>1.7092539947064014</v>
      </c>
      <c r="Q114" s="2">
        <f t="shared" si="9"/>
        <v>53.340575700458594</v>
      </c>
      <c r="R114" s="2">
        <f>AVERAGE(Q114:Q116)</f>
        <v>41.939536619444546</v>
      </c>
      <c r="S114" s="2">
        <f>STDEV(Q114:Q116)</f>
        <v>10.462623754341212</v>
      </c>
    </row>
    <row r="115" spans="1:19" x14ac:dyDescent="0.25">
      <c r="A115" t="s">
        <v>26</v>
      </c>
      <c r="B115">
        <v>2</v>
      </c>
      <c r="C115" s="2">
        <v>44</v>
      </c>
      <c r="D115" s="21" t="s">
        <v>34</v>
      </c>
      <c r="E115" s="2">
        <v>123</v>
      </c>
      <c r="F115" s="3">
        <v>5</v>
      </c>
      <c r="G115" s="2">
        <v>1.95</v>
      </c>
      <c r="I115" s="2">
        <v>1.0835999999999999</v>
      </c>
      <c r="J115" s="2">
        <v>0.47799999999999998</v>
      </c>
      <c r="L115">
        <f t="shared" si="1"/>
        <v>0.55887781469176812</v>
      </c>
      <c r="N115">
        <f t="shared" si="6"/>
        <v>4.9118330006653359</v>
      </c>
      <c r="O115">
        <f t="shared" si="8"/>
        <v>2.7451144935427529</v>
      </c>
      <c r="P115" s="2">
        <f t="shared" si="5"/>
        <v>1.0898117386489479</v>
      </c>
      <c r="Q115" s="2">
        <f t="shared" si="9"/>
        <v>39.700046799959637</v>
      </c>
    </row>
    <row r="116" spans="1:19" x14ac:dyDescent="0.25">
      <c r="A116" t="s">
        <v>26</v>
      </c>
      <c r="B116">
        <v>3</v>
      </c>
      <c r="C116" s="2">
        <v>44</v>
      </c>
      <c r="D116" s="21" t="s">
        <v>34</v>
      </c>
      <c r="E116" s="2">
        <v>61</v>
      </c>
      <c r="F116" s="3">
        <v>5</v>
      </c>
      <c r="G116" s="2">
        <v>1.61</v>
      </c>
      <c r="I116" s="2">
        <v>1.05</v>
      </c>
      <c r="J116" s="2">
        <v>0.46810000000000002</v>
      </c>
      <c r="L116">
        <f t="shared" si="1"/>
        <v>0.55419047619047623</v>
      </c>
      <c r="N116">
        <f t="shared" si="6"/>
        <v>4.9118330006653359</v>
      </c>
      <c r="O116">
        <f t="shared" si="8"/>
        <v>2.7220910696068183</v>
      </c>
      <c r="P116" s="2">
        <f t="shared" si="5"/>
        <v>0.89224666666666674</v>
      </c>
      <c r="Q116" s="2">
        <f t="shared" si="9"/>
        <v>32.777987357915393</v>
      </c>
    </row>
    <row r="117" spans="1:19" x14ac:dyDescent="0.25">
      <c r="A117" t="s">
        <v>27</v>
      </c>
      <c r="B117">
        <v>1</v>
      </c>
      <c r="C117" s="2">
        <v>44</v>
      </c>
      <c r="D117" s="21" t="s">
        <v>34</v>
      </c>
      <c r="E117" s="2">
        <v>121</v>
      </c>
      <c r="F117" s="3">
        <v>5</v>
      </c>
      <c r="G117" s="2">
        <v>2.69</v>
      </c>
      <c r="I117" s="2">
        <v>1.0082</v>
      </c>
      <c r="J117" s="2">
        <v>0.33040000000000003</v>
      </c>
      <c r="L117">
        <f t="shared" si="1"/>
        <v>0.67228724459432654</v>
      </c>
      <c r="N117">
        <f t="shared" si="6"/>
        <v>4.9118330006653359</v>
      </c>
      <c r="O117">
        <f t="shared" si="8"/>
        <v>3.3021626739247814</v>
      </c>
      <c r="P117" s="2">
        <f t="shared" si="5"/>
        <v>1.8084526879587384</v>
      </c>
      <c r="Q117" s="2">
        <f t="shared" si="9"/>
        <v>54.765705585585344</v>
      </c>
      <c r="R117" s="2">
        <f>AVERAGE(Q117,Q119)</f>
        <v>59.244685224555141</v>
      </c>
      <c r="S117" s="2">
        <f>STDEV(Q117,Q119)</f>
        <v>6.3342337510240405</v>
      </c>
    </row>
    <row r="118" spans="1:19" x14ac:dyDescent="0.25">
      <c r="A118" t="s">
        <v>27</v>
      </c>
      <c r="B118">
        <v>2</v>
      </c>
      <c r="C118" s="2">
        <v>44</v>
      </c>
      <c r="D118" s="21" t="s">
        <v>34</v>
      </c>
      <c r="E118" s="2" t="s">
        <v>58</v>
      </c>
      <c r="F118" s="2" t="s">
        <v>58</v>
      </c>
      <c r="G118" s="2" t="s">
        <v>58</v>
      </c>
      <c r="I118" s="2" t="s">
        <v>58</v>
      </c>
      <c r="J118" s="2" t="s">
        <v>58</v>
      </c>
      <c r="L118" t="s">
        <v>58</v>
      </c>
      <c r="N118" t="s">
        <v>58</v>
      </c>
      <c r="O118" t="s">
        <v>58</v>
      </c>
      <c r="P118" t="s">
        <v>58</v>
      </c>
      <c r="Q118" t="s">
        <v>58</v>
      </c>
    </row>
    <row r="119" spans="1:19" x14ac:dyDescent="0.25">
      <c r="A119" t="s">
        <v>27</v>
      </c>
      <c r="B119">
        <v>3</v>
      </c>
      <c r="C119" s="2">
        <v>44</v>
      </c>
      <c r="D119" s="21" t="s">
        <v>34</v>
      </c>
      <c r="E119" s="2">
        <v>10</v>
      </c>
      <c r="F119" s="3">
        <v>5</v>
      </c>
      <c r="G119" s="2">
        <v>3.13</v>
      </c>
      <c r="I119" s="2">
        <v>1.0004999999999999</v>
      </c>
      <c r="J119" s="2">
        <v>0.27439999999999998</v>
      </c>
      <c r="L119">
        <f t="shared" si="1"/>
        <v>0.72573713143428287</v>
      </c>
      <c r="N119">
        <f t="shared" si="6"/>
        <v>4.9118330006653359</v>
      </c>
      <c r="O119">
        <f t="shared" si="8"/>
        <v>3.564699591987107</v>
      </c>
      <c r="P119" s="2">
        <f t="shared" si="5"/>
        <v>2.2715572213893052</v>
      </c>
      <c r="Q119" s="2">
        <f t="shared" si="9"/>
        <v>63.723664863524945</v>
      </c>
    </row>
    <row r="120" spans="1:19" x14ac:dyDescent="0.25">
      <c r="A120" t="s">
        <v>28</v>
      </c>
      <c r="B120">
        <v>1</v>
      </c>
      <c r="C120" s="2">
        <v>44</v>
      </c>
      <c r="D120" s="21" t="s">
        <v>34</v>
      </c>
      <c r="E120" s="2">
        <v>111</v>
      </c>
      <c r="F120" s="2">
        <v>5.01</v>
      </c>
      <c r="G120" s="2">
        <v>3.67</v>
      </c>
      <c r="I120" s="2">
        <v>1.1325000000000001</v>
      </c>
      <c r="J120" s="2">
        <v>0.41660000000000003</v>
      </c>
      <c r="L120">
        <f t="shared" si="1"/>
        <v>0.63214128035320083</v>
      </c>
      <c r="N120">
        <f t="shared" si="6"/>
        <v>4.9216566666666663</v>
      </c>
      <c r="O120">
        <f t="shared" si="8"/>
        <v>3.1111823467255331</v>
      </c>
      <c r="P120" s="2">
        <f t="shared" si="5"/>
        <v>2.3199584988962472</v>
      </c>
      <c r="Q120" s="2">
        <f t="shared" si="9"/>
        <v>74.568387202954028</v>
      </c>
      <c r="R120" s="2">
        <f>AVERAGE(Q120:Q122)</f>
        <v>67.635355845626506</v>
      </c>
      <c r="S120" s="2">
        <f>STDEV(Q120:Q122)</f>
        <v>6.0155207707207525</v>
      </c>
    </row>
    <row r="121" spans="1:19" x14ac:dyDescent="0.25">
      <c r="A121" t="s">
        <v>28</v>
      </c>
      <c r="B121">
        <v>2</v>
      </c>
      <c r="C121" s="2">
        <v>44</v>
      </c>
      <c r="D121" s="21" t="s">
        <v>34</v>
      </c>
      <c r="E121" s="2">
        <v>85</v>
      </c>
      <c r="F121" s="2">
        <v>5.01</v>
      </c>
      <c r="G121" s="2">
        <v>3.14</v>
      </c>
      <c r="I121" s="2">
        <v>1.1158999999999999</v>
      </c>
      <c r="J121" s="2">
        <v>0.377</v>
      </c>
      <c r="L121">
        <f t="shared" si="1"/>
        <v>0.6621561071780625</v>
      </c>
      <c r="N121">
        <f t="shared" si="6"/>
        <v>4.9216566666666663</v>
      </c>
      <c r="O121">
        <f t="shared" si="8"/>
        <v>3.2589050192669591</v>
      </c>
      <c r="P121" s="2">
        <f t="shared" si="5"/>
        <v>2.0791701765391162</v>
      </c>
      <c r="Q121" s="2">
        <f t="shared" si="9"/>
        <v>63.799655536042401</v>
      </c>
    </row>
    <row r="122" spans="1:19" x14ac:dyDescent="0.25">
      <c r="A122" t="s">
        <v>28</v>
      </c>
      <c r="B122">
        <v>3</v>
      </c>
      <c r="C122" s="2">
        <v>44</v>
      </c>
      <c r="D122" s="21" t="s">
        <v>34</v>
      </c>
      <c r="E122" s="2">
        <v>131</v>
      </c>
      <c r="F122" s="2">
        <v>5</v>
      </c>
      <c r="G122" s="2">
        <v>3.17</v>
      </c>
      <c r="I122" s="2">
        <v>1.0630999999999999</v>
      </c>
      <c r="J122" s="2">
        <v>0.35799999999999998</v>
      </c>
      <c r="L122">
        <f t="shared" si="1"/>
        <v>0.6632489888063211</v>
      </c>
      <c r="N122">
        <f t="shared" si="6"/>
        <v>4.9118330006653359</v>
      </c>
      <c r="O122">
        <f t="shared" si="8"/>
        <v>3.2577682708768019</v>
      </c>
      <c r="P122" s="2">
        <f t="shared" si="5"/>
        <v>2.1024992945160377</v>
      </c>
      <c r="Q122" s="2">
        <f t="shared" si="9"/>
        <v>64.538024797883097</v>
      </c>
    </row>
    <row r="123" spans="1:19" x14ac:dyDescent="0.25">
      <c r="R123" s="2"/>
      <c r="S123" s="2"/>
    </row>
    <row r="126" spans="1:19" x14ac:dyDescent="0.25">
      <c r="R126" s="2"/>
      <c r="S126" s="2"/>
    </row>
    <row r="129" spans="18:19" x14ac:dyDescent="0.25">
      <c r="R129" s="2"/>
      <c r="S129" s="2"/>
    </row>
    <row r="132" spans="18:19" x14ac:dyDescent="0.25">
      <c r="R132" s="2"/>
      <c r="S13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tabSelected="1" topLeftCell="A19" zoomScale="131" workbookViewId="0">
      <selection activeCell="F26" sqref="F26:F31"/>
    </sheetView>
  </sheetViews>
  <sheetFormatPr defaultColWidth="11.42578125" defaultRowHeight="15" x14ac:dyDescent="0.25"/>
  <sheetData>
    <row r="1" spans="1:19" x14ac:dyDescent="0.25">
      <c r="A1" t="s">
        <v>22</v>
      </c>
      <c r="B1" t="s">
        <v>40</v>
      </c>
      <c r="C1" t="s">
        <v>41</v>
      </c>
      <c r="D1" t="s">
        <v>42</v>
      </c>
      <c r="E1" t="s">
        <v>46</v>
      </c>
      <c r="F1" t="s">
        <v>47</v>
      </c>
      <c r="G1" t="s">
        <v>48</v>
      </c>
      <c r="H1" t="s">
        <v>43</v>
      </c>
      <c r="I1" t="s">
        <v>44</v>
      </c>
      <c r="J1" t="s">
        <v>45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19" x14ac:dyDescent="0.25">
      <c r="A2">
        <v>0</v>
      </c>
      <c r="B2">
        <v>98.23</v>
      </c>
      <c r="C2">
        <v>98.23</v>
      </c>
      <c r="D2">
        <v>98.23</v>
      </c>
      <c r="E2">
        <v>98.23</v>
      </c>
      <c r="F2">
        <v>98.23</v>
      </c>
      <c r="G2">
        <v>98.23</v>
      </c>
      <c r="H2">
        <v>98.23</v>
      </c>
      <c r="I2">
        <v>98.23</v>
      </c>
      <c r="J2">
        <v>98.23</v>
      </c>
      <c r="K2">
        <v>98.23</v>
      </c>
      <c r="L2">
        <v>98.23</v>
      </c>
      <c r="M2">
        <v>98.23</v>
      </c>
      <c r="N2">
        <v>98.23</v>
      </c>
      <c r="O2">
        <v>98.23</v>
      </c>
      <c r="P2">
        <v>98.23</v>
      </c>
      <c r="Q2">
        <v>98.23</v>
      </c>
      <c r="R2">
        <v>98.23</v>
      </c>
      <c r="S2">
        <v>98.23</v>
      </c>
    </row>
    <row r="3" spans="1:19" x14ac:dyDescent="0.25">
      <c r="A3">
        <v>2</v>
      </c>
      <c r="B3">
        <v>94.669342369134526</v>
      </c>
      <c r="C3">
        <v>94.262162401955436</v>
      </c>
      <c r="D3">
        <v>95.076522336313587</v>
      </c>
      <c r="E3">
        <v>94.480381605922673</v>
      </c>
      <c r="F3">
        <v>94.87293235272405</v>
      </c>
      <c r="G3">
        <v>93.667647140495376</v>
      </c>
      <c r="H3">
        <v>99.763155631200064</v>
      </c>
      <c r="I3">
        <v>94.872932352724064</v>
      </c>
      <c r="J3">
        <v>95.089932454993132</v>
      </c>
      <c r="K3">
        <v>94.87293235272405</v>
      </c>
      <c r="L3">
        <v>94.26216240195545</v>
      </c>
      <c r="M3">
        <v>98.944732024514792</v>
      </c>
      <c r="N3">
        <v>99.559972014843254</v>
      </c>
      <c r="O3">
        <v>94.074014373209025</v>
      </c>
      <c r="P3">
        <v>98.340870316702308</v>
      </c>
      <c r="Q3">
        <v>95.089932454993146</v>
      </c>
      <c r="R3">
        <v>95.10328914690507</v>
      </c>
      <c r="S3">
        <v>93.651392451186808</v>
      </c>
    </row>
    <row r="4" spans="1:19" x14ac:dyDescent="0.25">
      <c r="A4">
        <v>4</v>
      </c>
      <c r="B4">
        <v>94.46575238554496</v>
      </c>
      <c r="C4">
        <v>88.791240347931634</v>
      </c>
      <c r="D4">
        <v>88.968822828627481</v>
      </c>
      <c r="E4" s="2">
        <v>88.181689498861147</v>
      </c>
      <c r="F4" s="2">
        <v>87.368955033433849</v>
      </c>
      <c r="G4" s="2">
        <v>87.368955033433878</v>
      </c>
      <c r="H4" s="2">
        <v>92.022672582470534</v>
      </c>
      <c r="I4" s="2">
        <v>86.353036951649756</v>
      </c>
      <c r="J4" s="2">
        <v>93.244212484007747</v>
      </c>
      <c r="K4" s="2">
        <v>88.154462894269344</v>
      </c>
      <c r="L4" s="2">
        <v>88.154462894269344</v>
      </c>
      <c r="M4" s="2">
        <v>88.561642861448405</v>
      </c>
      <c r="N4" s="2">
        <v>86.75940418436339</v>
      </c>
      <c r="O4" s="2">
        <v>87.54369294350073</v>
      </c>
      <c r="P4" s="2">
        <v>86.322153041963531</v>
      </c>
      <c r="Q4" s="2">
        <v>88.561642861448405</v>
      </c>
      <c r="R4" s="2">
        <v>88.181689498861175</v>
      </c>
      <c r="S4" s="2">
        <v>88.58805673157481</v>
      </c>
    </row>
    <row r="5" spans="1:19" x14ac:dyDescent="0.25">
      <c r="A5">
        <v>8</v>
      </c>
      <c r="B5" s="2">
        <v>84.897023156836767</v>
      </c>
      <c r="C5" s="2">
        <v>75.735473895307607</v>
      </c>
      <c r="D5" s="2">
        <v>83.879073238889092</v>
      </c>
      <c r="E5" s="2">
        <v>83.268303288120464</v>
      </c>
      <c r="F5" s="2">
        <v>83.268303288120464</v>
      </c>
      <c r="G5" s="2">
        <v>85.50779310760538</v>
      </c>
      <c r="H5" s="2">
        <v>92.245361825997605</v>
      </c>
      <c r="I5" s="2">
        <v>81.843173402993699</v>
      </c>
      <c r="J5" s="2">
        <v>81.679813775442824</v>
      </c>
      <c r="K5" s="2">
        <v>83.305282706297405</v>
      </c>
      <c r="L5" s="2">
        <v>81.435993435814638</v>
      </c>
      <c r="M5" s="2">
        <v>80.50321064247612</v>
      </c>
      <c r="N5" s="2">
        <v>84.693433173247215</v>
      </c>
      <c r="O5" s="2">
        <v>82.492548240870093</v>
      </c>
      <c r="P5" s="2">
        <v>87.950872910679806</v>
      </c>
      <c r="Q5" s="2">
        <v>86.118563058373965</v>
      </c>
      <c r="R5" s="2">
        <v>93.854982434776375</v>
      </c>
      <c r="S5" s="2">
        <v>83.064713304530926</v>
      </c>
    </row>
    <row r="6" spans="1:19" x14ac:dyDescent="0.25">
      <c r="A6">
        <v>16</v>
      </c>
      <c r="B6" s="2">
        <v>81.435993435814638</v>
      </c>
      <c r="C6" s="2">
        <v>81.2324034522251</v>
      </c>
      <c r="D6" s="2">
        <v>73.958836353883569</v>
      </c>
      <c r="E6" s="2">
        <v>78.382143681971584</v>
      </c>
      <c r="F6" s="2">
        <v>76.600223366522258</v>
      </c>
      <c r="G6" s="2">
        <v>76.142653862486696</v>
      </c>
      <c r="H6" s="2">
        <v>74.513933993770394</v>
      </c>
      <c r="I6" s="2">
        <v>67.795464535315674</v>
      </c>
      <c r="J6" s="2">
        <v>65.352384732241248</v>
      </c>
      <c r="K6" s="2">
        <v>72.274444174285492</v>
      </c>
      <c r="L6" s="2">
        <v>67.391117828345614</v>
      </c>
      <c r="M6" s="2">
        <v>66.644226165037935</v>
      </c>
      <c r="N6" s="2">
        <v>79.196503616329736</v>
      </c>
      <c r="O6" s="2">
        <v>72.333367423028974</v>
      </c>
      <c r="P6" s="2">
        <v>84.693433173247229</v>
      </c>
      <c r="Q6" s="2">
        <v>81.111547246827328</v>
      </c>
      <c r="R6" s="2">
        <v>80.257528460945082</v>
      </c>
      <c r="S6" s="2">
        <v>83.471893271710002</v>
      </c>
    </row>
    <row r="7" spans="1:19" x14ac:dyDescent="0.25">
      <c r="A7">
        <v>32</v>
      </c>
      <c r="B7" s="2">
        <v>86.55622056800658</v>
      </c>
      <c r="C7" s="2">
        <v>67.05059339775157</v>
      </c>
      <c r="D7" s="2">
        <v>70.645724305569203</v>
      </c>
      <c r="E7" s="2">
        <v>61.687765027629588</v>
      </c>
      <c r="F7" s="2">
        <v>63.520074879935422</v>
      </c>
      <c r="G7" s="2">
        <v>63.596471919685584</v>
      </c>
      <c r="H7" s="2">
        <v>50.083135963026002</v>
      </c>
      <c r="I7" s="2">
        <v>46.622106242003881</v>
      </c>
      <c r="J7" s="2">
        <v>18.286525472114064</v>
      </c>
      <c r="K7" s="2">
        <v>55.672310881769491</v>
      </c>
      <c r="L7" s="2">
        <v>41.125176685086387</v>
      </c>
      <c r="M7" s="2">
        <v>38.604887107796358</v>
      </c>
      <c r="N7" s="2">
        <v>67.456960630465218</v>
      </c>
      <c r="O7" s="2">
        <v>51.304675864563229</v>
      </c>
      <c r="P7" s="2">
        <v>63.316484896345884</v>
      </c>
      <c r="Q7" s="2">
        <v>76.142653862486696</v>
      </c>
      <c r="R7" s="2">
        <v>66.573924633778461</v>
      </c>
      <c r="S7" s="2">
        <v>66.714247610515486</v>
      </c>
    </row>
    <row r="8" spans="1:19" x14ac:dyDescent="0.25">
      <c r="A8">
        <v>44</v>
      </c>
      <c r="B8" s="2">
        <v>75.328293928128531</v>
      </c>
      <c r="C8" s="2">
        <v>76.34624384607622</v>
      </c>
      <c r="D8" s="2">
        <v>67.184694584547074</v>
      </c>
      <c r="E8">
        <v>58.923248743478659</v>
      </c>
      <c r="F8">
        <v>52.827740252773971</v>
      </c>
      <c r="G8">
        <v>64.409206385112881</v>
      </c>
      <c r="H8">
        <v>36.979418176941785</v>
      </c>
      <c r="I8">
        <v>18.323098523058295</v>
      </c>
      <c r="J8">
        <v>7.5177938052024489</v>
      </c>
      <c r="K8">
        <v>53.340575700458594</v>
      </c>
      <c r="L8">
        <v>39.700046799959637</v>
      </c>
      <c r="M8">
        <v>32.777987357915393</v>
      </c>
      <c r="N8">
        <v>54.765705585585344</v>
      </c>
      <c r="O8" s="2"/>
      <c r="P8">
        <v>63.723664863524945</v>
      </c>
      <c r="Q8">
        <v>74.568387202954028</v>
      </c>
      <c r="R8">
        <v>63.799655536042401</v>
      </c>
      <c r="S8">
        <v>64.538024797883097</v>
      </c>
    </row>
    <row r="9" spans="1:19" x14ac:dyDescent="0.25">
      <c r="A9" s="23"/>
    </row>
    <row r="10" spans="1:19" x14ac:dyDescent="0.25">
      <c r="A10" t="s">
        <v>59</v>
      </c>
      <c r="C10" s="2"/>
    </row>
    <row r="11" spans="1:19" x14ac:dyDescent="0.25">
      <c r="A11">
        <v>0</v>
      </c>
      <c r="B11">
        <f>LN(B2)</f>
        <v>4.5873116676867784</v>
      </c>
      <c r="C11">
        <f t="shared" ref="C11:S11" si="0">LN(C2)</f>
        <v>4.5873116676867784</v>
      </c>
      <c r="D11">
        <f t="shared" si="0"/>
        <v>4.5873116676867784</v>
      </c>
      <c r="E11">
        <f t="shared" si="0"/>
        <v>4.5873116676867784</v>
      </c>
      <c r="F11">
        <f t="shared" si="0"/>
        <v>4.5873116676867784</v>
      </c>
      <c r="G11">
        <f t="shared" si="0"/>
        <v>4.5873116676867784</v>
      </c>
      <c r="H11">
        <f t="shared" si="0"/>
        <v>4.5873116676867784</v>
      </c>
      <c r="I11">
        <f t="shared" si="0"/>
        <v>4.5873116676867784</v>
      </c>
      <c r="J11">
        <f t="shared" si="0"/>
        <v>4.5873116676867784</v>
      </c>
      <c r="K11">
        <f t="shared" si="0"/>
        <v>4.5873116676867784</v>
      </c>
      <c r="L11">
        <f t="shared" si="0"/>
        <v>4.5873116676867784</v>
      </c>
      <c r="M11">
        <f t="shared" si="0"/>
        <v>4.5873116676867784</v>
      </c>
      <c r="N11">
        <f t="shared" si="0"/>
        <v>4.5873116676867784</v>
      </c>
      <c r="O11">
        <f t="shared" si="0"/>
        <v>4.5873116676867784</v>
      </c>
      <c r="P11">
        <f t="shared" si="0"/>
        <v>4.5873116676867784</v>
      </c>
      <c r="Q11">
        <f t="shared" si="0"/>
        <v>4.5873116676867784</v>
      </c>
      <c r="R11">
        <f t="shared" si="0"/>
        <v>4.5873116676867784</v>
      </c>
      <c r="S11">
        <f t="shared" si="0"/>
        <v>4.5873116676867784</v>
      </c>
    </row>
    <row r="12" spans="1:19" x14ac:dyDescent="0.25">
      <c r="A12">
        <v>2</v>
      </c>
      <c r="B12">
        <f t="shared" ref="B12:S12" si="1">LN(B3)</f>
        <v>4.5503902135563523</v>
      </c>
      <c r="C12">
        <f t="shared" si="1"/>
        <v>4.5460798620552305</v>
      </c>
      <c r="D12">
        <f t="shared" si="1"/>
        <v>4.5546820656378939</v>
      </c>
      <c r="E12">
        <f t="shared" si="1"/>
        <v>4.5483922108936792</v>
      </c>
      <c r="F12">
        <f t="shared" si="1"/>
        <v>4.552538442094642</v>
      </c>
      <c r="G12">
        <f t="shared" si="1"/>
        <v>4.5397528483029719</v>
      </c>
      <c r="H12">
        <f t="shared" si="1"/>
        <v>4.6027989331008436</v>
      </c>
      <c r="I12">
        <f t="shared" si="1"/>
        <v>4.552538442094642</v>
      </c>
      <c r="J12">
        <f t="shared" si="1"/>
        <v>4.5548231012239695</v>
      </c>
      <c r="K12">
        <f t="shared" si="1"/>
        <v>4.552538442094642</v>
      </c>
      <c r="L12">
        <f t="shared" si="1"/>
        <v>4.5460798620552305</v>
      </c>
      <c r="M12">
        <f t="shared" si="1"/>
        <v>4.5945614318694901</v>
      </c>
      <c r="N12">
        <f t="shared" si="1"/>
        <v>4.6007601964109952</v>
      </c>
      <c r="O12">
        <f t="shared" si="1"/>
        <v>4.5440818593925574</v>
      </c>
      <c r="P12">
        <f t="shared" si="1"/>
        <v>4.5884397120229545</v>
      </c>
      <c r="Q12">
        <f t="shared" si="1"/>
        <v>4.5548231012239704</v>
      </c>
      <c r="R12">
        <f t="shared" si="1"/>
        <v>4.5549635551457381</v>
      </c>
      <c r="S12">
        <f t="shared" si="1"/>
        <v>4.5395792974521365</v>
      </c>
    </row>
    <row r="13" spans="1:19" x14ac:dyDescent="0.25">
      <c r="A13">
        <v>4</v>
      </c>
      <c r="B13">
        <f t="shared" ref="B13:S13" si="2">LN(B4)</f>
        <v>4.5482373601952508</v>
      </c>
      <c r="C13">
        <f t="shared" si="2"/>
        <v>4.4862880004019132</v>
      </c>
      <c r="D13">
        <f t="shared" si="2"/>
        <v>4.4882860030645864</v>
      </c>
      <c r="E13">
        <f t="shared" si="2"/>
        <v>4.4793993394067275</v>
      </c>
      <c r="F13">
        <f t="shared" si="2"/>
        <v>4.4701400139939311</v>
      </c>
      <c r="G13">
        <f t="shared" si="2"/>
        <v>4.4701400139939311</v>
      </c>
      <c r="H13">
        <f t="shared" si="2"/>
        <v>4.5220349878012271</v>
      </c>
      <c r="I13">
        <f t="shared" si="2"/>
        <v>4.4584439742307396</v>
      </c>
      <c r="J13">
        <f t="shared" si="2"/>
        <v>4.5352219920831809</v>
      </c>
      <c r="K13">
        <f t="shared" si="2"/>
        <v>4.4790905359714861</v>
      </c>
      <c r="L13">
        <f t="shared" si="2"/>
        <v>4.4790905359714861</v>
      </c>
      <c r="M13">
        <f t="shared" si="2"/>
        <v>4.4836988390576797</v>
      </c>
      <c r="N13">
        <f t="shared" si="2"/>
        <v>4.4631388185349472</v>
      </c>
      <c r="O13">
        <f t="shared" si="2"/>
        <v>4.4721380166566043</v>
      </c>
      <c r="P13">
        <f t="shared" si="2"/>
        <v>4.4580862632009541</v>
      </c>
      <c r="Q13">
        <f t="shared" si="2"/>
        <v>4.4836988390576797</v>
      </c>
      <c r="R13">
        <f t="shared" si="2"/>
        <v>4.4793993394067284</v>
      </c>
      <c r="S13">
        <f t="shared" si="2"/>
        <v>4.4839970486553575</v>
      </c>
    </row>
    <row r="14" spans="1:19" x14ac:dyDescent="0.25">
      <c r="A14">
        <v>8</v>
      </c>
      <c r="B14">
        <f t="shared" ref="B14:S14" si="3">LN(B5)</f>
        <v>4.4414390297677979</v>
      </c>
      <c r="C14">
        <f t="shared" si="3"/>
        <v>4.3272466622421426</v>
      </c>
      <c r="D14">
        <f t="shared" si="3"/>
        <v>4.4293761573185231</v>
      </c>
      <c r="E14">
        <f t="shared" si="3"/>
        <v>4.4220679640117977</v>
      </c>
      <c r="F14">
        <f t="shared" si="3"/>
        <v>4.4220679640117977</v>
      </c>
      <c r="G14">
        <f t="shared" si="3"/>
        <v>4.4486075192464103</v>
      </c>
      <c r="H14">
        <f t="shared" si="3"/>
        <v>4.5244520033476707</v>
      </c>
      <c r="I14">
        <f t="shared" si="3"/>
        <v>4.4048048965880175</v>
      </c>
      <c r="J14">
        <f t="shared" si="3"/>
        <v>4.4028068939253444</v>
      </c>
      <c r="K14">
        <f t="shared" si="3"/>
        <v>4.4225119650046762</v>
      </c>
      <c r="L14">
        <f t="shared" si="3"/>
        <v>4.3998173550769781</v>
      </c>
      <c r="M14">
        <f t="shared" si="3"/>
        <v>4.3882970673866488</v>
      </c>
      <c r="N14">
        <f t="shared" si="3"/>
        <v>4.4390380682302597</v>
      </c>
      <c r="O14">
        <f t="shared" si="3"/>
        <v>4.4127079649080558</v>
      </c>
      <c r="P14">
        <f t="shared" si="3"/>
        <v>4.4767783962131062</v>
      </c>
      <c r="Q14">
        <f t="shared" si="3"/>
        <v>4.455724987015274</v>
      </c>
      <c r="R14">
        <f t="shared" si="3"/>
        <v>4.541750850965645</v>
      </c>
      <c r="S14">
        <f t="shared" si="3"/>
        <v>4.4196199823731579</v>
      </c>
    </row>
    <row r="15" spans="1:19" x14ac:dyDescent="0.25">
      <c r="A15">
        <v>16</v>
      </c>
      <c r="B15">
        <f t="shared" ref="B15:S15" si="4">LN(B6)</f>
        <v>4.3998173550769781</v>
      </c>
      <c r="C15">
        <f t="shared" si="4"/>
        <v>4.3973142248588593</v>
      </c>
      <c r="D15">
        <f t="shared" si="4"/>
        <v>4.3035086729430638</v>
      </c>
      <c r="E15">
        <f t="shared" si="4"/>
        <v>4.3615961422567802</v>
      </c>
      <c r="F15">
        <f t="shared" si="4"/>
        <v>4.3385999927543342</v>
      </c>
      <c r="G15">
        <f t="shared" si="4"/>
        <v>4.3326086053835287</v>
      </c>
      <c r="H15">
        <f t="shared" si="4"/>
        <v>4.3109861413703623</v>
      </c>
      <c r="I15">
        <f t="shared" si="4"/>
        <v>4.2164952979494394</v>
      </c>
      <c r="J15">
        <f t="shared" si="4"/>
        <v>4.1797939310990122</v>
      </c>
      <c r="K15">
        <f t="shared" si="4"/>
        <v>4.2804705974444124</v>
      </c>
      <c r="L15">
        <f t="shared" si="4"/>
        <v>4.2105132262718925</v>
      </c>
      <c r="M15">
        <f t="shared" si="4"/>
        <v>4.1993684136904674</v>
      </c>
      <c r="N15">
        <f t="shared" si="4"/>
        <v>4.3719321515874423</v>
      </c>
      <c r="O15">
        <f t="shared" si="4"/>
        <v>4.2812855361583537</v>
      </c>
      <c r="P15">
        <f t="shared" si="4"/>
        <v>4.4390380682302597</v>
      </c>
      <c r="Q15">
        <f t="shared" si="4"/>
        <v>4.3958253338074407</v>
      </c>
      <c r="R15">
        <f t="shared" si="4"/>
        <v>4.3852405702074453</v>
      </c>
      <c r="S15">
        <f t="shared" si="4"/>
        <v>4.4245099676673494</v>
      </c>
    </row>
    <row r="16" spans="1:19" x14ac:dyDescent="0.25">
      <c r="A16">
        <v>32</v>
      </c>
      <c r="B16">
        <f t="shared" ref="B16:S16" si="5">LN(B7)</f>
        <v>4.4607941515756933</v>
      </c>
      <c r="C16">
        <f t="shared" si="5"/>
        <v>4.205447459766849</v>
      </c>
      <c r="D16">
        <f t="shared" si="5"/>
        <v>4.2576775879158557</v>
      </c>
      <c r="E16">
        <f t="shared" si="5"/>
        <v>4.1220856134783652</v>
      </c>
      <c r="F16">
        <f t="shared" si="5"/>
        <v>4.1513559957784789</v>
      </c>
      <c r="G16">
        <f t="shared" si="5"/>
        <v>4.1525579958464762</v>
      </c>
      <c r="H16">
        <f t="shared" si="5"/>
        <v>3.9136843439013589</v>
      </c>
      <c r="I16">
        <f t="shared" si="5"/>
        <v>3.8420748115232359</v>
      </c>
      <c r="J16">
        <f t="shared" si="5"/>
        <v>2.9061644756365883</v>
      </c>
      <c r="K16">
        <f t="shared" si="5"/>
        <v>4.0194829116943938</v>
      </c>
      <c r="L16">
        <f t="shared" si="5"/>
        <v>3.7166205053702011</v>
      </c>
      <c r="M16">
        <f t="shared" si="5"/>
        <v>3.6533788774668094</v>
      </c>
      <c r="N16">
        <f t="shared" si="5"/>
        <v>4.2114897742228115</v>
      </c>
      <c r="O16">
        <f t="shared" si="5"/>
        <v>3.9377818954804198</v>
      </c>
      <c r="P16">
        <f t="shared" si="5"/>
        <v>4.1481457201482304</v>
      </c>
      <c r="Q16">
        <f t="shared" si="5"/>
        <v>4.3326086053835287</v>
      </c>
      <c r="R16">
        <f t="shared" si="5"/>
        <v>4.1983129788662499</v>
      </c>
      <c r="S16">
        <f t="shared" si="5"/>
        <v>4.2004185374648308</v>
      </c>
    </row>
    <row r="17" spans="1:19" x14ac:dyDescent="0.25">
      <c r="A17">
        <v>44</v>
      </c>
      <c r="B17">
        <f t="shared" ref="B17:S17" si="6">LN(B8)</f>
        <v>4.3218558136072662</v>
      </c>
      <c r="C17">
        <f t="shared" si="6"/>
        <v>4.3352788339394071</v>
      </c>
      <c r="D17">
        <f t="shared" si="6"/>
        <v>4.2074454624295221</v>
      </c>
      <c r="E17">
        <f t="shared" si="6"/>
        <v>4.0762357282868429</v>
      </c>
      <c r="F17">
        <f t="shared" si="6"/>
        <v>3.9670364363218509</v>
      </c>
      <c r="G17">
        <f t="shared" si="6"/>
        <v>4.1652565791836036</v>
      </c>
      <c r="H17">
        <f t="shared" si="6"/>
        <v>3.6103614923831189</v>
      </c>
      <c r="I17">
        <f t="shared" si="6"/>
        <v>2.9081624782992614</v>
      </c>
      <c r="J17">
        <f t="shared" si="6"/>
        <v>2.0172727179505476</v>
      </c>
      <c r="K17">
        <f t="shared" si="6"/>
        <v>3.976697311730093</v>
      </c>
      <c r="L17">
        <f t="shared" si="6"/>
        <v>3.6813523665327432</v>
      </c>
      <c r="M17">
        <f t="shared" si="6"/>
        <v>3.4897571729534591</v>
      </c>
      <c r="N17">
        <f t="shared" si="6"/>
        <v>4.0030641875708355</v>
      </c>
      <c r="O17" t="s">
        <v>76</v>
      </c>
      <c r="P17">
        <f t="shared" si="6"/>
        <v>4.1545559985091494</v>
      </c>
      <c r="Q17">
        <f t="shared" si="6"/>
        <v>4.311716653360893</v>
      </c>
      <c r="R17">
        <f t="shared" si="6"/>
        <v>4.1557477912145764</v>
      </c>
      <c r="S17">
        <f t="shared" si="6"/>
        <v>4.1672545818462767</v>
      </c>
    </row>
    <row r="18" spans="1:19" x14ac:dyDescent="0.25">
      <c r="C18" s="2"/>
    </row>
    <row r="19" spans="1:19" s="24" customFormat="1" x14ac:dyDescent="0.25">
      <c r="A19" s="24" t="s">
        <v>60</v>
      </c>
      <c r="B19" s="24">
        <v>0.69</v>
      </c>
      <c r="C19" s="24">
        <v>0.54</v>
      </c>
      <c r="D19" s="24">
        <v>0.87</v>
      </c>
      <c r="E19" s="24">
        <v>0.96</v>
      </c>
      <c r="F19" s="24">
        <v>0.98</v>
      </c>
      <c r="G19" s="24">
        <v>0.92</v>
      </c>
      <c r="H19" s="24">
        <v>0.99</v>
      </c>
      <c r="I19" s="24">
        <v>0.93</v>
      </c>
      <c r="J19" s="24">
        <v>0.97</v>
      </c>
      <c r="K19" s="24">
        <v>0.97</v>
      </c>
      <c r="L19" s="24">
        <v>0.97</v>
      </c>
      <c r="M19" s="24">
        <v>0.99</v>
      </c>
      <c r="N19" s="24">
        <v>0.96</v>
      </c>
      <c r="O19" s="24">
        <v>0.99</v>
      </c>
      <c r="P19" s="24">
        <v>0.91</v>
      </c>
      <c r="Q19" s="24">
        <v>0.86</v>
      </c>
      <c r="R19" s="24">
        <v>0.95</v>
      </c>
      <c r="S19" s="24">
        <v>0.94</v>
      </c>
    </row>
    <row r="20" spans="1:19" s="24" customFormat="1" x14ac:dyDescent="0.25">
      <c r="A20" s="24" t="s">
        <v>61</v>
      </c>
      <c r="B20" s="24">
        <v>0.01</v>
      </c>
      <c r="C20" s="24">
        <v>0.04</v>
      </c>
      <c r="D20" s="24" t="s">
        <v>63</v>
      </c>
      <c r="E20" s="24" t="s">
        <v>63</v>
      </c>
      <c r="F20" s="24" t="s">
        <v>63</v>
      </c>
      <c r="G20" s="24" t="s">
        <v>63</v>
      </c>
      <c r="H20" s="24" t="s">
        <v>63</v>
      </c>
      <c r="I20" s="24" t="s">
        <v>63</v>
      </c>
      <c r="J20" s="24" t="s">
        <v>63</v>
      </c>
      <c r="K20" s="24" t="s">
        <v>63</v>
      </c>
      <c r="L20" s="24" t="s">
        <v>63</v>
      </c>
      <c r="M20" s="24" t="s">
        <v>63</v>
      </c>
      <c r="N20" s="24" t="s">
        <v>63</v>
      </c>
      <c r="O20" s="24" t="s">
        <v>63</v>
      </c>
      <c r="P20" s="24" t="s">
        <v>63</v>
      </c>
      <c r="Q20" s="24" t="s">
        <v>63</v>
      </c>
      <c r="R20" s="24" t="s">
        <v>63</v>
      </c>
      <c r="S20" s="24" t="s">
        <v>63</v>
      </c>
    </row>
    <row r="21" spans="1:19" s="26" customFormat="1" x14ac:dyDescent="0.25">
      <c r="A21" s="26" t="s">
        <v>62</v>
      </c>
      <c r="B21" s="26">
        <v>-5.5999999999999999E-3</v>
      </c>
      <c r="C21" s="26">
        <v>-8.0999999999999996E-3</v>
      </c>
      <c r="D21" s="26">
        <v>-8.8999999999999999E-3</v>
      </c>
      <c r="E21" s="26">
        <v>-1.1900000000000001E-2</v>
      </c>
      <c r="F21" s="26">
        <v>-1.34E-2</v>
      </c>
      <c r="G21" s="26">
        <v>-1.03E-2</v>
      </c>
      <c r="H21" s="26">
        <v>-2.3E-2</v>
      </c>
      <c r="I21" s="26">
        <v>-3.56E-2</v>
      </c>
      <c r="J21" s="26">
        <v>-6.0299999999999999E-2</v>
      </c>
      <c r="K21" s="26">
        <v>-1.4800000000000001E-2</v>
      </c>
      <c r="L21" s="26">
        <v>-2.2800000000000001E-2</v>
      </c>
      <c r="M21" s="26">
        <v>-2.69E-2</v>
      </c>
      <c r="N21" s="26">
        <v>-1.2699999999999999E-2</v>
      </c>
      <c r="O21" s="26">
        <v>-1.9800000000000002E-2</v>
      </c>
      <c r="P21" s="26">
        <v>-1.0999999999999999E-2</v>
      </c>
      <c r="Q21" s="24">
        <v>-6.3E-3</v>
      </c>
      <c r="R21" s="26">
        <v>-1.04E-2</v>
      </c>
      <c r="S21" s="26">
        <v>-9.5999999999999992E-3</v>
      </c>
    </row>
    <row r="22" spans="1:19" x14ac:dyDescent="0.25">
      <c r="A22" t="s">
        <v>64</v>
      </c>
      <c r="B22" s="25">
        <f>AVERAGE(B21:D21)</f>
        <v>-7.5333333333333337E-3</v>
      </c>
      <c r="C22" s="2"/>
      <c r="E22" s="25">
        <f>AVERAGE(E21:G21)</f>
        <v>-1.1866666666666669E-2</v>
      </c>
      <c r="H22" s="25">
        <f>AVERAGE(H21:J21)</f>
        <v>-3.9633333333333333E-2</v>
      </c>
      <c r="K22" s="25">
        <f>AVERAGE(K21:M21)</f>
        <v>-2.1500000000000002E-2</v>
      </c>
      <c r="N22" s="25">
        <f>AVERAGE(N21:P21)</f>
        <v>-1.4499999999999999E-2</v>
      </c>
      <c r="Q22" s="25">
        <f>AVERAGE(Q21:S21)</f>
        <v>-8.7666666666666657E-3</v>
      </c>
    </row>
    <row r="23" spans="1:19" x14ac:dyDescent="0.25">
      <c r="C23" s="2"/>
    </row>
    <row r="24" spans="1:19" x14ac:dyDescent="0.25">
      <c r="B24" s="25"/>
      <c r="C24" s="2"/>
    </row>
    <row r="25" spans="1:19" x14ac:dyDescent="0.25">
      <c r="A25" t="s">
        <v>22</v>
      </c>
      <c r="B25" s="26" t="s">
        <v>64</v>
      </c>
      <c r="C25" s="2" t="s">
        <v>65</v>
      </c>
      <c r="D25" t="s">
        <v>66</v>
      </c>
      <c r="E25" t="s">
        <v>67</v>
      </c>
      <c r="F25" s="31" t="s">
        <v>68</v>
      </c>
      <c r="G25" s="31" t="s">
        <v>69</v>
      </c>
      <c r="H25" s="29" t="s">
        <v>60</v>
      </c>
      <c r="I25" s="30">
        <v>0.78</v>
      </c>
      <c r="L25" s="2" t="s">
        <v>65</v>
      </c>
    </row>
    <row r="26" spans="1:19" x14ac:dyDescent="0.25">
      <c r="A26" t="s">
        <v>23</v>
      </c>
      <c r="B26" s="25">
        <v>-7.5333333333333337E-3</v>
      </c>
      <c r="C26" s="27">
        <v>58.02</v>
      </c>
      <c r="D26">
        <v>26.59</v>
      </c>
      <c r="E26">
        <v>15.34</v>
      </c>
      <c r="F26" s="28">
        <f>D26+E26</f>
        <v>41.93</v>
      </c>
      <c r="G26" s="28">
        <f>B26*-1</f>
        <v>7.5333333333333337E-3</v>
      </c>
      <c r="H26" s="29" t="s">
        <v>61</v>
      </c>
      <c r="I26" s="30">
        <v>0.02</v>
      </c>
      <c r="J26" t="s">
        <v>73</v>
      </c>
      <c r="K26" s="28">
        <v>7.5333333333333337E-3</v>
      </c>
      <c r="L26">
        <v>58.02</v>
      </c>
    </row>
    <row r="27" spans="1:19" x14ac:dyDescent="0.25">
      <c r="A27" t="s">
        <v>39</v>
      </c>
      <c r="B27" s="25">
        <v>-1.1866666666666669E-2</v>
      </c>
      <c r="C27" s="27">
        <v>48.5</v>
      </c>
      <c r="D27">
        <v>43.48</v>
      </c>
      <c r="E27">
        <v>7.93</v>
      </c>
      <c r="F27" s="28">
        <f t="shared" ref="F27:F31" si="7">D27+E27</f>
        <v>51.41</v>
      </c>
      <c r="G27" s="28">
        <f t="shared" ref="G27:G31" si="8">B27*-1</f>
        <v>1.1866666666666669E-2</v>
      </c>
      <c r="J27" t="s">
        <v>72</v>
      </c>
      <c r="K27">
        <v>1.1866666666666669E-2</v>
      </c>
      <c r="L27">
        <v>48.5</v>
      </c>
    </row>
    <row r="28" spans="1:19" x14ac:dyDescent="0.25">
      <c r="A28" t="s">
        <v>25</v>
      </c>
      <c r="B28" s="25">
        <v>-3.9633333333333333E-2</v>
      </c>
      <c r="C28" s="27">
        <v>12.9</v>
      </c>
      <c r="D28">
        <v>61.34</v>
      </c>
      <c r="E28">
        <v>21.73</v>
      </c>
      <c r="F28" s="28">
        <f t="shared" si="7"/>
        <v>83.070000000000007</v>
      </c>
      <c r="G28" s="28">
        <f t="shared" si="8"/>
        <v>3.9633333333333333E-2</v>
      </c>
      <c r="J28" t="s">
        <v>70</v>
      </c>
      <c r="K28">
        <v>3.9633333333333333E-2</v>
      </c>
      <c r="L28">
        <v>12.9</v>
      </c>
    </row>
    <row r="29" spans="1:19" x14ac:dyDescent="0.25">
      <c r="A29" t="s">
        <v>26</v>
      </c>
      <c r="B29" s="25">
        <v>-2.1500000000000002E-2</v>
      </c>
      <c r="C29" s="27">
        <v>38.200000000000003</v>
      </c>
      <c r="D29">
        <v>41.2</v>
      </c>
      <c r="E29">
        <v>20.49</v>
      </c>
      <c r="F29" s="28">
        <f t="shared" si="7"/>
        <v>61.69</v>
      </c>
      <c r="G29" s="28">
        <f t="shared" si="8"/>
        <v>2.1500000000000002E-2</v>
      </c>
      <c r="J29" t="s">
        <v>71</v>
      </c>
      <c r="K29">
        <v>2.1500000000000002E-2</v>
      </c>
      <c r="L29">
        <v>38.200000000000003</v>
      </c>
    </row>
    <row r="30" spans="1:19" x14ac:dyDescent="0.25">
      <c r="A30" t="s">
        <v>27</v>
      </c>
      <c r="B30" s="25">
        <v>-1.4499999999999999E-2</v>
      </c>
      <c r="C30" s="27">
        <v>65.94</v>
      </c>
      <c r="D30">
        <v>17.29</v>
      </c>
      <c r="E30">
        <v>16.62</v>
      </c>
      <c r="F30" s="28">
        <f t="shared" si="7"/>
        <v>33.909999999999997</v>
      </c>
      <c r="G30" s="28">
        <f t="shared" si="8"/>
        <v>1.4499999999999999E-2</v>
      </c>
      <c r="J30" t="s">
        <v>75</v>
      </c>
      <c r="K30">
        <v>1.4499999999999999E-2</v>
      </c>
      <c r="L30">
        <v>65.94</v>
      </c>
    </row>
    <row r="31" spans="1:19" x14ac:dyDescent="0.25">
      <c r="A31" t="s">
        <v>28</v>
      </c>
      <c r="B31" s="25">
        <v>-8.7666666666666657E-3</v>
      </c>
      <c r="C31" s="27">
        <v>77.150000000000006</v>
      </c>
      <c r="D31">
        <v>9.61</v>
      </c>
      <c r="E31">
        <v>13.15</v>
      </c>
      <c r="F31" s="28">
        <f t="shared" si="7"/>
        <v>22.759999999999998</v>
      </c>
      <c r="G31" s="28">
        <f t="shared" si="8"/>
        <v>8.7666666666666657E-3</v>
      </c>
      <c r="J31" t="s">
        <v>74</v>
      </c>
      <c r="K31">
        <v>8.7666666666666657E-3</v>
      </c>
      <c r="L31">
        <v>77.150000000000006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2"/>
  <sheetViews>
    <sheetView workbookViewId="0">
      <selection activeCell="Q15" sqref="Q15"/>
    </sheetView>
  </sheetViews>
  <sheetFormatPr defaultColWidth="8.85546875" defaultRowHeight="15" x14ac:dyDescent="0.25"/>
  <cols>
    <col min="1" max="1" width="10.85546875" customWidth="1"/>
    <col min="2" max="2" width="4" customWidth="1"/>
    <col min="3" max="3" width="8.85546875" style="2"/>
    <col min="4" max="4" width="11.140625" style="2" customWidth="1"/>
    <col min="5" max="7" width="8.85546875" style="2"/>
    <col min="8" max="8" width="1.85546875" style="2" customWidth="1"/>
    <col min="9" max="10" width="8.85546875" style="2"/>
    <col min="11" max="11" width="2.140625" style="16" customWidth="1"/>
    <col min="13" max="13" width="1.85546875" customWidth="1"/>
  </cols>
  <sheetData>
    <row r="1" spans="1:23" x14ac:dyDescent="0.25">
      <c r="A1" s="1" t="s">
        <v>17</v>
      </c>
      <c r="F1" s="3"/>
      <c r="G1" s="3"/>
      <c r="H1" s="3"/>
      <c r="I1" s="4"/>
      <c r="J1" s="4"/>
      <c r="K1" s="17"/>
    </row>
    <row r="2" spans="1:23" x14ac:dyDescent="0.25">
      <c r="A2" s="20" t="s">
        <v>18</v>
      </c>
      <c r="F2" s="3"/>
      <c r="G2" s="3"/>
      <c r="H2" s="3"/>
      <c r="I2" s="4"/>
      <c r="J2" s="4"/>
      <c r="K2" s="17"/>
    </row>
    <row r="3" spans="1:23" x14ac:dyDescent="0.25">
      <c r="E3" s="5"/>
      <c r="F3" s="6"/>
      <c r="G3" s="6"/>
      <c r="H3" s="6"/>
      <c r="I3" s="7"/>
      <c r="J3" s="7"/>
      <c r="K3" s="18"/>
      <c r="L3" s="8"/>
      <c r="M3" s="8"/>
      <c r="N3" s="8"/>
      <c r="O3" s="8"/>
      <c r="P3" s="8"/>
      <c r="Q3" s="8"/>
    </row>
    <row r="4" spans="1:23" x14ac:dyDescent="0.25">
      <c r="F4" s="3" t="s">
        <v>0</v>
      </c>
      <c r="G4" s="3" t="s">
        <v>0</v>
      </c>
      <c r="H4" s="3"/>
      <c r="I4" s="4" t="s">
        <v>1</v>
      </c>
      <c r="J4" s="4" t="s">
        <v>2</v>
      </c>
      <c r="K4" s="17"/>
      <c r="N4" s="2" t="s">
        <v>1</v>
      </c>
      <c r="O4" s="2" t="s">
        <v>1</v>
      </c>
      <c r="P4" s="2" t="s">
        <v>2</v>
      </c>
      <c r="Q4" s="2" t="s">
        <v>3</v>
      </c>
    </row>
    <row r="5" spans="1:23" x14ac:dyDescent="0.25">
      <c r="A5" s="2"/>
      <c r="B5" s="2"/>
      <c r="E5" s="2" t="s">
        <v>21</v>
      </c>
      <c r="F5" s="3" t="s">
        <v>4</v>
      </c>
      <c r="G5" s="3" t="s">
        <v>5</v>
      </c>
      <c r="H5" s="3"/>
      <c r="I5" s="4" t="s">
        <v>6</v>
      </c>
      <c r="J5" s="4" t="s">
        <v>6</v>
      </c>
      <c r="K5" s="17"/>
      <c r="L5" s="2" t="s">
        <v>7</v>
      </c>
      <c r="M5" s="2"/>
      <c r="N5" s="2" t="s">
        <v>8</v>
      </c>
      <c r="O5" s="2" t="s">
        <v>9</v>
      </c>
      <c r="P5" s="2" t="s">
        <v>9</v>
      </c>
      <c r="Q5" s="2" t="s">
        <v>10</v>
      </c>
      <c r="R5" s="2" t="s">
        <v>11</v>
      </c>
      <c r="S5" s="2" t="s">
        <v>12</v>
      </c>
    </row>
    <row r="6" spans="1:23" ht="15.75" thickBot="1" x14ac:dyDescent="0.3">
      <c r="A6" s="9" t="s">
        <v>19</v>
      </c>
      <c r="B6" s="10" t="s">
        <v>13</v>
      </c>
      <c r="C6" s="9" t="s">
        <v>14</v>
      </c>
      <c r="D6" s="9" t="s">
        <v>22</v>
      </c>
      <c r="E6" s="9" t="s">
        <v>15</v>
      </c>
      <c r="F6" s="11" t="s">
        <v>16</v>
      </c>
      <c r="G6" s="11" t="s">
        <v>16</v>
      </c>
      <c r="H6" s="11"/>
      <c r="I6" s="12" t="s">
        <v>16</v>
      </c>
      <c r="J6" s="12" t="s">
        <v>16</v>
      </c>
      <c r="K6" s="19"/>
      <c r="L6" s="9"/>
      <c r="M6" s="9"/>
      <c r="N6" s="9"/>
      <c r="O6" s="9"/>
      <c r="P6" s="9"/>
      <c r="Q6" s="9"/>
      <c r="R6" s="2"/>
      <c r="S6" s="2"/>
    </row>
    <row r="7" spans="1:23" ht="15.75" thickTop="1" x14ac:dyDescent="0.25">
      <c r="A7" s="2"/>
      <c r="B7" s="2"/>
      <c r="F7" s="3"/>
      <c r="G7" s="3"/>
      <c r="H7" s="3"/>
      <c r="I7" s="4"/>
      <c r="J7" s="4"/>
      <c r="K7" s="17"/>
      <c r="L7" s="2"/>
      <c r="M7" s="2"/>
      <c r="N7" s="2"/>
      <c r="O7" s="2"/>
      <c r="P7" s="2"/>
      <c r="Q7" s="2"/>
      <c r="R7" s="2"/>
      <c r="S7" s="2"/>
    </row>
    <row r="8" spans="1:23" x14ac:dyDescent="0.25">
      <c r="A8" s="13" t="s">
        <v>20</v>
      </c>
      <c r="B8" s="2" t="s">
        <v>23</v>
      </c>
      <c r="C8" s="2">
        <v>0</v>
      </c>
      <c r="E8" s="2">
        <v>100</v>
      </c>
      <c r="F8" s="3">
        <v>5.01</v>
      </c>
      <c r="G8" s="3">
        <v>4.99</v>
      </c>
      <c r="H8" s="3"/>
      <c r="I8"/>
      <c r="J8"/>
      <c r="K8" s="17"/>
      <c r="L8">
        <f>G8/F8</f>
        <v>0.99600798403193624</v>
      </c>
      <c r="P8" s="2"/>
      <c r="Q8" s="2"/>
      <c r="R8" s="2">
        <f>AVERAGE(L8:L13)</f>
        <v>0.9823666001330672</v>
      </c>
      <c r="S8" s="2"/>
    </row>
    <row r="9" spans="1:23" x14ac:dyDescent="0.25">
      <c r="A9" s="13" t="s">
        <v>20</v>
      </c>
      <c r="B9" s="2" t="s">
        <v>36</v>
      </c>
      <c r="C9" s="2">
        <v>0</v>
      </c>
      <c r="E9" s="2">
        <v>117</v>
      </c>
      <c r="F9" s="3">
        <v>5.01</v>
      </c>
      <c r="G9" s="3">
        <v>4.9400000000000004</v>
      </c>
      <c r="H9" s="3"/>
      <c r="I9"/>
      <c r="J9"/>
      <c r="K9" s="17"/>
      <c r="L9">
        <f t="shared" ref="L9:L13" si="0">G9/F9</f>
        <v>0.98602794411177652</v>
      </c>
      <c r="P9" s="2"/>
      <c r="Q9" s="2"/>
      <c r="R9" s="2"/>
      <c r="S9" s="2"/>
    </row>
    <row r="10" spans="1:23" x14ac:dyDescent="0.25">
      <c r="A10" s="13" t="s">
        <v>20</v>
      </c>
      <c r="B10" s="2" t="s">
        <v>25</v>
      </c>
      <c r="C10" s="2">
        <v>0</v>
      </c>
      <c r="E10" s="2">
        <v>38</v>
      </c>
      <c r="F10" s="3">
        <v>5.01</v>
      </c>
      <c r="G10" s="3">
        <v>4.84</v>
      </c>
      <c r="H10" s="3"/>
      <c r="I10"/>
      <c r="J10"/>
      <c r="K10" s="17"/>
      <c r="L10">
        <f t="shared" si="0"/>
        <v>0.96606786427145708</v>
      </c>
      <c r="P10" s="2"/>
      <c r="Q10" s="2"/>
      <c r="R10" s="2"/>
      <c r="S10" s="2"/>
    </row>
    <row r="11" spans="1:23" x14ac:dyDescent="0.25">
      <c r="A11" s="13" t="s">
        <v>20</v>
      </c>
      <c r="B11" s="2" t="s">
        <v>35</v>
      </c>
      <c r="C11" s="2">
        <v>0</v>
      </c>
      <c r="E11" s="2">
        <v>119</v>
      </c>
      <c r="F11" s="3">
        <v>5.01</v>
      </c>
      <c r="G11" s="3">
        <v>4.82</v>
      </c>
      <c r="H11" s="3"/>
      <c r="I11"/>
      <c r="J11"/>
      <c r="K11" s="17"/>
      <c r="L11">
        <f t="shared" si="0"/>
        <v>0.96207584830339332</v>
      </c>
      <c r="P11" s="2"/>
      <c r="Q11" s="2"/>
      <c r="R11" s="2"/>
      <c r="S11" s="2"/>
    </row>
    <row r="12" spans="1:23" x14ac:dyDescent="0.25">
      <c r="A12" s="13" t="s">
        <v>20</v>
      </c>
      <c r="B12" s="2" t="s">
        <v>27</v>
      </c>
      <c r="C12" s="2">
        <v>0</v>
      </c>
      <c r="E12" s="2">
        <v>129</v>
      </c>
      <c r="F12" s="3">
        <v>5.01</v>
      </c>
      <c r="G12" s="3">
        <v>4.96</v>
      </c>
      <c r="H12" s="3"/>
      <c r="I12"/>
      <c r="J12"/>
      <c r="K12" s="17"/>
      <c r="L12">
        <f t="shared" si="0"/>
        <v>0.99001996007984039</v>
      </c>
      <c r="P12" s="2"/>
      <c r="Q12" s="2"/>
      <c r="R12" s="2"/>
      <c r="S12" s="2"/>
    </row>
    <row r="13" spans="1:23" x14ac:dyDescent="0.25">
      <c r="A13" s="13" t="s">
        <v>20</v>
      </c>
      <c r="B13" s="2" t="s">
        <v>28</v>
      </c>
      <c r="C13" s="2">
        <v>0</v>
      </c>
      <c r="E13" s="2">
        <v>35</v>
      </c>
      <c r="F13" s="3">
        <v>5</v>
      </c>
      <c r="G13" s="3">
        <v>4.97</v>
      </c>
      <c r="H13" s="3"/>
      <c r="I13"/>
      <c r="J13"/>
      <c r="K13" s="17"/>
      <c r="L13">
        <f t="shared" si="0"/>
        <v>0.99399999999999999</v>
      </c>
      <c r="P13" s="2"/>
      <c r="Q13" s="2"/>
      <c r="R13" s="2"/>
      <c r="S13" s="2"/>
      <c r="U13" t="s">
        <v>23</v>
      </c>
      <c r="V13" t="s">
        <v>37</v>
      </c>
      <c r="W13" t="s">
        <v>38</v>
      </c>
    </row>
    <row r="14" spans="1:23" x14ac:dyDescent="0.25">
      <c r="A14" s="2"/>
      <c r="H14" s="3"/>
      <c r="I14"/>
      <c r="J14"/>
      <c r="K14" s="17"/>
      <c r="P14" s="2"/>
      <c r="Q14" s="2"/>
      <c r="R14" s="2"/>
      <c r="S14" s="2"/>
      <c r="U14">
        <v>2</v>
      </c>
      <c r="V14" s="22">
        <f>AVERAGE(Q15:Q17)</f>
        <v>94.669342369134526</v>
      </c>
      <c r="W14" s="2">
        <f>STDEV(Q15:Q17)</f>
        <v>0.40717996717907567</v>
      </c>
    </row>
    <row r="15" spans="1:23" x14ac:dyDescent="0.25">
      <c r="A15" t="s">
        <v>23</v>
      </c>
      <c r="B15">
        <v>1</v>
      </c>
      <c r="C15" s="2">
        <v>2</v>
      </c>
      <c r="D15" s="2" t="s">
        <v>29</v>
      </c>
      <c r="E15" s="2">
        <v>134</v>
      </c>
      <c r="F15" s="3">
        <v>5</v>
      </c>
      <c r="G15" s="2">
        <v>4.6500000000000004</v>
      </c>
      <c r="H15" s="14"/>
      <c r="I15">
        <v>1.0081</v>
      </c>
      <c r="J15">
        <v>0.32290000000000002</v>
      </c>
      <c r="K15" s="17"/>
      <c r="L15">
        <f>(I15-J15)/I15</f>
        <v>0.67969447475448863</v>
      </c>
      <c r="N15">
        <f>F15*R$8</f>
        <v>4.9118330006653359</v>
      </c>
      <c r="O15">
        <f>N15*L15</f>
        <v>3.3385457514689891</v>
      </c>
      <c r="P15" s="2">
        <f>G15*L15</f>
        <v>3.1605793076083724</v>
      </c>
      <c r="Q15" s="2">
        <f>(P15*100)/O15</f>
        <v>94.669342369134526</v>
      </c>
      <c r="R15" s="2">
        <f>AVERAGE(Q15:Q17)</f>
        <v>94.669342369134526</v>
      </c>
      <c r="S15" s="2">
        <f>STDEV(Q15:Q17)</f>
        <v>0.40717996717907567</v>
      </c>
      <c r="U15">
        <v>4</v>
      </c>
      <c r="V15" s="2">
        <f>AVERAGE(Q33:Q35)</f>
        <v>90.741938520701353</v>
      </c>
      <c r="W15" s="2">
        <f>STDEV(Q33:Q35)</f>
        <v>3.2261395133136452</v>
      </c>
    </row>
    <row r="16" spans="1:23" x14ac:dyDescent="0.25">
      <c r="A16" t="s">
        <v>23</v>
      </c>
      <c r="B16">
        <v>2</v>
      </c>
      <c r="C16" s="2">
        <v>2</v>
      </c>
      <c r="D16" s="2" t="s">
        <v>29</v>
      </c>
      <c r="E16" s="2">
        <v>23</v>
      </c>
      <c r="F16" s="3">
        <v>5</v>
      </c>
      <c r="G16" s="2">
        <v>4.63</v>
      </c>
      <c r="H16" s="14"/>
      <c r="I16">
        <v>1.0972</v>
      </c>
      <c r="J16">
        <v>0.36049999999999999</v>
      </c>
      <c r="L16">
        <f t="shared" ref="L16:L122" si="1">(I16-J16)/I16</f>
        <v>0.67143638352169155</v>
      </c>
      <c r="N16">
        <f>F16*R$8</f>
        <v>4.9118330006653359</v>
      </c>
      <c r="O16">
        <f t="shared" ref="O16:O80" si="2">N16*L16</f>
        <v>3.2979833864292316</v>
      </c>
      <c r="P16" s="2">
        <f>G16*L16</f>
        <v>3.1087504557054317</v>
      </c>
      <c r="Q16" s="2">
        <f t="shared" ref="Q16:Q81" si="3">(P16*100)/O16</f>
        <v>94.262162401955436</v>
      </c>
      <c r="U16">
        <v>8</v>
      </c>
      <c r="V16">
        <f>AVERAGE(Q51:Q53)</f>
        <v>81.503856763677831</v>
      </c>
      <c r="W16">
        <f>STDEV(Q51:Q53)</f>
        <v>5.0214277049403648</v>
      </c>
    </row>
    <row r="17" spans="1:23" x14ac:dyDescent="0.25">
      <c r="A17" t="s">
        <v>23</v>
      </c>
      <c r="B17">
        <v>3</v>
      </c>
      <c r="C17" s="2">
        <v>2</v>
      </c>
      <c r="D17" s="2" t="s">
        <v>29</v>
      </c>
      <c r="E17" s="2">
        <v>124</v>
      </c>
      <c r="F17" s="3">
        <v>5</v>
      </c>
      <c r="G17" s="2">
        <v>4.67</v>
      </c>
      <c r="H17" s="15"/>
      <c r="I17">
        <v>1.1307</v>
      </c>
      <c r="J17">
        <v>0.33040000000000003</v>
      </c>
      <c r="L17">
        <f t="shared" si="1"/>
        <v>0.70779163350137086</v>
      </c>
      <c r="N17">
        <f t="shared" ref="N17:N80" si="4">F17*R$8</f>
        <v>4.9118330006653359</v>
      </c>
      <c r="O17">
        <f t="shared" si="2"/>
        <v>3.476554303026858</v>
      </c>
      <c r="P17" s="2">
        <f t="shared" ref="P17:P122" si="5">G17*L17</f>
        <v>3.3053869284514019</v>
      </c>
      <c r="Q17" s="2">
        <f t="shared" si="3"/>
        <v>95.076522336313587</v>
      </c>
      <c r="U17">
        <v>16</v>
      </c>
      <c r="V17">
        <f>AVERAGE(Q69:Q71)</f>
        <v>78.875744413974431</v>
      </c>
      <c r="W17">
        <f>STDEV(Q69:Q71)</f>
        <v>4.2593838608294501</v>
      </c>
    </row>
    <row r="18" spans="1:23" x14ac:dyDescent="0.25">
      <c r="A18" t="s">
        <v>24</v>
      </c>
      <c r="B18">
        <v>1</v>
      </c>
      <c r="C18" s="2">
        <v>2</v>
      </c>
      <c r="D18" s="2" t="s">
        <v>29</v>
      </c>
      <c r="E18" s="2">
        <v>102</v>
      </c>
      <c r="F18" s="2">
        <v>5.01</v>
      </c>
      <c r="G18" s="2">
        <v>4.6500000000000004</v>
      </c>
      <c r="H18" s="15"/>
      <c r="I18">
        <v>1.1329</v>
      </c>
      <c r="J18">
        <v>0.37659999999999999</v>
      </c>
      <c r="L18">
        <f t="shared" si="1"/>
        <v>0.66757878012181127</v>
      </c>
      <c r="N18">
        <f t="shared" si="4"/>
        <v>4.9216566666666663</v>
      </c>
      <c r="O18">
        <f t="shared" si="2"/>
        <v>3.2855935537117129</v>
      </c>
      <c r="P18" s="2">
        <f t="shared" si="5"/>
        <v>3.1042413275664225</v>
      </c>
      <c r="Q18" s="2">
        <f t="shared" si="3"/>
        <v>94.480381605922673</v>
      </c>
      <c r="R18" s="2">
        <f>AVERAGE(Q18:Q20)</f>
        <v>94.340320366380695</v>
      </c>
      <c r="S18" s="2">
        <f>STDEV(Q18:Q20)</f>
        <v>0.61472837401636615</v>
      </c>
      <c r="U18">
        <v>32</v>
      </c>
      <c r="V18">
        <f>AVERAGE(Q87:Q89)</f>
        <v>74.750846090442451</v>
      </c>
      <c r="W18">
        <f>STDEV(Q87:Q89)</f>
        <v>10.380577608097125</v>
      </c>
    </row>
    <row r="19" spans="1:23" x14ac:dyDescent="0.25">
      <c r="A19" t="s">
        <v>24</v>
      </c>
      <c r="B19">
        <v>2</v>
      </c>
      <c r="C19" s="2">
        <v>2</v>
      </c>
      <c r="D19" s="2" t="s">
        <v>29</v>
      </c>
      <c r="E19" s="2">
        <v>65</v>
      </c>
      <c r="F19" s="3">
        <v>5</v>
      </c>
      <c r="G19" s="2">
        <v>4.66</v>
      </c>
      <c r="H19" s="15"/>
      <c r="I19">
        <v>1.0109999999999999</v>
      </c>
      <c r="J19">
        <v>0.32879999999999998</v>
      </c>
      <c r="L19">
        <f t="shared" si="1"/>
        <v>0.67477744807121665</v>
      </c>
      <c r="N19">
        <f t="shared" si="4"/>
        <v>4.9118330006653359</v>
      </c>
      <c r="O19">
        <f t="shared" si="2"/>
        <v>3.3143941375409418</v>
      </c>
      <c r="P19" s="2">
        <f t="shared" si="5"/>
        <v>3.1444629080118696</v>
      </c>
      <c r="Q19" s="2">
        <f t="shared" si="3"/>
        <v>94.87293235272405</v>
      </c>
      <c r="U19">
        <v>44</v>
      </c>
      <c r="V19">
        <f>AVERAGE(Q105:Q107)</f>
        <v>72.95307745291727</v>
      </c>
      <c r="W19">
        <f>STDEV(Q105:Q107)</f>
        <v>5.0214277049403533</v>
      </c>
    </row>
    <row r="20" spans="1:23" x14ac:dyDescent="0.25">
      <c r="A20" t="s">
        <v>24</v>
      </c>
      <c r="B20">
        <v>3</v>
      </c>
      <c r="C20" s="2">
        <v>2</v>
      </c>
      <c r="D20" s="2" t="s">
        <v>29</v>
      </c>
      <c r="E20" s="2">
        <v>19</v>
      </c>
      <c r="F20" s="2">
        <v>5.01</v>
      </c>
      <c r="G20" s="2">
        <v>4.6100000000000003</v>
      </c>
      <c r="H20" s="15"/>
      <c r="I20">
        <v>1.0882000000000001</v>
      </c>
      <c r="J20">
        <v>0.3427</v>
      </c>
      <c r="L20">
        <f t="shared" si="1"/>
        <v>0.68507627274398086</v>
      </c>
      <c r="N20">
        <f t="shared" si="4"/>
        <v>4.9216566666666663</v>
      </c>
      <c r="O20">
        <f t="shared" si="2"/>
        <v>3.3717102049255647</v>
      </c>
      <c r="P20" s="2">
        <f t="shared" si="5"/>
        <v>3.1582016173497518</v>
      </c>
      <c r="Q20" s="2">
        <f t="shared" si="3"/>
        <v>93.667647140495376</v>
      </c>
    </row>
    <row r="21" spans="1:23" x14ac:dyDescent="0.25">
      <c r="A21" t="s">
        <v>25</v>
      </c>
      <c r="B21">
        <v>1</v>
      </c>
      <c r="C21" s="2">
        <v>2</v>
      </c>
      <c r="D21" s="2" t="s">
        <v>29</v>
      </c>
      <c r="E21" s="2">
        <v>13</v>
      </c>
      <c r="F21" s="2">
        <v>5.01</v>
      </c>
      <c r="G21" s="2">
        <v>4.91</v>
      </c>
      <c r="H21" s="15"/>
      <c r="I21">
        <v>1.1301000000000001</v>
      </c>
      <c r="J21">
        <v>0.2833</v>
      </c>
      <c r="L21">
        <f t="shared" si="1"/>
        <v>0.74931421998053271</v>
      </c>
      <c r="N21">
        <f t="shared" si="4"/>
        <v>4.9216566666666663</v>
      </c>
      <c r="O21">
        <f t="shared" si="2"/>
        <v>3.6878673261953216</v>
      </c>
      <c r="P21" s="2">
        <f t="shared" si="5"/>
        <v>3.6791328201044156</v>
      </c>
      <c r="Q21" s="2">
        <f t="shared" si="3"/>
        <v>99.763155631200064</v>
      </c>
      <c r="R21" s="2">
        <f>AVERAGE(Q21:Q23)</f>
        <v>96.575340146305749</v>
      </c>
      <c r="S21" s="2">
        <f>STDEV(Q21:Q23)</f>
        <v>2.7628604625270454</v>
      </c>
      <c r="U21" t="s">
        <v>39</v>
      </c>
    </row>
    <row r="22" spans="1:23" x14ac:dyDescent="0.25">
      <c r="A22" t="s">
        <v>25</v>
      </c>
      <c r="B22">
        <v>2</v>
      </c>
      <c r="C22" s="2">
        <v>2</v>
      </c>
      <c r="D22" s="2" t="s">
        <v>29</v>
      </c>
      <c r="E22" s="2">
        <v>37</v>
      </c>
      <c r="F22" s="3">
        <v>5</v>
      </c>
      <c r="G22" s="2">
        <v>4.66</v>
      </c>
      <c r="H22" s="15"/>
      <c r="I22">
        <v>1.1228</v>
      </c>
      <c r="J22">
        <v>0.36759999999999998</v>
      </c>
      <c r="L22">
        <f t="shared" si="1"/>
        <v>0.67260420377627372</v>
      </c>
      <c r="N22">
        <f t="shared" si="4"/>
        <v>4.9118330006653359</v>
      </c>
      <c r="O22">
        <f t="shared" si="2"/>
        <v>3.3037195244945337</v>
      </c>
      <c r="P22" s="2">
        <f t="shared" si="5"/>
        <v>3.1343355895974359</v>
      </c>
      <c r="Q22" s="2">
        <f t="shared" si="3"/>
        <v>94.872932352724064</v>
      </c>
      <c r="U22">
        <v>2</v>
      </c>
      <c r="V22" s="2">
        <f>AVERAGE(Q18:Q20)</f>
        <v>94.340320366380695</v>
      </c>
      <c r="W22" s="2">
        <f>STDEV(Q18:Q20)</f>
        <v>0.61472837401636615</v>
      </c>
    </row>
    <row r="23" spans="1:23" x14ac:dyDescent="0.25">
      <c r="A23" t="s">
        <v>25</v>
      </c>
      <c r="B23">
        <v>3</v>
      </c>
      <c r="C23" s="2">
        <v>2</v>
      </c>
      <c r="D23" s="2" t="s">
        <v>29</v>
      </c>
      <c r="E23" s="2">
        <v>42</v>
      </c>
      <c r="F23" s="2">
        <v>5.01</v>
      </c>
      <c r="G23" s="2">
        <v>4.68</v>
      </c>
      <c r="H23" s="15"/>
      <c r="I23">
        <v>1.1718999999999999</v>
      </c>
      <c r="J23">
        <v>0.38419999999999999</v>
      </c>
      <c r="L23">
        <f t="shared" si="1"/>
        <v>0.67215632733168362</v>
      </c>
      <c r="N23">
        <f t="shared" si="4"/>
        <v>4.9216566666666663</v>
      </c>
      <c r="O23">
        <f t="shared" si="2"/>
        <v>3.3081226694541628</v>
      </c>
      <c r="P23" s="2">
        <f t="shared" si="5"/>
        <v>3.1456916119122793</v>
      </c>
      <c r="Q23" s="2">
        <f t="shared" si="3"/>
        <v>95.089932454993132</v>
      </c>
      <c r="U23">
        <v>4</v>
      </c>
      <c r="V23" s="2">
        <f>AVERAGE(Q36:Q38)</f>
        <v>87.63986652190961</v>
      </c>
      <c r="W23" s="2">
        <f>STDEV(Q36:Q38)</f>
        <v>0.46923246239412852</v>
      </c>
    </row>
    <row r="24" spans="1:23" x14ac:dyDescent="0.25">
      <c r="A24" t="s">
        <v>26</v>
      </c>
      <c r="B24">
        <v>1</v>
      </c>
      <c r="C24" s="2">
        <v>2</v>
      </c>
      <c r="D24" s="2" t="s">
        <v>29</v>
      </c>
      <c r="E24" s="2">
        <v>64</v>
      </c>
      <c r="F24" s="3">
        <v>5</v>
      </c>
      <c r="G24" s="2">
        <v>4.66</v>
      </c>
      <c r="H24" s="15"/>
      <c r="I24">
        <v>1.0510999999999999</v>
      </c>
      <c r="J24">
        <v>0.27689999999999998</v>
      </c>
      <c r="L24">
        <f t="shared" si="1"/>
        <v>0.73656169726952725</v>
      </c>
      <c r="N24">
        <f t="shared" si="4"/>
        <v>4.9118330006653359</v>
      </c>
      <c r="O24">
        <f t="shared" si="2"/>
        <v>3.617868051674535</v>
      </c>
      <c r="P24" s="2">
        <f t="shared" si="5"/>
        <v>3.4323775092759972</v>
      </c>
      <c r="Q24" s="2">
        <f t="shared" si="3"/>
        <v>94.87293235272405</v>
      </c>
      <c r="R24" s="2">
        <f>AVERAGE(Q24:Q26)</f>
        <v>96.026608926398083</v>
      </c>
      <c r="S24" s="2">
        <f>STDEV(Q24:Q26)</f>
        <v>2.5455533376875259</v>
      </c>
      <c r="U24">
        <v>8</v>
      </c>
      <c r="V24">
        <f>AVERAGE(Q54:Q56)</f>
        <v>84.014799894615436</v>
      </c>
      <c r="W24">
        <f>STDEV(Q54:Q56)</f>
        <v>1.2929700501270427</v>
      </c>
    </row>
    <row r="25" spans="1:23" x14ac:dyDescent="0.25">
      <c r="A25" t="s">
        <v>26</v>
      </c>
      <c r="B25">
        <v>2</v>
      </c>
      <c r="C25" s="2">
        <v>2</v>
      </c>
      <c r="D25" s="2" t="s">
        <v>29</v>
      </c>
      <c r="E25" s="2">
        <v>133</v>
      </c>
      <c r="F25" s="3">
        <v>5</v>
      </c>
      <c r="G25" s="2">
        <v>4.63</v>
      </c>
      <c r="H25" s="15"/>
      <c r="I25">
        <v>1.0146999999999999</v>
      </c>
      <c r="J25">
        <v>0.33850000000000002</v>
      </c>
      <c r="L25">
        <f t="shared" si="1"/>
        <v>0.66640386321080114</v>
      </c>
      <c r="N25">
        <f t="shared" si="4"/>
        <v>4.9118330006653359</v>
      </c>
      <c r="O25">
        <f t="shared" si="2"/>
        <v>3.2732644870896812</v>
      </c>
      <c r="P25" s="2">
        <f t="shared" si="5"/>
        <v>3.0854498866660092</v>
      </c>
      <c r="Q25" s="2">
        <f t="shared" si="3"/>
        <v>94.26216240195545</v>
      </c>
      <c r="U25">
        <v>16</v>
      </c>
      <c r="V25">
        <f>AVERAGE(Q72:Q74)</f>
        <v>77.041673636993508</v>
      </c>
      <c r="W25">
        <f>STDEV(Q72:Q74)</f>
        <v>1.1832106401095588</v>
      </c>
    </row>
    <row r="26" spans="1:23" x14ac:dyDescent="0.25">
      <c r="A26" t="s">
        <v>26</v>
      </c>
      <c r="B26">
        <v>3</v>
      </c>
      <c r="C26" s="2">
        <v>2</v>
      </c>
      <c r="D26" s="2" t="s">
        <v>29</v>
      </c>
      <c r="E26" s="2">
        <v>59</v>
      </c>
      <c r="F26" s="3">
        <v>5</v>
      </c>
      <c r="G26" s="2">
        <v>4.8600000000000003</v>
      </c>
      <c r="H26" s="15"/>
      <c r="I26">
        <v>1.0794999999999999</v>
      </c>
      <c r="J26">
        <v>0.33460000000000001</v>
      </c>
      <c r="L26">
        <f t="shared" si="1"/>
        <v>0.69004168596572479</v>
      </c>
      <c r="N26">
        <f t="shared" si="4"/>
        <v>4.9118330006653359</v>
      </c>
      <c r="O26">
        <f t="shared" si="2"/>
        <v>3.3893695249611935</v>
      </c>
      <c r="P26" s="2">
        <f t="shared" si="5"/>
        <v>3.3536025937934228</v>
      </c>
      <c r="Q26" s="2">
        <f t="shared" si="3"/>
        <v>98.944732024514792</v>
      </c>
      <c r="U26">
        <v>32</v>
      </c>
      <c r="V26">
        <f>AVERAGE(Q90:Q92)</f>
        <v>62.934770609083536</v>
      </c>
      <c r="W26">
        <f>STDEV(Q90:Q92)</f>
        <v>1.0806138612166751</v>
      </c>
    </row>
    <row r="27" spans="1:23" x14ac:dyDescent="0.25">
      <c r="A27" t="s">
        <v>27</v>
      </c>
      <c r="B27">
        <v>1</v>
      </c>
      <c r="C27" s="2">
        <v>2</v>
      </c>
      <c r="D27" s="2" t="s">
        <v>29</v>
      </c>
      <c r="E27" s="2">
        <v>90</v>
      </c>
      <c r="F27" s="2">
        <v>5.01</v>
      </c>
      <c r="G27" s="2">
        <v>4.9000000000000004</v>
      </c>
      <c r="H27" s="15"/>
      <c r="I27">
        <v>1.1389</v>
      </c>
      <c r="J27">
        <v>0.40860000000000002</v>
      </c>
      <c r="L27">
        <f t="shared" si="1"/>
        <v>0.64123276846079547</v>
      </c>
      <c r="N27">
        <f t="shared" si="4"/>
        <v>4.9216566666666663</v>
      </c>
      <c r="O27">
        <f t="shared" si="2"/>
        <v>3.1559275297801967</v>
      </c>
      <c r="P27" s="2">
        <f t="shared" si="5"/>
        <v>3.142040565457898</v>
      </c>
      <c r="Q27" s="2">
        <f t="shared" si="3"/>
        <v>99.559972014843254</v>
      </c>
      <c r="R27" s="2">
        <f>AVERAGE(Q27:Q29)</f>
        <v>97.3249522349182</v>
      </c>
      <c r="S27" s="2">
        <f>STDEV(Q27:Q29)</f>
        <v>2.8806249275327707</v>
      </c>
      <c r="U27">
        <v>44</v>
      </c>
      <c r="V27">
        <f>AVERAGE(Q108:Q110)</f>
        <v>58.720065127121835</v>
      </c>
      <c r="W27">
        <f>STDEV(Q108:Q110)</f>
        <v>5.7934059179462967</v>
      </c>
    </row>
    <row r="28" spans="1:23" x14ac:dyDescent="0.25">
      <c r="A28" t="s">
        <v>27</v>
      </c>
      <c r="B28">
        <v>2</v>
      </c>
      <c r="C28" s="2">
        <v>2</v>
      </c>
      <c r="D28" s="2" t="s">
        <v>29</v>
      </c>
      <c r="E28" s="2">
        <v>31</v>
      </c>
      <c r="F28" s="2">
        <v>5.01</v>
      </c>
      <c r="G28" s="2">
        <v>4.63</v>
      </c>
      <c r="H28" s="15"/>
      <c r="I28">
        <v>1.143</v>
      </c>
      <c r="J28">
        <v>0.37480000000000002</v>
      </c>
      <c r="L28">
        <f t="shared" si="1"/>
        <v>0.67209098862642169</v>
      </c>
      <c r="N28">
        <f t="shared" si="4"/>
        <v>4.9216566666666663</v>
      </c>
      <c r="O28">
        <f t="shared" si="2"/>
        <v>3.3078010947798191</v>
      </c>
      <c r="P28" s="2">
        <f t="shared" si="5"/>
        <v>3.1117812773403322</v>
      </c>
      <c r="Q28" s="2">
        <f t="shared" si="3"/>
        <v>94.074014373209025</v>
      </c>
    </row>
    <row r="29" spans="1:23" x14ac:dyDescent="0.25">
      <c r="A29" t="s">
        <v>27</v>
      </c>
      <c r="B29">
        <v>3</v>
      </c>
      <c r="C29" s="2">
        <v>2</v>
      </c>
      <c r="D29" s="2" t="s">
        <v>29</v>
      </c>
      <c r="E29" s="2">
        <v>12</v>
      </c>
      <c r="F29" s="2">
        <v>5.01</v>
      </c>
      <c r="G29" s="2">
        <v>4.84</v>
      </c>
      <c r="H29" s="15"/>
      <c r="I29">
        <v>1.1324000000000001</v>
      </c>
      <c r="J29">
        <v>0.39539999999999997</v>
      </c>
      <c r="L29">
        <f t="shared" si="1"/>
        <v>0.6508300953726599</v>
      </c>
      <c r="N29">
        <f t="shared" si="4"/>
        <v>4.9216566666666663</v>
      </c>
      <c r="O29">
        <f t="shared" si="2"/>
        <v>3.2031622777581537</v>
      </c>
      <c r="P29" s="2">
        <f t="shared" si="5"/>
        <v>3.1500176616036737</v>
      </c>
      <c r="Q29" s="2">
        <f t="shared" si="3"/>
        <v>98.340870316702308</v>
      </c>
      <c r="U29" t="s">
        <v>25</v>
      </c>
    </row>
    <row r="30" spans="1:23" x14ac:dyDescent="0.25">
      <c r="A30" t="s">
        <v>28</v>
      </c>
      <c r="B30">
        <v>1</v>
      </c>
      <c r="C30" s="2">
        <v>2</v>
      </c>
      <c r="D30" s="2" t="s">
        <v>29</v>
      </c>
      <c r="E30" s="2">
        <v>70</v>
      </c>
      <c r="F30" s="2">
        <v>5.01</v>
      </c>
      <c r="G30" s="2">
        <v>4.68</v>
      </c>
      <c r="H30" s="15"/>
      <c r="I30">
        <v>1.0899000000000001</v>
      </c>
      <c r="J30">
        <v>0.32890000000000003</v>
      </c>
      <c r="L30">
        <f t="shared" si="1"/>
        <v>0.69822919533902195</v>
      </c>
      <c r="N30">
        <f t="shared" si="4"/>
        <v>4.9216566666666663</v>
      </c>
      <c r="O30">
        <f t="shared" si="2"/>
        <v>3.4364443741015993</v>
      </c>
      <c r="P30" s="2">
        <f t="shared" si="5"/>
        <v>3.2677126341866227</v>
      </c>
      <c r="Q30" s="2">
        <f t="shared" si="3"/>
        <v>95.089932454993146</v>
      </c>
      <c r="R30" s="2">
        <f>AVERAGE(Q30:Q32)</f>
        <v>94.614871351028341</v>
      </c>
      <c r="S30" s="2">
        <f>STDEV(Q30:Q32)</f>
        <v>0.83442392890819939</v>
      </c>
      <c r="U30">
        <v>2</v>
      </c>
      <c r="V30" s="2">
        <f>AVERAGE(Q21:Q23)</f>
        <v>96.575340146305749</v>
      </c>
      <c r="W30" s="2">
        <f>STDEV(Q21:Q23)</f>
        <v>2.7628604625270454</v>
      </c>
    </row>
    <row r="31" spans="1:23" x14ac:dyDescent="0.25">
      <c r="A31" t="s">
        <v>28</v>
      </c>
      <c r="B31">
        <v>2</v>
      </c>
      <c r="C31" s="2">
        <v>2</v>
      </c>
      <c r="D31" s="2" t="s">
        <v>29</v>
      </c>
      <c r="E31" s="2">
        <v>96</v>
      </c>
      <c r="F31" s="2">
        <v>5.0199999999999996</v>
      </c>
      <c r="G31" s="2">
        <v>4.6900000000000004</v>
      </c>
      <c r="H31" s="15"/>
      <c r="I31">
        <v>1.1046</v>
      </c>
      <c r="J31">
        <v>0.34849999999999998</v>
      </c>
      <c r="L31">
        <f t="shared" si="1"/>
        <v>0.68450117689661416</v>
      </c>
      <c r="N31">
        <f t="shared" si="4"/>
        <v>4.9314803326679968</v>
      </c>
      <c r="O31">
        <f t="shared" si="2"/>
        <v>3.37560409155375</v>
      </c>
      <c r="P31" s="2">
        <f t="shared" si="5"/>
        <v>3.2103105196451205</v>
      </c>
      <c r="Q31" s="2">
        <f t="shared" si="3"/>
        <v>95.10328914690507</v>
      </c>
      <c r="U31">
        <v>4</v>
      </c>
      <c r="V31">
        <f>AVERAGE(Q39:Q41)</f>
        <v>90.539974006042669</v>
      </c>
      <c r="W31">
        <f>STDEV(Q39:Q41)</f>
        <v>3.6770737490358081</v>
      </c>
    </row>
    <row r="32" spans="1:23" x14ac:dyDescent="0.25">
      <c r="A32" t="s">
        <v>28</v>
      </c>
      <c r="B32">
        <v>3</v>
      </c>
      <c r="C32" s="2">
        <v>2</v>
      </c>
      <c r="D32" s="2" t="s">
        <v>29</v>
      </c>
      <c r="E32" s="2">
        <v>136</v>
      </c>
      <c r="F32" s="3">
        <v>5</v>
      </c>
      <c r="G32" s="2">
        <v>4.5999999999999996</v>
      </c>
      <c r="H32" s="15"/>
      <c r="I32">
        <v>1.0143</v>
      </c>
      <c r="J32">
        <v>0.2893</v>
      </c>
      <c r="L32">
        <f t="shared" si="1"/>
        <v>0.71477866508922405</v>
      </c>
      <c r="N32">
        <f t="shared" si="4"/>
        <v>4.9118330006653359</v>
      </c>
      <c r="O32">
        <f t="shared" si="2"/>
        <v>3.5108734353567668</v>
      </c>
      <c r="P32" s="2">
        <f t="shared" si="5"/>
        <v>3.2879818594104302</v>
      </c>
      <c r="Q32" s="2">
        <f t="shared" si="3"/>
        <v>93.651392451186808</v>
      </c>
      <c r="U32">
        <v>8</v>
      </c>
      <c r="V32">
        <f>AVERAGE(Q57:Q59)</f>
        <v>85.256116334811381</v>
      </c>
      <c r="W32">
        <f>STDEV(Q57:Q59)</f>
        <v>6.0534152339013279</v>
      </c>
    </row>
    <row r="33" spans="1:23" x14ac:dyDescent="0.25">
      <c r="A33" t="s">
        <v>23</v>
      </c>
      <c r="B33">
        <v>1</v>
      </c>
      <c r="C33" s="2">
        <v>4</v>
      </c>
      <c r="D33" s="2" t="s">
        <v>30</v>
      </c>
      <c r="E33" s="2">
        <v>17</v>
      </c>
      <c r="F33" s="3">
        <v>5</v>
      </c>
      <c r="G33" s="2">
        <v>4.6399999999999997</v>
      </c>
      <c r="H33" s="15"/>
      <c r="I33">
        <v>1.0898000000000001</v>
      </c>
      <c r="J33">
        <v>0.34889999999999999</v>
      </c>
      <c r="L33">
        <f t="shared" si="1"/>
        <v>0.67984951367223345</v>
      </c>
      <c r="N33">
        <f t="shared" si="4"/>
        <v>4.9118330006653359</v>
      </c>
      <c r="O33">
        <f t="shared" si="2"/>
        <v>3.3393072767415557</v>
      </c>
      <c r="P33" s="2">
        <f t="shared" si="5"/>
        <v>3.1545017434391629</v>
      </c>
      <c r="Q33" s="2">
        <f t="shared" si="3"/>
        <v>94.46575238554496</v>
      </c>
      <c r="R33" s="2">
        <f>AVERAGE(Q33:Q35)</f>
        <v>90.741938520701353</v>
      </c>
      <c r="S33" s="2">
        <f>STDEV(Q33:Q35)</f>
        <v>3.2261395133136452</v>
      </c>
      <c r="U33">
        <v>16</v>
      </c>
      <c r="V33">
        <f>AVERAGE(Q75:Q77)</f>
        <v>69.220594420442453</v>
      </c>
      <c r="W33">
        <f>STDEV(Q75:Q77)</f>
        <v>4.7441271705095955</v>
      </c>
    </row>
    <row r="34" spans="1:23" x14ac:dyDescent="0.25">
      <c r="A34" t="s">
        <v>23</v>
      </c>
      <c r="B34">
        <v>2</v>
      </c>
      <c r="C34" s="2">
        <v>4</v>
      </c>
      <c r="D34" s="2" t="s">
        <v>30</v>
      </c>
      <c r="E34" s="2">
        <v>138</v>
      </c>
      <c r="F34" s="2">
        <v>5.01</v>
      </c>
      <c r="G34" s="2">
        <v>4.37</v>
      </c>
      <c r="H34" s="15"/>
      <c r="I34">
        <v>1.075</v>
      </c>
      <c r="J34">
        <v>0.31809999999999999</v>
      </c>
      <c r="L34">
        <f t="shared" si="1"/>
        <v>0.70409302325581391</v>
      </c>
      <c r="N34">
        <f t="shared" si="4"/>
        <v>4.9216566666666663</v>
      </c>
      <c r="O34">
        <f t="shared" si="2"/>
        <v>3.4653041218604645</v>
      </c>
      <c r="P34" s="2">
        <f t="shared" si="5"/>
        <v>3.0768865116279067</v>
      </c>
      <c r="Q34" s="2">
        <f t="shared" si="3"/>
        <v>88.791240347931634</v>
      </c>
      <c r="U34">
        <v>32</v>
      </c>
      <c r="V34">
        <f>AVERAGE(Q93:Q95)</f>
        <v>38.330589225714654</v>
      </c>
      <c r="W34">
        <f>STDEV(Q93:Q95)</f>
        <v>17.444714113485862</v>
      </c>
    </row>
    <row r="35" spans="1:23" x14ac:dyDescent="0.25">
      <c r="A35" t="s">
        <v>23</v>
      </c>
      <c r="B35">
        <v>3</v>
      </c>
      <c r="C35" s="2">
        <v>4</v>
      </c>
      <c r="D35" s="2" t="s">
        <v>30</v>
      </c>
      <c r="E35" s="2">
        <v>4</v>
      </c>
      <c r="F35" s="3">
        <v>5</v>
      </c>
      <c r="G35" s="2">
        <v>4.37</v>
      </c>
      <c r="H35" s="15"/>
      <c r="I35">
        <v>1.0295000000000001</v>
      </c>
      <c r="J35">
        <v>0.29480000000000001</v>
      </c>
      <c r="L35">
        <f t="shared" si="1"/>
        <v>0.71364740165128715</v>
      </c>
      <c r="N35">
        <f t="shared" si="4"/>
        <v>4.9118330006653359</v>
      </c>
      <c r="O35">
        <f t="shared" si="2"/>
        <v>3.5053168582698619</v>
      </c>
      <c r="P35" s="2">
        <f t="shared" si="5"/>
        <v>3.1186391452161248</v>
      </c>
      <c r="Q35" s="2">
        <f t="shared" si="3"/>
        <v>88.968822828627481</v>
      </c>
      <c r="U35">
        <v>44</v>
      </c>
      <c r="V35">
        <f>AVERAGE(Q111:Q113)</f>
        <v>20.940103501734178</v>
      </c>
      <c r="W35">
        <f>STDEV(Q108:Q110)</f>
        <v>5.7934059179462967</v>
      </c>
    </row>
    <row r="36" spans="1:23" x14ac:dyDescent="0.25">
      <c r="A36" t="s">
        <v>24</v>
      </c>
      <c r="B36">
        <v>1</v>
      </c>
      <c r="C36" s="2">
        <v>4</v>
      </c>
      <c r="D36" s="2" t="s">
        <v>30</v>
      </c>
      <c r="E36" s="2">
        <v>91</v>
      </c>
      <c r="F36" s="2">
        <v>5.01</v>
      </c>
      <c r="G36" s="2">
        <v>4.34</v>
      </c>
      <c r="H36" s="15"/>
      <c r="I36">
        <v>1.0633999999999999</v>
      </c>
      <c r="J36">
        <v>0.33389999999999997</v>
      </c>
      <c r="L36">
        <f t="shared" si="1"/>
        <v>0.68600714688734243</v>
      </c>
      <c r="N36">
        <f t="shared" si="4"/>
        <v>4.9216566666666663</v>
      </c>
      <c r="O36">
        <f t="shared" si="2"/>
        <v>3.3762916478590679</v>
      </c>
      <c r="P36" s="2">
        <f t="shared" si="5"/>
        <v>2.9772710174910659</v>
      </c>
      <c r="Q36" s="2">
        <f t="shared" si="3"/>
        <v>88.181689498861147</v>
      </c>
      <c r="R36" s="2">
        <f>AVERAGE(Q36:Q38)</f>
        <v>87.63986652190961</v>
      </c>
      <c r="S36" s="2">
        <f>STDEV(Q36:Q38)</f>
        <v>0.46923246239412852</v>
      </c>
    </row>
    <row r="37" spans="1:23" x14ac:dyDescent="0.25">
      <c r="A37" t="s">
        <v>24</v>
      </c>
      <c r="B37">
        <v>2</v>
      </c>
      <c r="C37" s="2">
        <v>4</v>
      </c>
      <c r="D37" s="2" t="s">
        <v>30</v>
      </c>
      <c r="E37" s="2">
        <v>139</v>
      </c>
      <c r="F37" s="2">
        <v>5.01</v>
      </c>
      <c r="G37" s="2">
        <v>4.3</v>
      </c>
      <c r="H37" s="15"/>
      <c r="I37">
        <v>1.0900000000000001</v>
      </c>
      <c r="J37">
        <v>0.19900000000000001</v>
      </c>
      <c r="L37">
        <f t="shared" si="1"/>
        <v>0.81743119266055042</v>
      </c>
      <c r="N37">
        <f t="shared" si="4"/>
        <v>4.9216566666666663</v>
      </c>
      <c r="O37">
        <f t="shared" si="2"/>
        <v>4.0231156788990825</v>
      </c>
      <c r="P37" s="2">
        <f t="shared" si="5"/>
        <v>3.5149541284403667</v>
      </c>
      <c r="Q37" s="2">
        <f t="shared" si="3"/>
        <v>87.368955033433849</v>
      </c>
      <c r="U37" t="s">
        <v>26</v>
      </c>
    </row>
    <row r="38" spans="1:23" x14ac:dyDescent="0.25">
      <c r="A38" t="s">
        <v>24</v>
      </c>
      <c r="B38">
        <v>3</v>
      </c>
      <c r="C38" s="2">
        <v>4</v>
      </c>
      <c r="D38" s="2" t="s">
        <v>30</v>
      </c>
      <c r="E38" s="2">
        <v>126</v>
      </c>
      <c r="F38" s="2">
        <v>5.01</v>
      </c>
      <c r="G38" s="2">
        <v>4.3</v>
      </c>
      <c r="H38" s="15"/>
      <c r="I38">
        <v>1.0926</v>
      </c>
      <c r="J38">
        <v>0.3231</v>
      </c>
      <c r="L38">
        <f t="shared" si="1"/>
        <v>0.70428336079077436</v>
      </c>
      <c r="N38">
        <f t="shared" si="4"/>
        <v>4.9216566666666663</v>
      </c>
      <c r="O38">
        <f t="shared" si="2"/>
        <v>3.4662408978583197</v>
      </c>
      <c r="P38" s="2">
        <f t="shared" si="5"/>
        <v>3.0284184514003298</v>
      </c>
      <c r="Q38" s="2">
        <f t="shared" si="3"/>
        <v>87.368955033433878</v>
      </c>
      <c r="U38">
        <v>2</v>
      </c>
      <c r="V38" s="2">
        <f>AVERAGE(Q24:Q26)</f>
        <v>96.026608926398083</v>
      </c>
      <c r="W38" s="2">
        <f>STDEV(Q24:Q26)</f>
        <v>2.5455533376875259</v>
      </c>
    </row>
    <row r="39" spans="1:23" x14ac:dyDescent="0.25">
      <c r="A39" t="s">
        <v>25</v>
      </c>
      <c r="B39">
        <v>1</v>
      </c>
      <c r="C39" s="2">
        <v>4</v>
      </c>
      <c r="D39" s="2" t="s">
        <v>30</v>
      </c>
      <c r="E39" s="2">
        <v>14</v>
      </c>
      <c r="F39" s="3">
        <v>5</v>
      </c>
      <c r="G39" s="2">
        <v>4.5199999999999996</v>
      </c>
      <c r="H39" s="15"/>
      <c r="I39">
        <v>1</v>
      </c>
      <c r="J39">
        <v>0.21890000000000001</v>
      </c>
      <c r="L39">
        <f t="shared" si="1"/>
        <v>0.78110000000000002</v>
      </c>
      <c r="N39">
        <f t="shared" si="4"/>
        <v>4.9118330006653359</v>
      </c>
      <c r="O39">
        <f t="shared" si="2"/>
        <v>3.8366327568196938</v>
      </c>
      <c r="P39" s="2">
        <f t="shared" si="5"/>
        <v>3.5305719999999998</v>
      </c>
      <c r="Q39" s="2">
        <f t="shared" si="3"/>
        <v>92.022672582470534</v>
      </c>
      <c r="R39" s="2">
        <f>AVERAGE(Q39:Q41)</f>
        <v>90.539974006042669</v>
      </c>
      <c r="S39" s="2">
        <f>STDEV(Q39:Q41)</f>
        <v>3.6770737490358081</v>
      </c>
      <c r="U39">
        <v>4</v>
      </c>
      <c r="V39">
        <f>AVERAGE(Q42:Q44)</f>
        <v>88.290189549995702</v>
      </c>
      <c r="W39">
        <f>STDEV(Q42:Q44)</f>
        <v>0.23508546365945412</v>
      </c>
    </row>
    <row r="40" spans="1:23" x14ac:dyDescent="0.25">
      <c r="A40" t="s">
        <v>25</v>
      </c>
      <c r="B40">
        <v>2</v>
      </c>
      <c r="C40" s="2">
        <v>4</v>
      </c>
      <c r="D40" s="2" t="s">
        <v>30</v>
      </c>
      <c r="E40" s="2">
        <v>18</v>
      </c>
      <c r="F40" s="3">
        <v>5.01</v>
      </c>
      <c r="G40" s="2">
        <v>4.25</v>
      </c>
      <c r="H40" s="15"/>
      <c r="I40">
        <v>1.0606</v>
      </c>
      <c r="J40">
        <v>0.36270000000000002</v>
      </c>
      <c r="L40">
        <f t="shared" si="1"/>
        <v>0.65802376013577213</v>
      </c>
      <c r="N40">
        <f t="shared" si="4"/>
        <v>4.9216566666666663</v>
      </c>
      <c r="O40">
        <f t="shared" si="2"/>
        <v>3.2385670258972903</v>
      </c>
      <c r="P40" s="2">
        <f t="shared" si="5"/>
        <v>2.7966009805770318</v>
      </c>
      <c r="Q40" s="2">
        <f t="shared" si="3"/>
        <v>86.353036951649756</v>
      </c>
      <c r="U40">
        <v>8</v>
      </c>
      <c r="V40">
        <f>AVERAGE(Q60:Q62)</f>
        <v>81.748162261529387</v>
      </c>
      <c r="W40">
        <f>STDEV(Q60:Q62)</f>
        <v>1.4268808620634776</v>
      </c>
    </row>
    <row r="41" spans="1:23" x14ac:dyDescent="0.25">
      <c r="A41" t="s">
        <v>25</v>
      </c>
      <c r="B41">
        <v>3</v>
      </c>
      <c r="C41" s="2">
        <v>4</v>
      </c>
      <c r="D41" s="2" t="s">
        <v>30</v>
      </c>
      <c r="E41" s="2">
        <v>6</v>
      </c>
      <c r="F41" s="3">
        <v>5</v>
      </c>
      <c r="G41" s="2">
        <v>4.58</v>
      </c>
      <c r="H41" s="15"/>
      <c r="I41">
        <v>1.1155999999999999</v>
      </c>
      <c r="J41">
        <v>0.32369999999999999</v>
      </c>
      <c r="L41">
        <f t="shared" si="1"/>
        <v>0.70984223736106133</v>
      </c>
      <c r="N41">
        <f t="shared" si="4"/>
        <v>4.9118330006653359</v>
      </c>
      <c r="O41">
        <f t="shared" si="2"/>
        <v>3.4866265267361776</v>
      </c>
      <c r="P41" s="2">
        <f t="shared" si="5"/>
        <v>3.2510774471136608</v>
      </c>
      <c r="Q41" s="2">
        <f t="shared" si="3"/>
        <v>93.244212484007747</v>
      </c>
      <c r="U41">
        <v>16</v>
      </c>
      <c r="V41">
        <f>AVERAGE(Q78:Q80)</f>
        <v>68.769929389223009</v>
      </c>
      <c r="W41">
        <f>STDEV(Q78:Q80)</f>
        <v>3.0578881108079736</v>
      </c>
    </row>
    <row r="42" spans="1:23" x14ac:dyDescent="0.25">
      <c r="A42" t="s">
        <v>26</v>
      </c>
      <c r="B42">
        <v>1</v>
      </c>
      <c r="C42" s="2">
        <v>4</v>
      </c>
      <c r="D42" s="2" t="s">
        <v>30</v>
      </c>
      <c r="E42" s="2">
        <v>36</v>
      </c>
      <c r="F42" s="3">
        <v>5</v>
      </c>
      <c r="G42" s="2">
        <v>4.33</v>
      </c>
      <c r="H42" s="15"/>
      <c r="I42">
        <v>1.0834999999999999</v>
      </c>
      <c r="J42">
        <v>0.3387</v>
      </c>
      <c r="L42">
        <f t="shared" si="1"/>
        <v>0.68740193816335948</v>
      </c>
      <c r="N42">
        <f t="shared" si="4"/>
        <v>4.9118330006653359</v>
      </c>
      <c r="O42">
        <f t="shared" si="2"/>
        <v>3.3764035245921016</v>
      </c>
      <c r="P42" s="2">
        <f t="shared" si="5"/>
        <v>2.9764503922473464</v>
      </c>
      <c r="Q42" s="2">
        <f t="shared" si="3"/>
        <v>88.154462894269344</v>
      </c>
      <c r="R42" s="2">
        <f>AVERAGE(Q42:Q44)</f>
        <v>88.290189549995702</v>
      </c>
      <c r="S42" s="2">
        <f>STDEV(Q42:Q44)</f>
        <v>0.23508546365945412</v>
      </c>
      <c r="U42">
        <v>32</v>
      </c>
      <c r="V42">
        <f>AVERAGE(Q96:Q98)</f>
        <v>45.134124891550748</v>
      </c>
      <c r="W42">
        <f>STDEV(Q96:Q98)</f>
        <v>9.21292504374596</v>
      </c>
    </row>
    <row r="43" spans="1:23" x14ac:dyDescent="0.25">
      <c r="A43" t="s">
        <v>26</v>
      </c>
      <c r="B43">
        <v>2</v>
      </c>
      <c r="C43" s="2">
        <v>4</v>
      </c>
      <c r="D43" s="2" t="s">
        <v>30</v>
      </c>
      <c r="E43" s="2">
        <v>104</v>
      </c>
      <c r="F43" s="3">
        <v>5</v>
      </c>
      <c r="G43" s="2">
        <v>4.33</v>
      </c>
      <c r="H43" s="15"/>
      <c r="I43">
        <v>1.0779000000000001</v>
      </c>
      <c r="J43">
        <v>0.26440000000000002</v>
      </c>
      <c r="L43">
        <f t="shared" si="1"/>
        <v>0.7547082289637258</v>
      </c>
      <c r="N43">
        <f t="shared" si="4"/>
        <v>4.9118330006653359</v>
      </c>
      <c r="O43">
        <f t="shared" si="2"/>
        <v>3.7070007848977187</v>
      </c>
      <c r="P43" s="2">
        <f t="shared" si="5"/>
        <v>3.2678866314129329</v>
      </c>
      <c r="Q43" s="2">
        <f t="shared" si="3"/>
        <v>88.154462894269344</v>
      </c>
      <c r="U43">
        <v>44</v>
      </c>
      <c r="V43">
        <f>AVERAGE(Q114:Q116)</f>
        <v>41.939536619444546</v>
      </c>
      <c r="W43">
        <f>STDEV(Q114:Q116)</f>
        <v>10.462623754341212</v>
      </c>
    </row>
    <row r="44" spans="1:23" x14ac:dyDescent="0.25">
      <c r="A44" t="s">
        <v>26</v>
      </c>
      <c r="B44">
        <v>3</v>
      </c>
      <c r="C44" s="2">
        <v>4</v>
      </c>
      <c r="D44" s="2" t="s">
        <v>30</v>
      </c>
      <c r="E44" s="2">
        <v>41</v>
      </c>
      <c r="F44" s="3">
        <v>5</v>
      </c>
      <c r="G44" s="2">
        <v>4.3499999999999996</v>
      </c>
      <c r="H44" s="15"/>
      <c r="I44">
        <v>1.1144000000000001</v>
      </c>
      <c r="J44">
        <v>0.34870000000000001</v>
      </c>
      <c r="L44">
        <f t="shared" si="1"/>
        <v>0.68709619526202437</v>
      </c>
      <c r="N44">
        <f t="shared" si="4"/>
        <v>4.9118330006653359</v>
      </c>
      <c r="O44">
        <f t="shared" si="2"/>
        <v>3.3749017665196046</v>
      </c>
      <c r="P44" s="2">
        <f t="shared" si="5"/>
        <v>2.9888684493898059</v>
      </c>
      <c r="Q44" s="2">
        <f t="shared" si="3"/>
        <v>88.561642861448405</v>
      </c>
    </row>
    <row r="45" spans="1:23" x14ac:dyDescent="0.25">
      <c r="A45" t="s">
        <v>27</v>
      </c>
      <c r="B45">
        <v>1</v>
      </c>
      <c r="C45" s="2">
        <v>4</v>
      </c>
      <c r="D45" s="2" t="s">
        <v>30</v>
      </c>
      <c r="E45" s="2">
        <v>53</v>
      </c>
      <c r="F45" s="2">
        <v>5.01</v>
      </c>
      <c r="G45" s="2">
        <v>4.2699999999999996</v>
      </c>
      <c r="H45" s="15"/>
      <c r="I45">
        <v>1.1033999999999999</v>
      </c>
      <c r="J45">
        <v>0.32900000000000001</v>
      </c>
      <c r="L45">
        <f t="shared" si="1"/>
        <v>0.70183070509334788</v>
      </c>
      <c r="N45">
        <f t="shared" si="4"/>
        <v>4.9216566666666663</v>
      </c>
      <c r="O45">
        <f t="shared" si="2"/>
        <v>3.4541697685940429</v>
      </c>
      <c r="P45" s="2">
        <f t="shared" si="5"/>
        <v>2.9968171107485952</v>
      </c>
      <c r="Q45" s="2">
        <f t="shared" si="3"/>
        <v>86.75940418436339</v>
      </c>
      <c r="R45" s="2">
        <f>AVERAGE(Q45:Q47)</f>
        <v>86.87508338994256</v>
      </c>
      <c r="S45" s="2">
        <f>STDEV(Q45:Q47)</f>
        <v>0.61893149193949282</v>
      </c>
      <c r="U45" t="s">
        <v>27</v>
      </c>
    </row>
    <row r="46" spans="1:23" x14ac:dyDescent="0.25">
      <c r="A46" t="s">
        <v>27</v>
      </c>
      <c r="B46">
        <v>2</v>
      </c>
      <c r="C46" s="2">
        <v>4</v>
      </c>
      <c r="D46" s="2" t="s">
        <v>30</v>
      </c>
      <c r="E46" s="2">
        <v>3</v>
      </c>
      <c r="F46" s="3">
        <v>5</v>
      </c>
      <c r="G46" s="2">
        <v>4.3</v>
      </c>
      <c r="H46" s="15"/>
      <c r="I46">
        <v>1.0932999999999999</v>
      </c>
      <c r="J46">
        <v>0.29399999999999998</v>
      </c>
      <c r="L46">
        <f t="shared" si="1"/>
        <v>0.73108936248056333</v>
      </c>
      <c r="N46">
        <f t="shared" si="4"/>
        <v>4.9118330006653359</v>
      </c>
      <c r="O46">
        <f t="shared" si="2"/>
        <v>3.5909888570674129</v>
      </c>
      <c r="P46" s="2">
        <f t="shared" si="5"/>
        <v>3.143684258666422</v>
      </c>
      <c r="Q46" s="2">
        <f t="shared" si="3"/>
        <v>87.54369294350073</v>
      </c>
      <c r="U46">
        <v>2</v>
      </c>
      <c r="V46" s="2">
        <f>AVERAGE(Q45:Q47)</f>
        <v>86.87508338994256</v>
      </c>
      <c r="W46" s="2">
        <f>STDEV(Q45:Q47)</f>
        <v>0.61893149193949282</v>
      </c>
    </row>
    <row r="47" spans="1:23" x14ac:dyDescent="0.25">
      <c r="A47" t="s">
        <v>27</v>
      </c>
      <c r="B47">
        <v>3</v>
      </c>
      <c r="C47" s="2">
        <v>4</v>
      </c>
      <c r="D47" s="2" t="s">
        <v>30</v>
      </c>
      <c r="E47" s="2">
        <v>25</v>
      </c>
      <c r="F47" s="3">
        <v>5</v>
      </c>
      <c r="G47" s="2">
        <v>4.24</v>
      </c>
      <c r="H47" s="15"/>
      <c r="I47">
        <v>1.1033999999999999</v>
      </c>
      <c r="J47">
        <v>0.32900000000000001</v>
      </c>
      <c r="L47">
        <f t="shared" si="1"/>
        <v>0.70183070509334788</v>
      </c>
      <c r="N47">
        <f t="shared" si="4"/>
        <v>4.9118330006653359</v>
      </c>
      <c r="O47">
        <f t="shared" si="2"/>
        <v>3.4472752181577273</v>
      </c>
      <c r="P47" s="2">
        <f t="shared" si="5"/>
        <v>2.9757621895957951</v>
      </c>
      <c r="Q47" s="2">
        <f t="shared" si="3"/>
        <v>86.322153041963531</v>
      </c>
      <c r="U47">
        <v>4</v>
      </c>
      <c r="V47">
        <f>AVERAGE(Q45:Q47)</f>
        <v>86.87508338994256</v>
      </c>
      <c r="W47">
        <f>STDEV(Q45:Q47)</f>
        <v>0.61893149193949282</v>
      </c>
    </row>
    <row r="48" spans="1:23" x14ac:dyDescent="0.25">
      <c r="A48" t="s">
        <v>28</v>
      </c>
      <c r="B48">
        <v>1</v>
      </c>
      <c r="C48" s="2">
        <v>4</v>
      </c>
      <c r="D48" s="2" t="s">
        <v>30</v>
      </c>
      <c r="E48" s="2">
        <v>55</v>
      </c>
      <c r="F48" s="3">
        <v>5</v>
      </c>
      <c r="G48" s="2">
        <v>4.3499999999999996</v>
      </c>
      <c r="H48" s="15"/>
      <c r="I48">
        <v>1.0790999999999999</v>
      </c>
      <c r="J48">
        <v>0.33439999999999998</v>
      </c>
      <c r="L48">
        <f t="shared" si="1"/>
        <v>0.69011213047910291</v>
      </c>
      <c r="N48">
        <f t="shared" si="4"/>
        <v>4.9118330006653359</v>
      </c>
      <c r="O48">
        <f t="shared" si="2"/>
        <v>3.3897155366467198</v>
      </c>
      <c r="P48" s="2">
        <f t="shared" si="5"/>
        <v>3.0019877675840974</v>
      </c>
      <c r="Q48" s="2">
        <f t="shared" si="3"/>
        <v>88.561642861448405</v>
      </c>
      <c r="R48" s="2">
        <f>AVERAGE(Q48:Q50)</f>
        <v>88.443796363961454</v>
      </c>
      <c r="S48" s="2">
        <f>STDEV(Q48:Q50)</f>
        <v>0.22737508588956956</v>
      </c>
      <c r="U48">
        <v>8</v>
      </c>
      <c r="V48">
        <f>AVERAGE(Q63:Q65)</f>
        <v>85.0456181082657</v>
      </c>
      <c r="W48">
        <f>STDEV(Q63:Q65)</f>
        <v>2.746152348578609</v>
      </c>
    </row>
    <row r="49" spans="1:23" x14ac:dyDescent="0.25">
      <c r="A49" t="s">
        <v>28</v>
      </c>
      <c r="B49">
        <v>2</v>
      </c>
      <c r="C49" s="2">
        <v>4</v>
      </c>
      <c r="D49" s="2" t="s">
        <v>30</v>
      </c>
      <c r="E49" s="2">
        <v>82</v>
      </c>
      <c r="F49" s="2">
        <v>5.01</v>
      </c>
      <c r="G49" s="2">
        <v>4.34</v>
      </c>
      <c r="H49" s="15"/>
      <c r="I49">
        <v>1.0121</v>
      </c>
      <c r="J49">
        <v>0.29370000000000002</v>
      </c>
      <c r="L49">
        <f t="shared" si="1"/>
        <v>0.70981128347001277</v>
      </c>
      <c r="N49">
        <f t="shared" si="4"/>
        <v>4.9216566666666663</v>
      </c>
      <c r="O49">
        <f t="shared" si="2"/>
        <v>3.493447435365411</v>
      </c>
      <c r="P49" s="2">
        <f t="shared" si="5"/>
        <v>3.0805809702598554</v>
      </c>
      <c r="Q49" s="2">
        <f t="shared" si="3"/>
        <v>88.181689498861175</v>
      </c>
      <c r="U49">
        <v>16</v>
      </c>
      <c r="V49">
        <f>AVERAGE(Q81:Q83)</f>
        <v>78.741101404201984</v>
      </c>
      <c r="W49">
        <f>STDEV(Q81:Q83)</f>
        <v>6.1926044374348441</v>
      </c>
    </row>
    <row r="50" spans="1:23" x14ac:dyDescent="0.25">
      <c r="A50" t="s">
        <v>28</v>
      </c>
      <c r="B50">
        <v>3</v>
      </c>
      <c r="C50" s="2">
        <v>4</v>
      </c>
      <c r="D50" s="2" t="s">
        <v>30</v>
      </c>
      <c r="E50" s="2">
        <v>106</v>
      </c>
      <c r="F50" s="2">
        <v>5.01</v>
      </c>
      <c r="G50" s="2">
        <v>4.3600000000000003</v>
      </c>
      <c r="H50" s="15"/>
      <c r="I50">
        <v>1.103</v>
      </c>
      <c r="J50">
        <v>0.38700000000000001</v>
      </c>
      <c r="L50">
        <f t="shared" si="1"/>
        <v>0.64913871260199452</v>
      </c>
      <c r="N50">
        <f t="shared" si="4"/>
        <v>4.9216566666666663</v>
      </c>
      <c r="O50">
        <f t="shared" si="2"/>
        <v>3.1948378724690234</v>
      </c>
      <c r="P50" s="2">
        <f t="shared" si="5"/>
        <v>2.8302447869446965</v>
      </c>
      <c r="Q50" s="2">
        <f t="shared" si="3"/>
        <v>88.58805673157481</v>
      </c>
      <c r="U50">
        <v>32</v>
      </c>
      <c r="V50">
        <f>AVERAGE(Q99:Q101)</f>
        <v>60.69270713045811</v>
      </c>
      <c r="W50">
        <f>STDEV(Q99:Q101)</f>
        <v>8.389709954061134</v>
      </c>
    </row>
    <row r="51" spans="1:23" x14ac:dyDescent="0.25">
      <c r="A51" t="s">
        <v>23</v>
      </c>
      <c r="B51">
        <v>1</v>
      </c>
      <c r="C51" s="2">
        <v>8</v>
      </c>
      <c r="D51" s="2" t="s">
        <v>31</v>
      </c>
      <c r="E51" s="2">
        <v>137</v>
      </c>
      <c r="F51" s="3">
        <v>5</v>
      </c>
      <c r="G51" s="2">
        <v>4.17</v>
      </c>
      <c r="H51" s="15"/>
      <c r="I51">
        <v>1.0955999999999999</v>
      </c>
      <c r="J51">
        <v>0.4098</v>
      </c>
      <c r="L51">
        <f t="shared" si="1"/>
        <v>0.62595837897042717</v>
      </c>
      <c r="N51">
        <f t="shared" si="4"/>
        <v>4.9118330006653359</v>
      </c>
      <c r="O51">
        <f t="shared" si="2"/>
        <v>3.0746030228699226</v>
      </c>
      <c r="P51" s="2">
        <f t="shared" si="5"/>
        <v>2.6102464403066814</v>
      </c>
      <c r="Q51" s="2">
        <f t="shared" si="3"/>
        <v>84.897023156836767</v>
      </c>
      <c r="R51" s="2">
        <f>AVERAGE(Q51:Q53)</f>
        <v>81.503856763677831</v>
      </c>
      <c r="S51" s="2">
        <f>STDEV(Q51:Q53)</f>
        <v>5.0214277049403648</v>
      </c>
      <c r="U51">
        <v>44</v>
      </c>
      <c r="V51">
        <f>AVERAGE(Q117,Q119)</f>
        <v>59.244685224555141</v>
      </c>
      <c r="W51">
        <f>STDEV(Q117,Q119)</f>
        <v>6.3342337510240405</v>
      </c>
    </row>
    <row r="52" spans="1:23" x14ac:dyDescent="0.25">
      <c r="A52" t="s">
        <v>23</v>
      </c>
      <c r="B52">
        <v>2</v>
      </c>
      <c r="C52" s="2">
        <v>8</v>
      </c>
      <c r="D52" s="2" t="s">
        <v>31</v>
      </c>
      <c r="E52" s="2">
        <v>142</v>
      </c>
      <c r="F52" s="3">
        <v>5</v>
      </c>
      <c r="G52" s="2">
        <v>3.72</v>
      </c>
      <c r="H52" s="15"/>
      <c r="I52">
        <v>1.042</v>
      </c>
      <c r="J52">
        <v>0.37619999999999998</v>
      </c>
      <c r="L52">
        <f t="shared" si="1"/>
        <v>0.63896353166986564</v>
      </c>
      <c r="N52">
        <f t="shared" si="4"/>
        <v>4.9118330006653359</v>
      </c>
      <c r="O52">
        <f t="shared" si="2"/>
        <v>3.1384821610777167</v>
      </c>
      <c r="P52" s="2">
        <f t="shared" si="5"/>
        <v>2.3769443378119002</v>
      </c>
      <c r="Q52" s="2">
        <f t="shared" si="3"/>
        <v>75.735473895307607</v>
      </c>
    </row>
    <row r="53" spans="1:23" x14ac:dyDescent="0.25">
      <c r="A53" t="s">
        <v>23</v>
      </c>
      <c r="B53">
        <v>3</v>
      </c>
      <c r="C53" s="2">
        <v>8</v>
      </c>
      <c r="D53" s="2" t="s">
        <v>31</v>
      </c>
      <c r="E53" s="2">
        <v>28</v>
      </c>
      <c r="F53" s="3">
        <v>5</v>
      </c>
      <c r="G53" s="2">
        <v>4.12</v>
      </c>
      <c r="H53" s="15"/>
      <c r="I53">
        <v>1.0875999999999999</v>
      </c>
      <c r="J53">
        <v>0.37869999999999998</v>
      </c>
      <c r="L53">
        <f t="shared" si="1"/>
        <v>0.65180213313718272</v>
      </c>
      <c r="N53">
        <f t="shared" si="4"/>
        <v>4.9118330006653359</v>
      </c>
      <c r="O53">
        <f t="shared" si="2"/>
        <v>3.2015432274472748</v>
      </c>
      <c r="P53" s="2">
        <f t="shared" si="5"/>
        <v>2.685424788525193</v>
      </c>
      <c r="Q53" s="2">
        <f t="shared" si="3"/>
        <v>83.879073238889092</v>
      </c>
      <c r="U53" t="s">
        <v>28</v>
      </c>
    </row>
    <row r="54" spans="1:23" x14ac:dyDescent="0.25">
      <c r="A54" t="s">
        <v>24</v>
      </c>
      <c r="B54">
        <v>1</v>
      </c>
      <c r="C54" s="2">
        <v>8</v>
      </c>
      <c r="D54" s="2" t="s">
        <v>31</v>
      </c>
      <c r="E54" s="2">
        <v>107</v>
      </c>
      <c r="F54" s="3">
        <v>5</v>
      </c>
      <c r="G54" s="2">
        <v>4.09</v>
      </c>
      <c r="H54" s="15"/>
      <c r="I54">
        <v>1.0216000000000001</v>
      </c>
      <c r="J54">
        <v>0.34889999999999999</v>
      </c>
      <c r="L54">
        <f t="shared" si="1"/>
        <v>0.65847689898198902</v>
      </c>
      <c r="N54">
        <f t="shared" si="4"/>
        <v>4.9118330006653359</v>
      </c>
      <c r="O54">
        <f t="shared" si="2"/>
        <v>3.2343285625955085</v>
      </c>
      <c r="P54" s="2">
        <f t="shared" si="5"/>
        <v>2.6931705168363349</v>
      </c>
      <c r="Q54" s="2">
        <f t="shared" si="3"/>
        <v>83.268303288120464</v>
      </c>
      <c r="R54" s="2">
        <f>AVERAGE(Q54:Q56)</f>
        <v>84.014799894615436</v>
      </c>
      <c r="S54" s="2">
        <f>STDEV(Q54:Q56)</f>
        <v>1.2929700501270427</v>
      </c>
      <c r="U54">
        <v>2</v>
      </c>
      <c r="V54" s="2">
        <f>AVERAGE(Q48:Q50)</f>
        <v>88.443796363961454</v>
      </c>
      <c r="W54" s="2">
        <f>STDEV(Q48:Q50)</f>
        <v>0.22737508588956956</v>
      </c>
    </row>
    <row r="55" spans="1:23" x14ac:dyDescent="0.25">
      <c r="A55" t="s">
        <v>24</v>
      </c>
      <c r="B55">
        <v>2</v>
      </c>
      <c r="C55" s="2">
        <v>8</v>
      </c>
      <c r="D55" s="2" t="s">
        <v>31</v>
      </c>
      <c r="E55" s="2">
        <v>74</v>
      </c>
      <c r="F55" s="3">
        <v>5</v>
      </c>
      <c r="G55" s="2">
        <v>4.09</v>
      </c>
      <c r="H55" s="15"/>
      <c r="I55">
        <v>1.1046</v>
      </c>
      <c r="J55">
        <v>0.37809999999999999</v>
      </c>
      <c r="L55">
        <f t="shared" si="1"/>
        <v>0.65770414629730223</v>
      </c>
      <c r="N55">
        <f t="shared" si="4"/>
        <v>4.9118330006653359</v>
      </c>
      <c r="O55">
        <f t="shared" si="2"/>
        <v>3.2305329304575112</v>
      </c>
      <c r="P55" s="2">
        <f t="shared" si="5"/>
        <v>2.690009958355966</v>
      </c>
      <c r="Q55" s="2">
        <f t="shared" si="3"/>
        <v>83.268303288120464</v>
      </c>
      <c r="U55">
        <v>4</v>
      </c>
      <c r="V55">
        <f>AVERAGE(Q48:Q50)</f>
        <v>88.443796363961454</v>
      </c>
      <c r="W55">
        <f>STDEV(Q48:Q50)</f>
        <v>0.22737508588956956</v>
      </c>
    </row>
    <row r="56" spans="1:23" x14ac:dyDescent="0.25">
      <c r="A56" t="s">
        <v>24</v>
      </c>
      <c r="B56">
        <v>3</v>
      </c>
      <c r="C56" s="2">
        <v>8</v>
      </c>
      <c r="D56" s="2" t="s">
        <v>31</v>
      </c>
      <c r="E56" s="2">
        <v>105</v>
      </c>
      <c r="F56" s="3">
        <v>5</v>
      </c>
      <c r="G56" s="2">
        <v>4.2</v>
      </c>
      <c r="H56" s="15"/>
      <c r="I56">
        <v>1.0706</v>
      </c>
      <c r="J56">
        <v>0.33300000000000002</v>
      </c>
      <c r="L56">
        <f t="shared" si="1"/>
        <v>0.68895946198393432</v>
      </c>
      <c r="N56">
        <f t="shared" si="4"/>
        <v>4.9118330006653359</v>
      </c>
      <c r="O56">
        <f t="shared" si="2"/>
        <v>3.3840538214933233</v>
      </c>
      <c r="P56" s="2">
        <f t="shared" si="5"/>
        <v>2.8936297403325244</v>
      </c>
      <c r="Q56" s="2">
        <f t="shared" si="3"/>
        <v>85.50779310760538</v>
      </c>
      <c r="U56">
        <v>8</v>
      </c>
      <c r="V56">
        <f>AVERAGE(Q66:Q68)</f>
        <v>87.679419599227074</v>
      </c>
      <c r="W56">
        <f>STDEV(Q66:Q68)</f>
        <v>5.5618955250548305</v>
      </c>
    </row>
    <row r="57" spans="1:23" x14ac:dyDescent="0.25">
      <c r="A57" t="s">
        <v>25</v>
      </c>
      <c r="B57">
        <v>1</v>
      </c>
      <c r="C57" s="2">
        <v>8</v>
      </c>
      <c r="D57" s="2" t="s">
        <v>31</v>
      </c>
      <c r="E57" s="2">
        <v>11</v>
      </c>
      <c r="F57" s="2">
        <v>5.01</v>
      </c>
      <c r="G57" s="2">
        <v>4.54</v>
      </c>
      <c r="H57" s="15"/>
      <c r="I57">
        <v>1.0448999999999999</v>
      </c>
      <c r="J57">
        <v>0.32990000000000003</v>
      </c>
      <c r="L57">
        <f t="shared" si="1"/>
        <v>0.68427600727342319</v>
      </c>
      <c r="N57">
        <f t="shared" si="4"/>
        <v>4.9216566666666663</v>
      </c>
      <c r="O57">
        <f t="shared" si="2"/>
        <v>3.3677715730372917</v>
      </c>
      <c r="P57" s="2">
        <f t="shared" si="5"/>
        <v>3.1066130730213413</v>
      </c>
      <c r="Q57" s="2">
        <f t="shared" si="3"/>
        <v>92.245361825997605</v>
      </c>
      <c r="R57" s="2">
        <f>AVERAGE(Q57:Q59)</f>
        <v>85.256116334811381</v>
      </c>
      <c r="S57" s="2">
        <f>STDEV(Q57:Q59)</f>
        <v>6.0534152339013279</v>
      </c>
      <c r="U57">
        <v>16</v>
      </c>
      <c r="V57">
        <f>AVERAGE(Q84:Q86)</f>
        <v>81.613656326494137</v>
      </c>
      <c r="W57">
        <f>STDEV(Q84:Q86)</f>
        <v>1.6649685973266395</v>
      </c>
    </row>
    <row r="58" spans="1:23" x14ac:dyDescent="0.25">
      <c r="A58" t="s">
        <v>25</v>
      </c>
      <c r="B58">
        <v>2</v>
      </c>
      <c r="C58" s="2">
        <v>8</v>
      </c>
      <c r="D58" s="2" t="s">
        <v>31</v>
      </c>
      <c r="E58" s="2">
        <v>33</v>
      </c>
      <c r="F58" s="3">
        <v>5</v>
      </c>
      <c r="G58" s="2">
        <v>4.0199999999999996</v>
      </c>
      <c r="H58" s="15"/>
      <c r="I58">
        <v>1.0922000000000001</v>
      </c>
      <c r="J58">
        <v>0.35389999999999999</v>
      </c>
      <c r="L58">
        <f t="shared" si="1"/>
        <v>0.67597509613623885</v>
      </c>
      <c r="N58">
        <f t="shared" si="4"/>
        <v>4.9118330006653359</v>
      </c>
      <c r="O58">
        <f t="shared" si="2"/>
        <v>3.3202767848299009</v>
      </c>
      <c r="P58" s="2">
        <f t="shared" si="5"/>
        <v>2.7174198864676797</v>
      </c>
      <c r="Q58" s="2">
        <f t="shared" si="3"/>
        <v>81.843173402993699</v>
      </c>
      <c r="U58">
        <v>32</v>
      </c>
      <c r="V58">
        <f>AVERAGE(Q102:Q104)</f>
        <v>69.810275368926881</v>
      </c>
      <c r="W58">
        <f>STDEV(Q102:Q104)</f>
        <v>5.4844494412588256</v>
      </c>
    </row>
    <row r="59" spans="1:23" x14ac:dyDescent="0.25">
      <c r="A59" t="s">
        <v>25</v>
      </c>
      <c r="B59">
        <v>3</v>
      </c>
      <c r="C59" s="2">
        <v>8</v>
      </c>
      <c r="D59" s="2" t="s">
        <v>31</v>
      </c>
      <c r="E59" s="2">
        <v>67</v>
      </c>
      <c r="F59" s="2">
        <v>5.01</v>
      </c>
      <c r="G59" s="2">
        <v>4.0199999999999996</v>
      </c>
      <c r="H59" s="15"/>
      <c r="I59">
        <v>1.1061000000000001</v>
      </c>
      <c r="J59">
        <v>0.39029999999999998</v>
      </c>
      <c r="L59">
        <f t="shared" si="1"/>
        <v>0.6471385950637375</v>
      </c>
      <c r="N59">
        <f t="shared" si="4"/>
        <v>4.9216566666666663</v>
      </c>
      <c r="O59">
        <f t="shared" si="2"/>
        <v>3.1849939806527439</v>
      </c>
      <c r="P59" s="2">
        <f t="shared" si="5"/>
        <v>2.6014971521562247</v>
      </c>
      <c r="Q59" s="2">
        <f t="shared" si="3"/>
        <v>81.679813775442824</v>
      </c>
      <c r="U59">
        <v>44</v>
      </c>
      <c r="V59">
        <f>AVERAGE(Q120:Q122)</f>
        <v>67.635355845626506</v>
      </c>
      <c r="W59">
        <f>STDEV(Q120:Q122)</f>
        <v>6.0155207707207525</v>
      </c>
    </row>
    <row r="60" spans="1:23" x14ac:dyDescent="0.25">
      <c r="A60" t="s">
        <v>26</v>
      </c>
      <c r="B60">
        <v>1</v>
      </c>
      <c r="C60" s="2">
        <v>8</v>
      </c>
      <c r="D60" s="2" t="s">
        <v>31</v>
      </c>
      <c r="E60" s="2">
        <v>128</v>
      </c>
      <c r="F60" s="2">
        <v>5.01</v>
      </c>
      <c r="G60" s="2">
        <v>4.0999999999999996</v>
      </c>
      <c r="H60" s="15"/>
      <c r="I60">
        <v>1.0878000000000001</v>
      </c>
      <c r="J60">
        <v>0.13109999999999999</v>
      </c>
      <c r="L60">
        <f t="shared" si="1"/>
        <v>0.87948152233866517</v>
      </c>
      <c r="N60">
        <f t="shared" si="4"/>
        <v>4.9216566666666663</v>
      </c>
      <c r="O60">
        <f t="shared" si="2"/>
        <v>4.3285060976282397</v>
      </c>
      <c r="P60" s="2">
        <f t="shared" si="5"/>
        <v>3.605874241588527</v>
      </c>
      <c r="Q60" s="2">
        <f t="shared" si="3"/>
        <v>83.305282706297405</v>
      </c>
      <c r="R60" s="2">
        <f>AVERAGE(Q60:Q62)</f>
        <v>81.748162261529387</v>
      </c>
      <c r="S60" s="2">
        <f>STDEV(Q60:Q62)</f>
        <v>1.4268808620634776</v>
      </c>
    </row>
    <row r="61" spans="1:23" x14ac:dyDescent="0.25">
      <c r="A61" t="s">
        <v>26</v>
      </c>
      <c r="B61">
        <v>2</v>
      </c>
      <c r="C61" s="2">
        <v>8</v>
      </c>
      <c r="D61" s="2" t="s">
        <v>31</v>
      </c>
      <c r="E61" s="2">
        <v>71</v>
      </c>
      <c r="F61" s="3">
        <v>5</v>
      </c>
      <c r="G61" s="2">
        <v>4</v>
      </c>
      <c r="H61" s="15"/>
      <c r="I61">
        <v>1.0194000000000001</v>
      </c>
      <c r="J61">
        <v>0.34970000000000001</v>
      </c>
      <c r="L61">
        <f t="shared" si="1"/>
        <v>0.6569550716107514</v>
      </c>
      <c r="N61">
        <f t="shared" si="4"/>
        <v>4.9118330006653359</v>
      </c>
      <c r="O61">
        <f t="shared" si="2"/>
        <v>3.2268536006921478</v>
      </c>
      <c r="P61" s="2">
        <f t="shared" si="5"/>
        <v>2.6278202864430056</v>
      </c>
      <c r="Q61" s="2">
        <f t="shared" si="3"/>
        <v>81.435993435814638</v>
      </c>
    </row>
    <row r="62" spans="1:23" x14ac:dyDescent="0.25">
      <c r="A62" t="s">
        <v>26</v>
      </c>
      <c r="B62">
        <v>3</v>
      </c>
      <c r="C62" s="2">
        <v>8</v>
      </c>
      <c r="D62" s="2" t="s">
        <v>31</v>
      </c>
      <c r="E62" s="2">
        <v>93</v>
      </c>
      <c r="F62" s="2">
        <v>5.0199999999999996</v>
      </c>
      <c r="G62" s="2">
        <v>3.97</v>
      </c>
      <c r="H62" s="15"/>
      <c r="I62">
        <v>1.0437000000000001</v>
      </c>
      <c r="J62">
        <v>0.31359999999999999</v>
      </c>
      <c r="L62">
        <f t="shared" si="1"/>
        <v>0.69953051643192488</v>
      </c>
      <c r="N62">
        <f t="shared" si="4"/>
        <v>4.9314803326679968</v>
      </c>
      <c r="O62">
        <f t="shared" si="2"/>
        <v>3.4497209838851246</v>
      </c>
      <c r="P62" s="2">
        <f t="shared" si="5"/>
        <v>2.777136150234742</v>
      </c>
      <c r="Q62" s="2">
        <f t="shared" si="3"/>
        <v>80.50321064247612</v>
      </c>
    </row>
    <row r="63" spans="1:23" x14ac:dyDescent="0.25">
      <c r="A63" t="s">
        <v>27</v>
      </c>
      <c r="B63">
        <v>1</v>
      </c>
      <c r="C63" s="2">
        <v>8</v>
      </c>
      <c r="D63" s="2" t="s">
        <v>31</v>
      </c>
      <c r="E63" s="2">
        <v>109</v>
      </c>
      <c r="F63" s="3">
        <v>5</v>
      </c>
      <c r="G63" s="2">
        <v>4.16</v>
      </c>
      <c r="H63" s="15"/>
      <c r="I63">
        <v>1.0177</v>
      </c>
      <c r="J63">
        <v>0.35249999999999998</v>
      </c>
      <c r="L63">
        <f t="shared" si="1"/>
        <v>0.65363073597327304</v>
      </c>
      <c r="N63">
        <f t="shared" si="4"/>
        <v>4.9118330006653359</v>
      </c>
      <c r="O63">
        <f t="shared" si="2"/>
        <v>3.2105250192026937</v>
      </c>
      <c r="P63" s="2">
        <f t="shared" si="5"/>
        <v>2.7191038616488159</v>
      </c>
      <c r="Q63" s="2">
        <f t="shared" si="3"/>
        <v>84.693433173247215</v>
      </c>
      <c r="R63" s="2">
        <f>AVERAGE(Q63:Q65)</f>
        <v>85.0456181082657</v>
      </c>
      <c r="S63" s="2">
        <f>STDEV(Q63:Q65)</f>
        <v>2.746152348578609</v>
      </c>
    </row>
    <row r="64" spans="1:23" x14ac:dyDescent="0.25">
      <c r="A64" t="s">
        <v>27</v>
      </c>
      <c r="B64">
        <v>2</v>
      </c>
      <c r="C64" s="2">
        <v>8</v>
      </c>
      <c r="D64" s="2" t="s">
        <v>31</v>
      </c>
      <c r="E64" s="2">
        <v>66</v>
      </c>
      <c r="F64" s="2">
        <v>5.01</v>
      </c>
      <c r="G64" s="2">
        <v>4.0599999999999996</v>
      </c>
      <c r="H64" s="15"/>
      <c r="I64">
        <v>1.0172000000000001</v>
      </c>
      <c r="J64">
        <v>0.3332</v>
      </c>
      <c r="L64">
        <f t="shared" si="1"/>
        <v>0.67243413291388132</v>
      </c>
      <c r="N64">
        <f t="shared" si="4"/>
        <v>4.9216566666666663</v>
      </c>
      <c r="O64">
        <f t="shared" si="2"/>
        <v>3.3094899331498233</v>
      </c>
      <c r="P64" s="2">
        <f t="shared" si="5"/>
        <v>2.7300825796303578</v>
      </c>
      <c r="Q64" s="2">
        <f t="shared" si="3"/>
        <v>82.492548240870093</v>
      </c>
    </row>
    <row r="65" spans="1:19" x14ac:dyDescent="0.25">
      <c r="A65" t="s">
        <v>27</v>
      </c>
      <c r="B65">
        <v>3</v>
      </c>
      <c r="C65" s="2">
        <v>8</v>
      </c>
      <c r="D65" s="2" t="s">
        <v>31</v>
      </c>
      <c r="E65" s="2">
        <v>34</v>
      </c>
      <c r="F65" s="3">
        <v>5</v>
      </c>
      <c r="G65" s="2">
        <v>4.32</v>
      </c>
      <c r="H65" s="15"/>
      <c r="I65">
        <v>1.0601</v>
      </c>
      <c r="J65">
        <v>0.33479999999999999</v>
      </c>
      <c r="L65">
        <f t="shared" si="1"/>
        <v>0.68418073766625798</v>
      </c>
      <c r="N65">
        <f t="shared" si="4"/>
        <v>4.9118330006653359</v>
      </c>
      <c r="O65">
        <f t="shared" si="2"/>
        <v>3.3605815256886791</v>
      </c>
      <c r="P65" s="2">
        <f t="shared" si="5"/>
        <v>2.9556607867182345</v>
      </c>
      <c r="Q65" s="2">
        <f t="shared" si="3"/>
        <v>87.950872910679806</v>
      </c>
    </row>
    <row r="66" spans="1:19" x14ac:dyDescent="0.25">
      <c r="A66" t="s">
        <v>28</v>
      </c>
      <c r="B66">
        <v>1</v>
      </c>
      <c r="C66" s="2">
        <v>8</v>
      </c>
      <c r="D66" s="2" t="s">
        <v>31</v>
      </c>
      <c r="E66" s="2">
        <v>32</v>
      </c>
      <c r="F66" s="3">
        <v>5</v>
      </c>
      <c r="G66" s="2">
        <v>4.2300000000000004</v>
      </c>
      <c r="H66" s="15"/>
      <c r="I66">
        <v>1.0029999999999999</v>
      </c>
      <c r="J66">
        <v>0.35460000000000003</v>
      </c>
      <c r="L66">
        <f t="shared" si="1"/>
        <v>0.64646061814556322</v>
      </c>
      <c r="N66">
        <f t="shared" si="4"/>
        <v>4.9118330006653359</v>
      </c>
      <c r="O66">
        <f t="shared" si="2"/>
        <v>3.1753065978378898</v>
      </c>
      <c r="P66" s="2">
        <f t="shared" si="5"/>
        <v>2.7345284147557325</v>
      </c>
      <c r="Q66" s="2">
        <f t="shared" si="3"/>
        <v>86.118563058373965</v>
      </c>
      <c r="R66" s="2">
        <f>AVERAGE(Q66:Q68)</f>
        <v>87.679419599227074</v>
      </c>
      <c r="S66" s="2">
        <f>STDEV(Q66:Q68)</f>
        <v>5.5618955250548305</v>
      </c>
    </row>
    <row r="67" spans="1:19" x14ac:dyDescent="0.25">
      <c r="A67" t="s">
        <v>28</v>
      </c>
      <c r="B67">
        <v>2</v>
      </c>
      <c r="C67" s="2">
        <v>8</v>
      </c>
      <c r="D67" s="2" t="s">
        <v>31</v>
      </c>
      <c r="E67" s="2">
        <v>108</v>
      </c>
      <c r="F67" s="3">
        <v>5</v>
      </c>
      <c r="G67" s="2">
        <v>4.6100000000000003</v>
      </c>
      <c r="H67" s="15"/>
      <c r="I67">
        <v>1.0740000000000001</v>
      </c>
      <c r="J67">
        <v>0.34010000000000001</v>
      </c>
      <c r="L67">
        <f t="shared" si="1"/>
        <v>0.68333333333333324</v>
      </c>
      <c r="N67">
        <f t="shared" si="4"/>
        <v>4.9118330006653359</v>
      </c>
      <c r="O67">
        <f t="shared" si="2"/>
        <v>3.3564192171213123</v>
      </c>
      <c r="P67" s="2">
        <f t="shared" si="5"/>
        <v>3.1501666666666663</v>
      </c>
      <c r="Q67" s="2">
        <f t="shared" si="3"/>
        <v>93.854982434776375</v>
      </c>
    </row>
    <row r="68" spans="1:19" x14ac:dyDescent="0.25">
      <c r="A68" t="s">
        <v>28</v>
      </c>
      <c r="B68">
        <v>3</v>
      </c>
      <c r="C68" s="2">
        <v>8</v>
      </c>
      <c r="D68" s="2" t="s">
        <v>31</v>
      </c>
      <c r="E68" s="2">
        <v>143</v>
      </c>
      <c r="F68" s="3">
        <v>5</v>
      </c>
      <c r="G68" s="2">
        <v>4.08</v>
      </c>
      <c r="H68" s="15"/>
      <c r="I68">
        <v>1.0434000000000001</v>
      </c>
      <c r="J68">
        <v>0.33289999999999997</v>
      </c>
      <c r="L68">
        <f t="shared" si="1"/>
        <v>0.68094690435115968</v>
      </c>
      <c r="N68">
        <f t="shared" si="4"/>
        <v>4.9118330006653359</v>
      </c>
      <c r="O68">
        <f t="shared" si="2"/>
        <v>3.3446974764929283</v>
      </c>
      <c r="P68" s="2">
        <f t="shared" si="5"/>
        <v>2.7782633697527315</v>
      </c>
      <c r="Q68" s="2">
        <f t="shared" si="3"/>
        <v>83.064713304530926</v>
      </c>
    </row>
    <row r="69" spans="1:19" x14ac:dyDescent="0.25">
      <c r="A69" t="s">
        <v>23</v>
      </c>
      <c r="B69">
        <v>1</v>
      </c>
      <c r="C69" s="2">
        <v>16</v>
      </c>
      <c r="D69" s="2" t="s">
        <v>32</v>
      </c>
      <c r="E69" s="2">
        <v>79</v>
      </c>
      <c r="F69" s="3">
        <v>5</v>
      </c>
      <c r="G69" s="2">
        <v>4</v>
      </c>
      <c r="I69" s="2">
        <v>1.006</v>
      </c>
      <c r="J69" s="2">
        <v>0.33450000000000002</v>
      </c>
      <c r="L69">
        <f t="shared" si="1"/>
        <v>0.66749502982107356</v>
      </c>
      <c r="N69">
        <f t="shared" si="4"/>
        <v>4.9118330006653359</v>
      </c>
      <c r="O69">
        <f t="shared" si="2"/>
        <v>3.2786241152552416</v>
      </c>
      <c r="P69" s="2">
        <f t="shared" si="5"/>
        <v>2.6699801192842942</v>
      </c>
      <c r="Q69" s="2">
        <f t="shared" si="3"/>
        <v>81.435993435814638</v>
      </c>
      <c r="R69" s="2">
        <f>AVERAGE(Q69:Q71)</f>
        <v>78.875744413974431</v>
      </c>
      <c r="S69" s="2">
        <f>STDEV(Q69:Q71)</f>
        <v>4.2593838608294501</v>
      </c>
    </row>
    <row r="70" spans="1:19" x14ac:dyDescent="0.25">
      <c r="A70" t="s">
        <v>23</v>
      </c>
      <c r="B70">
        <v>2</v>
      </c>
      <c r="C70" s="2">
        <v>16</v>
      </c>
      <c r="D70" s="2" t="s">
        <v>32</v>
      </c>
      <c r="E70" s="2">
        <v>73</v>
      </c>
      <c r="F70" s="3">
        <v>5</v>
      </c>
      <c r="G70" s="2">
        <v>3.99</v>
      </c>
      <c r="I70" s="2">
        <v>1.1052</v>
      </c>
      <c r="J70" s="2">
        <v>0.35949999999999999</v>
      </c>
      <c r="L70">
        <f t="shared" si="1"/>
        <v>0.67471950778139711</v>
      </c>
      <c r="N70">
        <f t="shared" si="4"/>
        <v>4.9118330006653359</v>
      </c>
      <c r="O70">
        <f t="shared" si="2"/>
        <v>3.3141095445133382</v>
      </c>
      <c r="P70" s="2">
        <f t="shared" si="5"/>
        <v>2.6921308360477747</v>
      </c>
      <c r="Q70" s="2">
        <f t="shared" si="3"/>
        <v>81.2324034522251</v>
      </c>
    </row>
    <row r="71" spans="1:19" x14ac:dyDescent="0.25">
      <c r="A71" t="s">
        <v>23</v>
      </c>
      <c r="B71">
        <v>3</v>
      </c>
      <c r="C71" s="2">
        <v>16</v>
      </c>
      <c r="D71" s="2" t="s">
        <v>32</v>
      </c>
      <c r="E71" s="2">
        <v>8</v>
      </c>
      <c r="F71" s="2">
        <v>5.01</v>
      </c>
      <c r="G71" s="2">
        <v>3.64</v>
      </c>
      <c r="I71" s="2">
        <v>1.0922000000000001</v>
      </c>
      <c r="J71" s="2">
        <v>0.35110000000000002</v>
      </c>
      <c r="L71">
        <f t="shared" si="1"/>
        <v>0.67853872917048164</v>
      </c>
      <c r="N71">
        <f t="shared" si="4"/>
        <v>4.9216566666666663</v>
      </c>
      <c r="O71">
        <f t="shared" si="2"/>
        <v>3.3395346600134284</v>
      </c>
      <c r="P71" s="2">
        <f t="shared" si="5"/>
        <v>2.4698809741805534</v>
      </c>
      <c r="Q71" s="2">
        <f t="shared" si="3"/>
        <v>73.958836353883569</v>
      </c>
    </row>
    <row r="72" spans="1:19" x14ac:dyDescent="0.25">
      <c r="A72" t="s">
        <v>24</v>
      </c>
      <c r="B72">
        <v>1</v>
      </c>
      <c r="C72" s="2">
        <v>16</v>
      </c>
      <c r="D72" s="2" t="s">
        <v>32</v>
      </c>
      <c r="E72" s="2">
        <v>81</v>
      </c>
      <c r="F72" s="3">
        <v>5</v>
      </c>
      <c r="G72" s="2">
        <v>3.85</v>
      </c>
      <c r="I72" s="2">
        <v>1.0386</v>
      </c>
      <c r="J72" s="2">
        <v>0.22</v>
      </c>
      <c r="L72">
        <f t="shared" si="1"/>
        <v>0.78817639129597539</v>
      </c>
      <c r="N72">
        <f>F72*R$8</f>
        <v>4.9118330006653359</v>
      </c>
      <c r="O72">
        <f t="shared" si="2"/>
        <v>3.8713908091128868</v>
      </c>
      <c r="P72" s="2">
        <f t="shared" si="5"/>
        <v>3.0344791064895054</v>
      </c>
      <c r="Q72" s="2">
        <f t="shared" si="3"/>
        <v>78.382143681971584</v>
      </c>
      <c r="R72" s="2">
        <f>AVERAGE(Q72:Q74)</f>
        <v>77.041673636993508</v>
      </c>
      <c r="S72" s="2">
        <f>STDEV(Q72:Q74)</f>
        <v>1.1832106401095588</v>
      </c>
    </row>
    <row r="73" spans="1:19" x14ac:dyDescent="0.25">
      <c r="A73" t="s">
        <v>24</v>
      </c>
      <c r="B73">
        <v>2</v>
      </c>
      <c r="C73" s="2">
        <v>16</v>
      </c>
      <c r="D73" s="2" t="s">
        <v>32</v>
      </c>
      <c r="E73" s="2">
        <v>83</v>
      </c>
      <c r="F73" s="2">
        <v>5.01</v>
      </c>
      <c r="G73" s="2">
        <v>3.77</v>
      </c>
      <c r="I73" s="2">
        <v>1.0667</v>
      </c>
      <c r="J73" s="2">
        <v>0.36459999999999998</v>
      </c>
      <c r="L73">
        <f t="shared" si="1"/>
        <v>0.65819818130683416</v>
      </c>
      <c r="N73">
        <f t="shared" si="4"/>
        <v>4.9216566666666663</v>
      </c>
      <c r="O73">
        <f t="shared" si="2"/>
        <v>3.2394254670166553</v>
      </c>
      <c r="P73" s="2">
        <f t="shared" si="5"/>
        <v>2.4814071435267646</v>
      </c>
      <c r="Q73" s="2">
        <f t="shared" si="3"/>
        <v>76.600223366522258</v>
      </c>
    </row>
    <row r="74" spans="1:19" x14ac:dyDescent="0.25">
      <c r="A74" t="s">
        <v>24</v>
      </c>
      <c r="B74">
        <v>3</v>
      </c>
      <c r="C74" s="2">
        <v>16</v>
      </c>
      <c r="D74" s="2" t="s">
        <v>32</v>
      </c>
      <c r="E74" s="2">
        <v>47</v>
      </c>
      <c r="F74" s="3">
        <v>5</v>
      </c>
      <c r="G74" s="2">
        <v>3.74</v>
      </c>
      <c r="I74" s="2">
        <v>1.103</v>
      </c>
      <c r="J74" s="2">
        <v>0.36409999999999998</v>
      </c>
      <c r="L74">
        <f t="shared" si="1"/>
        <v>0.66990027198549407</v>
      </c>
      <c r="N74">
        <f t="shared" si="4"/>
        <v>4.9118330006653359</v>
      </c>
      <c r="O74">
        <f t="shared" si="2"/>
        <v>3.290438263093034</v>
      </c>
      <c r="P74" s="2">
        <f t="shared" si="5"/>
        <v>2.505427017225748</v>
      </c>
      <c r="Q74" s="2">
        <f t="shared" si="3"/>
        <v>76.142653862486696</v>
      </c>
    </row>
    <row r="75" spans="1:19" x14ac:dyDescent="0.25">
      <c r="A75" t="s">
        <v>25</v>
      </c>
      <c r="B75">
        <v>1</v>
      </c>
      <c r="C75" s="2">
        <v>16</v>
      </c>
      <c r="D75" s="2" t="s">
        <v>32</v>
      </c>
      <c r="E75" s="2">
        <v>56</v>
      </c>
      <c r="F75" s="3">
        <v>5</v>
      </c>
      <c r="G75" s="2">
        <v>3.66</v>
      </c>
      <c r="I75" s="2">
        <v>1.042</v>
      </c>
      <c r="J75" s="2">
        <v>0.3175</v>
      </c>
      <c r="L75">
        <f t="shared" si="1"/>
        <v>0.69529750479846453</v>
      </c>
      <c r="N75">
        <f t="shared" si="4"/>
        <v>4.9118330006653359</v>
      </c>
      <c r="O75">
        <f t="shared" si="2"/>
        <v>3.4151852293493627</v>
      </c>
      <c r="P75" s="2">
        <f t="shared" si="5"/>
        <v>2.5447888675623802</v>
      </c>
      <c r="Q75" s="2">
        <f t="shared" si="3"/>
        <v>74.513933993770394</v>
      </c>
      <c r="R75" s="2">
        <f>AVERAGE(Q75:Q77)</f>
        <v>69.220594420442453</v>
      </c>
      <c r="S75" s="2">
        <f>STDEV(Q75:Q77)</f>
        <v>4.7441271705095955</v>
      </c>
    </row>
    <row r="76" spans="1:19" x14ac:dyDescent="0.25">
      <c r="A76" t="s">
        <v>25</v>
      </c>
      <c r="B76">
        <v>2</v>
      </c>
      <c r="C76" s="2">
        <v>16</v>
      </c>
      <c r="D76" s="2" t="s">
        <v>32</v>
      </c>
      <c r="E76" s="2">
        <v>72</v>
      </c>
      <c r="F76" s="3">
        <v>5</v>
      </c>
      <c r="G76" s="2">
        <v>3.33</v>
      </c>
      <c r="I76" s="2">
        <v>1.0005999999999999</v>
      </c>
      <c r="J76" s="2">
        <v>0.34139999999999998</v>
      </c>
      <c r="L76">
        <f t="shared" si="1"/>
        <v>0.65880471716969824</v>
      </c>
      <c r="N76">
        <f t="shared" si="4"/>
        <v>4.9118330006653359</v>
      </c>
      <c r="O76">
        <f t="shared" si="2"/>
        <v>3.235938750788117</v>
      </c>
      <c r="P76" s="2">
        <f t="shared" si="5"/>
        <v>2.193819708175095</v>
      </c>
      <c r="Q76" s="2">
        <f t="shared" si="3"/>
        <v>67.795464535315674</v>
      </c>
    </row>
    <row r="77" spans="1:19" x14ac:dyDescent="0.25">
      <c r="A77" t="s">
        <v>25</v>
      </c>
      <c r="B77">
        <v>3</v>
      </c>
      <c r="C77" s="2">
        <v>16</v>
      </c>
      <c r="D77" s="2" t="s">
        <v>32</v>
      </c>
      <c r="E77" s="2">
        <v>69</v>
      </c>
      <c r="F77" s="3">
        <v>5</v>
      </c>
      <c r="G77" s="2">
        <v>3.21</v>
      </c>
      <c r="I77" s="2">
        <v>1.0003</v>
      </c>
      <c r="J77" s="2">
        <v>0.311</v>
      </c>
      <c r="L77">
        <f t="shared" si="1"/>
        <v>0.68909327201839454</v>
      </c>
      <c r="N77">
        <f t="shared" si="4"/>
        <v>4.9118330006653359</v>
      </c>
      <c r="O77">
        <f t="shared" si="2"/>
        <v>3.3847110740364053</v>
      </c>
      <c r="P77" s="2">
        <f t="shared" si="5"/>
        <v>2.2119894031790466</v>
      </c>
      <c r="Q77" s="2">
        <f t="shared" si="3"/>
        <v>65.352384732241248</v>
      </c>
    </row>
    <row r="78" spans="1:19" x14ac:dyDescent="0.25">
      <c r="A78" t="s">
        <v>26</v>
      </c>
      <c r="B78">
        <v>1</v>
      </c>
      <c r="C78" s="2">
        <v>16</v>
      </c>
      <c r="D78" s="2" t="s">
        <v>32</v>
      </c>
      <c r="E78" s="2">
        <v>135</v>
      </c>
      <c r="F78" s="3">
        <v>5</v>
      </c>
      <c r="G78" s="2">
        <v>3.55</v>
      </c>
      <c r="I78" s="2">
        <v>1.0879000000000001</v>
      </c>
      <c r="J78" s="2">
        <v>0.33750000000000002</v>
      </c>
      <c r="L78">
        <f t="shared" si="1"/>
        <v>0.68976928026473017</v>
      </c>
      <c r="N78">
        <f t="shared" si="4"/>
        <v>4.9118330006653359</v>
      </c>
      <c r="O78">
        <f t="shared" si="2"/>
        <v>3.3880315136494787</v>
      </c>
      <c r="P78" s="2">
        <f t="shared" si="5"/>
        <v>2.4486809449397922</v>
      </c>
      <c r="Q78" s="2">
        <f t="shared" si="3"/>
        <v>72.274444174285492</v>
      </c>
      <c r="R78" s="2">
        <f>AVERAGE(Q78:Q80)</f>
        <v>68.769929389223009</v>
      </c>
      <c r="S78" s="2">
        <f>STDEV(Q78:Q80)</f>
        <v>3.0578881108079736</v>
      </c>
    </row>
    <row r="79" spans="1:19" x14ac:dyDescent="0.25">
      <c r="A79" t="s">
        <v>26</v>
      </c>
      <c r="B79">
        <v>2</v>
      </c>
      <c r="C79" s="2">
        <v>16</v>
      </c>
      <c r="D79" s="2" t="s">
        <v>32</v>
      </c>
      <c r="E79" s="2">
        <v>88</v>
      </c>
      <c r="F79" s="2">
        <v>5.03</v>
      </c>
      <c r="G79" s="2">
        <v>3.33</v>
      </c>
      <c r="I79" s="2">
        <v>1.0002</v>
      </c>
      <c r="J79" s="2">
        <v>0.35399999999999998</v>
      </c>
      <c r="L79">
        <f t="shared" si="1"/>
        <v>0.6460707858428314</v>
      </c>
      <c r="N79">
        <f t="shared" si="4"/>
        <v>4.9413039986693281</v>
      </c>
      <c r="O79">
        <f t="shared" si="2"/>
        <v>3.1924321575086179</v>
      </c>
      <c r="P79" s="2">
        <f t="shared" si="5"/>
        <v>2.1514157168566288</v>
      </c>
      <c r="Q79" s="2">
        <f t="shared" si="3"/>
        <v>67.391117828345614</v>
      </c>
    </row>
    <row r="80" spans="1:19" x14ac:dyDescent="0.25">
      <c r="A80" t="s">
        <v>26</v>
      </c>
      <c r="B80">
        <v>3</v>
      </c>
      <c r="C80" s="2">
        <v>16</v>
      </c>
      <c r="D80" s="2" t="s">
        <v>32</v>
      </c>
      <c r="E80" s="2">
        <v>140</v>
      </c>
      <c r="F80" s="2">
        <v>5.01</v>
      </c>
      <c r="G80" s="2">
        <v>3.28</v>
      </c>
      <c r="I80" s="2">
        <v>1.0488999999999999</v>
      </c>
      <c r="J80" s="2">
        <v>0.32990000000000003</v>
      </c>
      <c r="L80">
        <f t="shared" si="1"/>
        <v>0.68548002669463237</v>
      </c>
      <c r="N80">
        <f t="shared" si="4"/>
        <v>4.9216566666666663</v>
      </c>
      <c r="O80">
        <f t="shared" si="2"/>
        <v>3.373697343248482</v>
      </c>
      <c r="P80" s="2">
        <f t="shared" si="5"/>
        <v>2.2483744875583942</v>
      </c>
      <c r="Q80" s="2">
        <f t="shared" si="3"/>
        <v>66.644226165037935</v>
      </c>
    </row>
    <row r="81" spans="1:19" x14ac:dyDescent="0.25">
      <c r="A81" t="s">
        <v>27</v>
      </c>
      <c r="B81">
        <v>1</v>
      </c>
      <c r="C81" s="2">
        <v>16</v>
      </c>
      <c r="D81" s="2" t="s">
        <v>32</v>
      </c>
      <c r="E81" s="2">
        <v>52</v>
      </c>
      <c r="F81" s="3">
        <v>5</v>
      </c>
      <c r="G81" s="2">
        <v>3.89</v>
      </c>
      <c r="I81" s="2">
        <v>1.0007999999999999</v>
      </c>
      <c r="J81" s="2">
        <v>0.2296</v>
      </c>
      <c r="L81">
        <f t="shared" si="1"/>
        <v>0.77058353317346118</v>
      </c>
      <c r="N81">
        <f t="shared" ref="N81:N123" si="6">F81*R$8</f>
        <v>4.9118330006653359</v>
      </c>
      <c r="O81">
        <f t="shared" ref="O81:O122" si="7">N81*L81</f>
        <v>3.7849776280106981</v>
      </c>
      <c r="P81" s="2">
        <f t="shared" si="5"/>
        <v>2.9975699440447641</v>
      </c>
      <c r="Q81" s="2">
        <f t="shared" si="3"/>
        <v>79.196503616329736</v>
      </c>
      <c r="R81" s="2">
        <f>AVERAGE(Q81:Q83)</f>
        <v>78.741101404201984</v>
      </c>
      <c r="S81" s="2">
        <f>STDEV(Q81:Q83)</f>
        <v>6.1926044374348441</v>
      </c>
    </row>
    <row r="82" spans="1:19" x14ac:dyDescent="0.25">
      <c r="A82" t="s">
        <v>27</v>
      </c>
      <c r="B82">
        <v>2</v>
      </c>
      <c r="C82" s="2">
        <v>16</v>
      </c>
      <c r="D82" s="2" t="s">
        <v>32</v>
      </c>
      <c r="E82" s="2">
        <v>9</v>
      </c>
      <c r="F82" s="2">
        <v>5.01</v>
      </c>
      <c r="G82" s="2">
        <v>3.56</v>
      </c>
      <c r="I82" s="2">
        <v>1</v>
      </c>
      <c r="J82" s="2">
        <v>0.37069999999999997</v>
      </c>
      <c r="L82">
        <f t="shared" si="1"/>
        <v>0.62929999999999997</v>
      </c>
      <c r="N82">
        <f t="shared" si="6"/>
        <v>4.9216566666666663</v>
      </c>
      <c r="O82">
        <f t="shared" si="7"/>
        <v>3.0971985403333329</v>
      </c>
      <c r="P82" s="2">
        <f t="shared" si="5"/>
        <v>2.2403079999999997</v>
      </c>
      <c r="Q82" s="2">
        <f t="shared" ref="Q82:Q122" si="8">(P82*100)/O82</f>
        <v>72.333367423028974</v>
      </c>
    </row>
    <row r="83" spans="1:19" x14ac:dyDescent="0.25">
      <c r="A83" t="s">
        <v>27</v>
      </c>
      <c r="B83">
        <v>3</v>
      </c>
      <c r="C83" s="2">
        <v>16</v>
      </c>
      <c r="D83" s="2" t="s">
        <v>32</v>
      </c>
      <c r="E83" s="2">
        <v>24</v>
      </c>
      <c r="F83" s="3">
        <v>5</v>
      </c>
      <c r="G83" s="2">
        <v>4.16</v>
      </c>
      <c r="I83" s="2">
        <v>1.1194999999999999</v>
      </c>
      <c r="J83" s="2">
        <v>0.28310000000000002</v>
      </c>
      <c r="L83">
        <f t="shared" si="1"/>
        <v>0.74711924966502896</v>
      </c>
      <c r="N83">
        <f t="shared" si="6"/>
        <v>4.9118330006653359</v>
      </c>
      <c r="O83">
        <f t="shared" si="7"/>
        <v>3.6697249859370134</v>
      </c>
      <c r="P83" s="2">
        <f t="shared" si="5"/>
        <v>3.1080160786065205</v>
      </c>
      <c r="Q83" s="2">
        <f t="shared" si="8"/>
        <v>84.693433173247229</v>
      </c>
    </row>
    <row r="84" spans="1:19" x14ac:dyDescent="0.25">
      <c r="A84" t="s">
        <v>28</v>
      </c>
      <c r="B84">
        <v>1</v>
      </c>
      <c r="C84" s="2">
        <v>16</v>
      </c>
      <c r="D84" s="2" t="s">
        <v>32</v>
      </c>
      <c r="E84" s="2">
        <v>92</v>
      </c>
      <c r="F84" s="2">
        <v>5.0199999999999996</v>
      </c>
      <c r="G84" s="2">
        <v>4</v>
      </c>
      <c r="I84" s="2">
        <v>1.0005999999999999</v>
      </c>
      <c r="J84" s="2">
        <v>0.30309999999999998</v>
      </c>
      <c r="L84">
        <f t="shared" si="1"/>
        <v>0.69708175094943037</v>
      </c>
      <c r="N84">
        <f t="shared" si="6"/>
        <v>4.9314803326679968</v>
      </c>
      <c r="O84">
        <f t="shared" si="7"/>
        <v>3.4376449450688864</v>
      </c>
      <c r="P84" s="2">
        <f t="shared" si="5"/>
        <v>2.7883270037977215</v>
      </c>
      <c r="Q84" s="2">
        <f t="shared" si="8"/>
        <v>81.111547246827328</v>
      </c>
      <c r="R84" s="2">
        <f>AVERAGE(Q84:Q86)</f>
        <v>81.613656326494137</v>
      </c>
      <c r="S84" s="2">
        <f>STDEV(Q84:Q86)</f>
        <v>1.6649685973266395</v>
      </c>
    </row>
    <row r="85" spans="1:19" x14ac:dyDescent="0.25">
      <c r="A85" t="s">
        <v>28</v>
      </c>
      <c r="B85">
        <v>2</v>
      </c>
      <c r="C85" s="2">
        <v>16</v>
      </c>
      <c r="D85" s="2" t="s">
        <v>32</v>
      </c>
      <c r="E85" s="2">
        <v>48</v>
      </c>
      <c r="F85" s="2">
        <v>5.01</v>
      </c>
      <c r="G85" s="2">
        <v>3.95</v>
      </c>
      <c r="I85" s="2">
        <v>1.0003</v>
      </c>
      <c r="J85" s="2">
        <v>0.33789999999999998</v>
      </c>
      <c r="L85">
        <f t="shared" si="1"/>
        <v>0.66220133959812055</v>
      </c>
      <c r="N85">
        <f t="shared" si="6"/>
        <v>4.9216566666666663</v>
      </c>
      <c r="O85">
        <f t="shared" si="7"/>
        <v>3.2591276377086871</v>
      </c>
      <c r="P85" s="2">
        <f t="shared" si="5"/>
        <v>2.6156952914125764</v>
      </c>
      <c r="Q85" s="2">
        <f t="shared" si="8"/>
        <v>80.257528460945082</v>
      </c>
    </row>
    <row r="86" spans="1:19" x14ac:dyDescent="0.25">
      <c r="A86" t="s">
        <v>28</v>
      </c>
      <c r="B86">
        <v>3</v>
      </c>
      <c r="C86" s="2">
        <v>16</v>
      </c>
      <c r="D86" s="2" t="s">
        <v>32</v>
      </c>
      <c r="E86" s="2">
        <v>122</v>
      </c>
      <c r="F86" s="3">
        <v>5</v>
      </c>
      <c r="G86" s="2">
        <v>4.0999999999999996</v>
      </c>
      <c r="I86" s="2">
        <v>1.0005999999999999</v>
      </c>
      <c r="J86" s="2">
        <v>0.318</v>
      </c>
      <c r="L86">
        <f t="shared" si="1"/>
        <v>0.68219068558864671</v>
      </c>
      <c r="N86">
        <f t="shared" si="6"/>
        <v>4.9118330006653359</v>
      </c>
      <c r="O86">
        <f t="shared" si="7"/>
        <v>3.3508067222208253</v>
      </c>
      <c r="P86" s="2">
        <f t="shared" si="5"/>
        <v>2.7969818109134512</v>
      </c>
      <c r="Q86" s="2">
        <f t="shared" si="8"/>
        <v>83.471893271710002</v>
      </c>
    </row>
    <row r="87" spans="1:19" x14ac:dyDescent="0.25">
      <c r="A87" t="s">
        <v>23</v>
      </c>
      <c r="B87">
        <v>1</v>
      </c>
      <c r="C87" s="2">
        <v>32</v>
      </c>
      <c r="D87" s="2" t="s">
        <v>33</v>
      </c>
      <c r="E87" s="2">
        <v>130</v>
      </c>
      <c r="F87" s="2">
        <v>5.01</v>
      </c>
      <c r="G87" s="2">
        <v>4.26</v>
      </c>
      <c r="I87" s="2">
        <v>1.0471999999999999</v>
      </c>
      <c r="J87" s="2">
        <v>0.3921</v>
      </c>
      <c r="L87">
        <f t="shared" si="1"/>
        <v>0.62557295645530941</v>
      </c>
      <c r="N87">
        <f t="shared" si="6"/>
        <v>4.9216566666666663</v>
      </c>
      <c r="O87">
        <f t="shared" si="7"/>
        <v>3.0788553116246495</v>
      </c>
      <c r="P87" s="2">
        <f t="shared" si="5"/>
        <v>2.6649407944996182</v>
      </c>
      <c r="Q87" s="2">
        <f t="shared" si="8"/>
        <v>86.55622056800658</v>
      </c>
      <c r="R87" s="2">
        <f>AVERAGE(Q87:Q89)</f>
        <v>74.750846090442451</v>
      </c>
      <c r="S87" s="2">
        <f>STDEV(Q87:Q89)</f>
        <v>10.380577608097125</v>
      </c>
    </row>
    <row r="88" spans="1:19" x14ac:dyDescent="0.25">
      <c r="A88" t="s">
        <v>23</v>
      </c>
      <c r="B88">
        <v>2</v>
      </c>
      <c r="C88" s="2">
        <v>32</v>
      </c>
      <c r="D88" s="2" t="s">
        <v>33</v>
      </c>
      <c r="E88" s="2">
        <v>132</v>
      </c>
      <c r="F88" s="2">
        <v>5.01</v>
      </c>
      <c r="G88" s="2">
        <v>3.3</v>
      </c>
      <c r="I88" s="2">
        <v>1.0843</v>
      </c>
      <c r="J88" s="2">
        <v>0.39079999999999998</v>
      </c>
      <c r="L88">
        <f t="shared" si="1"/>
        <v>0.6395831411970857</v>
      </c>
      <c r="N88">
        <f t="shared" si="6"/>
        <v>4.9216566666666663</v>
      </c>
      <c r="O88">
        <f t="shared" si="7"/>
        <v>3.1478086307602444</v>
      </c>
      <c r="P88" s="2">
        <f t="shared" si="5"/>
        <v>2.1106243659503825</v>
      </c>
      <c r="Q88" s="2">
        <f t="shared" si="8"/>
        <v>67.05059339775157</v>
      </c>
    </row>
    <row r="89" spans="1:19" x14ac:dyDescent="0.25">
      <c r="A89" t="s">
        <v>23</v>
      </c>
      <c r="B89">
        <v>3</v>
      </c>
      <c r="C89" s="2">
        <v>32</v>
      </c>
      <c r="D89" s="2" t="s">
        <v>33</v>
      </c>
      <c r="E89" s="2">
        <v>43</v>
      </c>
      <c r="F89" s="3">
        <v>5</v>
      </c>
      <c r="G89" s="2">
        <v>3.47</v>
      </c>
      <c r="I89" s="2">
        <v>1.0177</v>
      </c>
      <c r="J89" s="2">
        <v>0.33850000000000002</v>
      </c>
      <c r="L89">
        <f t="shared" si="1"/>
        <v>0.66738724575022113</v>
      </c>
      <c r="N89">
        <f t="shared" si="6"/>
        <v>4.9118330006653359</v>
      </c>
      <c r="O89">
        <f t="shared" si="7"/>
        <v>3.2780946978990824</v>
      </c>
      <c r="P89" s="2">
        <f t="shared" si="5"/>
        <v>2.3158337427532674</v>
      </c>
      <c r="Q89" s="2">
        <f t="shared" si="8"/>
        <v>70.645724305569203</v>
      </c>
    </row>
    <row r="90" spans="1:19" x14ac:dyDescent="0.25">
      <c r="A90" t="s">
        <v>24</v>
      </c>
      <c r="B90">
        <v>1</v>
      </c>
      <c r="C90" s="2">
        <v>32</v>
      </c>
      <c r="D90" s="2" t="s">
        <v>33</v>
      </c>
      <c r="E90" s="2">
        <v>95</v>
      </c>
      <c r="F90" s="3">
        <v>5</v>
      </c>
      <c r="G90" s="2">
        <v>3.03</v>
      </c>
      <c r="I90" s="2">
        <v>1.0308999999999999</v>
      </c>
      <c r="J90" s="2">
        <v>0.2198</v>
      </c>
      <c r="L90">
        <f t="shared" si="1"/>
        <v>0.78678824328256858</v>
      </c>
      <c r="N90">
        <f t="shared" si="6"/>
        <v>4.9118330006653359</v>
      </c>
      <c r="O90">
        <f t="shared" si="7"/>
        <v>3.8645724578908269</v>
      </c>
      <c r="P90" s="2">
        <f t="shared" si="5"/>
        <v>2.3839683771461826</v>
      </c>
      <c r="Q90" s="2">
        <f t="shared" si="8"/>
        <v>61.687765027629588</v>
      </c>
      <c r="R90" s="2">
        <f>AVERAGE(Q90:Q92)</f>
        <v>62.934770609083536</v>
      </c>
      <c r="S90" s="2">
        <f>STDEV(Q90:Q92)</f>
        <v>1.0806138612166751</v>
      </c>
    </row>
    <row r="91" spans="1:19" x14ac:dyDescent="0.25">
      <c r="A91" t="s">
        <v>24</v>
      </c>
      <c r="B91">
        <v>2</v>
      </c>
      <c r="C91" s="2">
        <v>32</v>
      </c>
      <c r="D91" s="2" t="s">
        <v>33</v>
      </c>
      <c r="E91" s="2">
        <v>27</v>
      </c>
      <c r="F91" s="3">
        <v>5</v>
      </c>
      <c r="G91" s="2">
        <v>3.12</v>
      </c>
      <c r="I91" s="2">
        <v>1.1473</v>
      </c>
      <c r="J91" s="2">
        <v>0.36209999999999998</v>
      </c>
      <c r="L91">
        <f t="shared" si="1"/>
        <v>0.68438943606728841</v>
      </c>
      <c r="N91">
        <f t="shared" si="6"/>
        <v>4.9118330006653359</v>
      </c>
      <c r="O91">
        <f t="shared" si="7"/>
        <v>3.3616066173820465</v>
      </c>
      <c r="P91" s="2">
        <f t="shared" si="5"/>
        <v>2.13529504052994</v>
      </c>
      <c r="Q91" s="2">
        <f t="shared" si="8"/>
        <v>63.520074879935422</v>
      </c>
    </row>
    <row r="92" spans="1:19" x14ac:dyDescent="0.25">
      <c r="A92" t="s">
        <v>24</v>
      </c>
      <c r="B92">
        <v>3</v>
      </c>
      <c r="C92" s="2">
        <v>32</v>
      </c>
      <c r="D92" s="2" t="s">
        <v>33</v>
      </c>
      <c r="E92" s="2">
        <v>116</v>
      </c>
      <c r="F92" s="2">
        <v>5.01</v>
      </c>
      <c r="G92" s="2">
        <v>3.13</v>
      </c>
      <c r="I92" s="2">
        <v>1.0177</v>
      </c>
      <c r="J92" s="2">
        <v>0.33989999999999998</v>
      </c>
      <c r="L92">
        <f t="shared" si="1"/>
        <v>0.66601159477252636</v>
      </c>
      <c r="N92">
        <f t="shared" si="6"/>
        <v>4.9216566666666663</v>
      </c>
      <c r="O92">
        <f t="shared" si="7"/>
        <v>3.2778804054895025</v>
      </c>
      <c r="P92" s="2">
        <f t="shared" si="5"/>
        <v>2.0846162916380075</v>
      </c>
      <c r="Q92" s="2">
        <f t="shared" si="8"/>
        <v>63.596471919685584</v>
      </c>
    </row>
    <row r="93" spans="1:19" x14ac:dyDescent="0.25">
      <c r="A93" t="s">
        <v>25</v>
      </c>
      <c r="B93">
        <v>1</v>
      </c>
      <c r="C93" s="2">
        <v>32</v>
      </c>
      <c r="D93" s="2" t="s">
        <v>33</v>
      </c>
      <c r="E93" s="2">
        <v>50</v>
      </c>
      <c r="F93" s="3">
        <v>5</v>
      </c>
      <c r="G93" s="2">
        <v>2.46</v>
      </c>
      <c r="I93" s="2">
        <v>1.0661</v>
      </c>
      <c r="J93" s="2">
        <v>0.33360000000000001</v>
      </c>
      <c r="L93">
        <f t="shared" si="1"/>
        <v>0.68708376324922615</v>
      </c>
      <c r="N93">
        <f t="shared" si="6"/>
        <v>4.9118330006653359</v>
      </c>
      <c r="O93">
        <f t="shared" si="7"/>
        <v>3.3748407025488776</v>
      </c>
      <c r="P93" s="2">
        <f t="shared" si="5"/>
        <v>1.6902260575930963</v>
      </c>
      <c r="Q93" s="2">
        <f t="shared" si="8"/>
        <v>50.083135963026002</v>
      </c>
      <c r="R93" s="2">
        <f>AVERAGE(Q93:Q95)</f>
        <v>38.330589225714654</v>
      </c>
      <c r="S93" s="2">
        <f>STDEV(Q93:Q95)</f>
        <v>17.444714113485862</v>
      </c>
    </row>
    <row r="94" spans="1:19" x14ac:dyDescent="0.25">
      <c r="A94" t="s">
        <v>25</v>
      </c>
      <c r="B94">
        <v>2</v>
      </c>
      <c r="C94" s="2">
        <v>32</v>
      </c>
      <c r="D94" s="2" t="s">
        <v>33</v>
      </c>
      <c r="E94" s="2">
        <v>76</v>
      </c>
      <c r="F94" s="3">
        <v>5</v>
      </c>
      <c r="G94" s="2">
        <v>2.29</v>
      </c>
      <c r="I94" s="2">
        <v>1.1265000000000001</v>
      </c>
      <c r="J94" s="2">
        <v>0.4577</v>
      </c>
      <c r="L94">
        <f t="shared" si="1"/>
        <v>0.59369729249889036</v>
      </c>
      <c r="N94">
        <f t="shared" si="6"/>
        <v>4.9118330006653359</v>
      </c>
      <c r="O94">
        <f t="shared" si="7"/>
        <v>2.9161419537017101</v>
      </c>
      <c r="P94" s="2">
        <f t="shared" si="5"/>
        <v>1.359566799822459</v>
      </c>
      <c r="Q94" s="2">
        <f t="shared" si="8"/>
        <v>46.622106242003881</v>
      </c>
    </row>
    <row r="95" spans="1:19" x14ac:dyDescent="0.25">
      <c r="A95" t="s">
        <v>25</v>
      </c>
      <c r="B95">
        <v>3</v>
      </c>
      <c r="C95" s="2">
        <v>32</v>
      </c>
      <c r="D95" s="2" t="s">
        <v>33</v>
      </c>
      <c r="E95" s="2">
        <v>26</v>
      </c>
      <c r="F95" s="2">
        <v>5.01</v>
      </c>
      <c r="G95" s="2">
        <v>0.9</v>
      </c>
      <c r="I95" s="2">
        <v>1.03</v>
      </c>
      <c r="J95" s="2">
        <v>0.2147</v>
      </c>
      <c r="L95">
        <f t="shared" si="1"/>
        <v>0.79155339805825242</v>
      </c>
      <c r="N95">
        <f t="shared" si="6"/>
        <v>4.9216566666666663</v>
      </c>
      <c r="O95">
        <f t="shared" si="7"/>
        <v>3.8957540585760513</v>
      </c>
      <c r="P95" s="2">
        <f t="shared" si="5"/>
        <v>0.71239805825242719</v>
      </c>
      <c r="Q95" s="2">
        <f t="shared" si="8"/>
        <v>18.286525472114064</v>
      </c>
    </row>
    <row r="96" spans="1:19" x14ac:dyDescent="0.25">
      <c r="A96" t="s">
        <v>26</v>
      </c>
      <c r="B96">
        <v>1</v>
      </c>
      <c r="C96" s="2">
        <v>32</v>
      </c>
      <c r="D96" s="2" t="s">
        <v>33</v>
      </c>
      <c r="E96" s="2">
        <v>125</v>
      </c>
      <c r="F96" s="2">
        <v>5.01</v>
      </c>
      <c r="G96" s="2">
        <v>2.74</v>
      </c>
      <c r="I96" s="2">
        <v>1.0966</v>
      </c>
      <c r="J96" s="2">
        <v>0.375</v>
      </c>
      <c r="L96">
        <f t="shared" si="1"/>
        <v>0.65803392303483499</v>
      </c>
      <c r="N96">
        <f t="shared" si="6"/>
        <v>4.9216566666666663</v>
      </c>
      <c r="O96">
        <f t="shared" si="7"/>
        <v>3.2386170441972157</v>
      </c>
      <c r="P96" s="2">
        <f t="shared" si="5"/>
        <v>1.8030129491154481</v>
      </c>
      <c r="Q96" s="2">
        <f t="shared" si="8"/>
        <v>55.672310881769491</v>
      </c>
      <c r="R96" s="2">
        <f>AVERAGE(Q96:Q98)</f>
        <v>45.134124891550748</v>
      </c>
      <c r="S96" s="2">
        <f>STDEV(Q96:Q98)</f>
        <v>9.21292504374596</v>
      </c>
    </row>
    <row r="97" spans="1:19" x14ac:dyDescent="0.25">
      <c r="A97" t="s">
        <v>26</v>
      </c>
      <c r="B97">
        <v>2</v>
      </c>
      <c r="C97" s="2">
        <v>32</v>
      </c>
      <c r="D97" s="2" t="s">
        <v>33</v>
      </c>
      <c r="E97" s="2">
        <v>58</v>
      </c>
      <c r="F97" s="3">
        <v>5</v>
      </c>
      <c r="G97" s="2">
        <v>2.02</v>
      </c>
      <c r="I97" s="2">
        <v>1.0024999999999999</v>
      </c>
      <c r="J97" s="2">
        <v>0.4103</v>
      </c>
      <c r="L97">
        <f t="shared" si="1"/>
        <v>0.59072319201995005</v>
      </c>
      <c r="N97">
        <f t="shared" si="6"/>
        <v>4.9118330006653359</v>
      </c>
      <c r="O97">
        <f t="shared" si="7"/>
        <v>2.9015336688219566</v>
      </c>
      <c r="P97" s="2">
        <f t="shared" si="5"/>
        <v>1.1932608478802991</v>
      </c>
      <c r="Q97" s="2">
        <f t="shared" si="8"/>
        <v>41.125176685086387</v>
      </c>
    </row>
    <row r="98" spans="1:19" x14ac:dyDescent="0.25">
      <c r="A98" t="s">
        <v>26</v>
      </c>
      <c r="B98">
        <v>3</v>
      </c>
      <c r="C98" s="2">
        <v>32</v>
      </c>
      <c r="D98" s="2" t="s">
        <v>33</v>
      </c>
      <c r="E98" s="2">
        <v>141</v>
      </c>
      <c r="F98" s="2">
        <v>5.01</v>
      </c>
      <c r="G98" s="2">
        <v>1.9</v>
      </c>
      <c r="I98" s="2">
        <v>1.0639000000000001</v>
      </c>
      <c r="J98" s="2">
        <v>0.43159999999999998</v>
      </c>
      <c r="L98">
        <f t="shared" si="1"/>
        <v>0.59432277469687</v>
      </c>
      <c r="N98">
        <f t="shared" si="6"/>
        <v>4.9216566666666663</v>
      </c>
      <c r="O98">
        <f t="shared" si="7"/>
        <v>2.9250526462386812</v>
      </c>
      <c r="P98" s="2">
        <f t="shared" si="5"/>
        <v>1.1292132719240529</v>
      </c>
      <c r="Q98" s="2">
        <f t="shared" si="8"/>
        <v>38.604887107796358</v>
      </c>
    </row>
    <row r="99" spans="1:19" x14ac:dyDescent="0.25">
      <c r="A99" t="s">
        <v>27</v>
      </c>
      <c r="B99">
        <v>1</v>
      </c>
      <c r="C99" s="2">
        <v>32</v>
      </c>
      <c r="D99" s="2" t="s">
        <v>33</v>
      </c>
      <c r="E99" s="2">
        <v>40</v>
      </c>
      <c r="F99" s="2">
        <v>5.01</v>
      </c>
      <c r="G99" s="2">
        <v>3.32</v>
      </c>
      <c r="I99" s="2">
        <v>1.0971</v>
      </c>
      <c r="J99" s="2">
        <v>0.39750000000000002</v>
      </c>
      <c r="L99">
        <f t="shared" si="1"/>
        <v>0.63768115942028991</v>
      </c>
      <c r="N99">
        <f t="shared" si="6"/>
        <v>4.9216566666666663</v>
      </c>
      <c r="O99">
        <f t="shared" si="7"/>
        <v>3.1384477294685991</v>
      </c>
      <c r="P99" s="2">
        <f t="shared" si="5"/>
        <v>2.1171014492753626</v>
      </c>
      <c r="Q99" s="2">
        <f t="shared" si="8"/>
        <v>67.456960630465218</v>
      </c>
      <c r="R99" s="2">
        <f>AVERAGE(Q99:Q101)</f>
        <v>60.69270713045811</v>
      </c>
      <c r="S99" s="2">
        <f>STDEV(Q99:Q101)</f>
        <v>8.389709954061134</v>
      </c>
    </row>
    <row r="100" spans="1:19" x14ac:dyDescent="0.25">
      <c r="A100" t="s">
        <v>27</v>
      </c>
      <c r="B100">
        <v>2</v>
      </c>
      <c r="C100" s="2">
        <v>32</v>
      </c>
      <c r="D100" s="2" t="s">
        <v>33</v>
      </c>
      <c r="E100" s="2">
        <v>133</v>
      </c>
      <c r="F100" s="3">
        <v>5</v>
      </c>
      <c r="G100" s="2">
        <v>2.52</v>
      </c>
      <c r="I100" s="2">
        <v>0.99909999999999999</v>
      </c>
      <c r="J100" s="2">
        <v>0.1946</v>
      </c>
      <c r="L100">
        <f t="shared" si="1"/>
        <v>0.80522470223200882</v>
      </c>
      <c r="N100">
        <f t="shared" si="6"/>
        <v>4.9118330006653359</v>
      </c>
      <c r="O100">
        <f t="shared" si="7"/>
        <v>3.9551292653740995</v>
      </c>
      <c r="P100" s="2">
        <f t="shared" si="5"/>
        <v>2.0291662496246623</v>
      </c>
      <c r="Q100" s="2">
        <f t="shared" si="8"/>
        <v>51.304675864563229</v>
      </c>
    </row>
    <row r="101" spans="1:19" x14ac:dyDescent="0.25">
      <c r="A101" t="s">
        <v>27</v>
      </c>
      <c r="B101">
        <v>3</v>
      </c>
      <c r="C101" s="2">
        <v>32</v>
      </c>
      <c r="D101" s="2" t="s">
        <v>33</v>
      </c>
      <c r="E101" s="2">
        <v>1</v>
      </c>
      <c r="F101" s="3">
        <v>5</v>
      </c>
      <c r="G101" s="2">
        <v>3.11</v>
      </c>
      <c r="I101" s="2">
        <v>1.0009999999999999</v>
      </c>
      <c r="J101" s="2">
        <v>0.29170000000000001</v>
      </c>
      <c r="L101">
        <f t="shared" si="1"/>
        <v>0.70859140859140846</v>
      </c>
      <c r="N101">
        <f t="shared" si="6"/>
        <v>4.9118330006653359</v>
      </c>
      <c r="O101">
        <f t="shared" si="7"/>
        <v>3.4804826647072149</v>
      </c>
      <c r="P101" s="2">
        <f t="shared" si="5"/>
        <v>2.2037192807192802</v>
      </c>
      <c r="Q101" s="2">
        <f t="shared" si="8"/>
        <v>63.316484896345884</v>
      </c>
    </row>
    <row r="102" spans="1:19" x14ac:dyDescent="0.25">
      <c r="A102" t="s">
        <v>28</v>
      </c>
      <c r="B102">
        <v>1</v>
      </c>
      <c r="C102" s="2">
        <v>32</v>
      </c>
      <c r="D102" s="2" t="s">
        <v>33</v>
      </c>
      <c r="E102" s="2">
        <v>30</v>
      </c>
      <c r="F102" s="3">
        <v>5</v>
      </c>
      <c r="G102" s="2">
        <v>3.74</v>
      </c>
      <c r="I102" s="2">
        <v>1.0986</v>
      </c>
      <c r="J102" s="2">
        <v>0.39429999999999998</v>
      </c>
      <c r="L102">
        <f t="shared" si="1"/>
        <v>0.64108865829237216</v>
      </c>
      <c r="N102">
        <f t="shared" si="6"/>
        <v>4.9118330006653359</v>
      </c>
      <c r="O102">
        <f t="shared" si="7"/>
        <v>3.1489204281527363</v>
      </c>
      <c r="P102" s="2">
        <f t="shared" si="5"/>
        <v>2.397671582013472</v>
      </c>
      <c r="Q102" s="2">
        <f t="shared" si="8"/>
        <v>76.142653862486696</v>
      </c>
      <c r="R102" s="2">
        <f>AVERAGE(Q102:Q104)</f>
        <v>69.810275368926881</v>
      </c>
      <c r="S102" s="2">
        <f>STDEV(Q102:Q104)</f>
        <v>5.4844494412588256</v>
      </c>
    </row>
    <row r="103" spans="1:19" x14ac:dyDescent="0.25">
      <c r="A103" t="s">
        <v>28</v>
      </c>
      <c r="B103">
        <v>2</v>
      </c>
      <c r="C103" s="2">
        <v>32</v>
      </c>
      <c r="D103" s="2" t="s">
        <v>33</v>
      </c>
      <c r="E103" s="2">
        <v>118</v>
      </c>
      <c r="F103" s="3">
        <v>5</v>
      </c>
      <c r="G103" s="2">
        <v>3.27</v>
      </c>
      <c r="I103" s="2">
        <v>1.1097999999999999</v>
      </c>
      <c r="J103" s="2">
        <v>0.30690000000000001</v>
      </c>
      <c r="L103">
        <f t="shared" si="1"/>
        <v>0.72346368715083798</v>
      </c>
      <c r="N103">
        <f t="shared" si="6"/>
        <v>4.9118330006653359</v>
      </c>
      <c r="O103">
        <f t="shared" si="7"/>
        <v>3.5535328133305084</v>
      </c>
      <c r="P103" s="2">
        <f t="shared" si="5"/>
        <v>2.36572625698324</v>
      </c>
      <c r="Q103" s="2">
        <f t="shared" si="8"/>
        <v>66.573924633778461</v>
      </c>
    </row>
    <row r="104" spans="1:19" x14ac:dyDescent="0.25">
      <c r="A104" t="s">
        <v>28</v>
      </c>
      <c r="B104">
        <v>3</v>
      </c>
      <c r="C104" s="2">
        <v>32</v>
      </c>
      <c r="D104" s="2" t="s">
        <v>33</v>
      </c>
      <c r="E104" s="2">
        <v>80</v>
      </c>
      <c r="F104" s="2">
        <v>5.0199999999999996</v>
      </c>
      <c r="G104" s="2">
        <v>3.29</v>
      </c>
      <c r="I104" s="2">
        <v>1.0925</v>
      </c>
      <c r="J104" s="2">
        <v>0.33344000000000001</v>
      </c>
      <c r="L104">
        <f t="shared" si="1"/>
        <v>0.69479176201373005</v>
      </c>
      <c r="N104">
        <f t="shared" si="6"/>
        <v>4.9314803326679968</v>
      </c>
      <c r="O104">
        <f t="shared" si="7"/>
        <v>3.4263519096704531</v>
      </c>
      <c r="P104" s="2">
        <f t="shared" si="5"/>
        <v>2.285864897025172</v>
      </c>
      <c r="Q104" s="2">
        <f t="shared" si="8"/>
        <v>66.714247610515486</v>
      </c>
    </row>
    <row r="105" spans="1:19" x14ac:dyDescent="0.25">
      <c r="A105" t="s">
        <v>23</v>
      </c>
      <c r="B105">
        <v>1</v>
      </c>
      <c r="C105" s="2">
        <v>44</v>
      </c>
      <c r="D105" s="21" t="s">
        <v>34</v>
      </c>
      <c r="E105" s="2">
        <v>46</v>
      </c>
      <c r="F105" s="3">
        <v>5</v>
      </c>
      <c r="G105" s="2">
        <v>3.7</v>
      </c>
      <c r="I105" s="2">
        <v>1.0143</v>
      </c>
      <c r="J105" s="2">
        <v>0.34699999999999998</v>
      </c>
      <c r="L105">
        <f t="shared" si="1"/>
        <v>0.65789214236419202</v>
      </c>
      <c r="N105">
        <f t="shared" si="6"/>
        <v>4.9118330006653359</v>
      </c>
      <c r="O105">
        <f t="shared" si="7"/>
        <v>3.2314563357428558</v>
      </c>
      <c r="P105" s="2">
        <f t="shared" si="5"/>
        <v>2.4342009267475104</v>
      </c>
      <c r="Q105" s="2">
        <f t="shared" si="8"/>
        <v>75.328293928128531</v>
      </c>
      <c r="R105" s="2">
        <f>AVERAGE(Q105:Q107)</f>
        <v>72.95307745291727</v>
      </c>
      <c r="S105" s="2">
        <f>STDEV(Q105:Q107)</f>
        <v>5.0214277049403533</v>
      </c>
    </row>
    <row r="106" spans="1:19" x14ac:dyDescent="0.25">
      <c r="A106" t="s">
        <v>23</v>
      </c>
      <c r="B106">
        <v>2</v>
      </c>
      <c r="C106" s="2">
        <v>44</v>
      </c>
      <c r="D106" s="21" t="s">
        <v>34</v>
      </c>
      <c r="E106" s="2">
        <v>60</v>
      </c>
      <c r="F106" s="3">
        <v>5</v>
      </c>
      <c r="G106" s="2">
        <v>3.75</v>
      </c>
      <c r="I106" s="2">
        <v>1.1112</v>
      </c>
      <c r="J106" s="2">
        <v>0.33660000000000001</v>
      </c>
      <c r="L106">
        <f t="shared" si="1"/>
        <v>0.69708423326133906</v>
      </c>
      <c r="N106">
        <f t="shared" si="6"/>
        <v>4.9118330006653359</v>
      </c>
      <c r="O106">
        <f t="shared" si="7"/>
        <v>3.4239613411765379</v>
      </c>
      <c r="P106" s="2">
        <f t="shared" si="5"/>
        <v>2.6140658747300214</v>
      </c>
      <c r="Q106" s="2">
        <f t="shared" si="8"/>
        <v>76.34624384607622</v>
      </c>
    </row>
    <row r="107" spans="1:19" x14ac:dyDescent="0.25">
      <c r="A107" t="s">
        <v>23</v>
      </c>
      <c r="B107">
        <v>3</v>
      </c>
      <c r="C107" s="2">
        <v>44</v>
      </c>
      <c r="D107" s="21" t="s">
        <v>34</v>
      </c>
      <c r="E107" s="2">
        <v>94</v>
      </c>
      <c r="F107" s="3">
        <v>5</v>
      </c>
      <c r="G107" s="2">
        <v>3.3</v>
      </c>
      <c r="I107" s="2">
        <v>1.0061</v>
      </c>
      <c r="J107" s="2">
        <v>0.33179999999999998</v>
      </c>
      <c r="L107">
        <f t="shared" si="1"/>
        <v>0.6702117085776762</v>
      </c>
      <c r="N107">
        <f t="shared" si="6"/>
        <v>4.9118330006653359</v>
      </c>
      <c r="O107">
        <f t="shared" si="7"/>
        <v>3.2919679876241288</v>
      </c>
      <c r="P107" s="2">
        <f t="shared" si="5"/>
        <v>2.2116986383063315</v>
      </c>
      <c r="Q107" s="2">
        <f t="shared" si="8"/>
        <v>67.184694584547074</v>
      </c>
    </row>
    <row r="108" spans="1:19" x14ac:dyDescent="0.25">
      <c r="A108" t="s">
        <v>24</v>
      </c>
      <c r="B108">
        <v>1</v>
      </c>
      <c r="C108" s="2">
        <v>44</v>
      </c>
      <c r="D108" s="21" t="s">
        <v>34</v>
      </c>
      <c r="E108" s="2">
        <v>44</v>
      </c>
      <c r="F108" s="2">
        <v>5.01</v>
      </c>
      <c r="G108" s="2">
        <v>2.9</v>
      </c>
      <c r="I108" s="2">
        <v>0.98280000000000001</v>
      </c>
      <c r="J108" s="2">
        <v>0.1429</v>
      </c>
      <c r="L108">
        <f t="shared" si="1"/>
        <v>0.8545991045991046</v>
      </c>
      <c r="N108">
        <f t="shared" si="6"/>
        <v>4.9216566666666663</v>
      </c>
      <c r="O108">
        <f t="shared" si="7"/>
        <v>4.2060433804775466</v>
      </c>
      <c r="P108" s="2">
        <f t="shared" si="5"/>
        <v>2.4783374033374033</v>
      </c>
      <c r="Q108" s="2">
        <f t="shared" si="8"/>
        <v>58.923248743478659</v>
      </c>
      <c r="R108" s="2">
        <f>AVERAGE(Q108:Q110)</f>
        <v>58.720065127121835</v>
      </c>
      <c r="S108" s="2">
        <f>STDEV(Q108:Q110)</f>
        <v>5.7934059179462967</v>
      </c>
    </row>
    <row r="109" spans="1:19" x14ac:dyDescent="0.25">
      <c r="A109" t="s">
        <v>24</v>
      </c>
      <c r="B109">
        <v>2</v>
      </c>
      <c r="C109" s="2">
        <v>44</v>
      </c>
      <c r="D109" s="21" t="s">
        <v>34</v>
      </c>
      <c r="E109" s="2">
        <v>39</v>
      </c>
      <c r="F109" s="2">
        <v>5.01</v>
      </c>
      <c r="G109" s="2">
        <v>2.6</v>
      </c>
      <c r="I109" s="2">
        <v>1.0784</v>
      </c>
      <c r="J109" s="2">
        <v>0.42020000000000002</v>
      </c>
      <c r="L109">
        <f t="shared" si="1"/>
        <v>0.6103486646884273</v>
      </c>
      <c r="N109">
        <f t="shared" si="6"/>
        <v>4.9216566666666663</v>
      </c>
      <c r="O109">
        <f t="shared" si="7"/>
        <v>3.003926574554896</v>
      </c>
      <c r="P109" s="2">
        <f t="shared" si="5"/>
        <v>1.5869065281899111</v>
      </c>
      <c r="Q109" s="2">
        <f t="shared" si="8"/>
        <v>52.827740252773971</v>
      </c>
    </row>
    <row r="110" spans="1:19" x14ac:dyDescent="0.25">
      <c r="A110" t="s">
        <v>24</v>
      </c>
      <c r="B110">
        <v>3</v>
      </c>
      <c r="C110" s="2">
        <v>44</v>
      </c>
      <c r="D110" s="21" t="s">
        <v>34</v>
      </c>
      <c r="E110" s="2">
        <v>120</v>
      </c>
      <c r="F110" s="2">
        <v>5.01</v>
      </c>
      <c r="G110" s="2">
        <v>3.17</v>
      </c>
      <c r="I110" s="2">
        <v>1.1518999999999999</v>
      </c>
      <c r="J110" s="2">
        <v>0.40899999999999997</v>
      </c>
      <c r="L110">
        <f t="shared" si="1"/>
        <v>0.64493445611598221</v>
      </c>
      <c r="N110">
        <f t="shared" si="6"/>
        <v>4.9216566666666663</v>
      </c>
      <c r="O110">
        <f t="shared" si="7"/>
        <v>3.1741459655062645</v>
      </c>
      <c r="P110" s="2">
        <f t="shared" si="5"/>
        <v>2.0444422258876638</v>
      </c>
      <c r="Q110" s="2">
        <f t="shared" si="8"/>
        <v>64.409206385112881</v>
      </c>
    </row>
    <row r="111" spans="1:19" x14ac:dyDescent="0.25">
      <c r="A111" t="s">
        <v>25</v>
      </c>
      <c r="B111">
        <v>1</v>
      </c>
      <c r="C111" s="2">
        <v>44</v>
      </c>
      <c r="D111" s="21" t="s">
        <v>34</v>
      </c>
      <c r="E111" s="2">
        <v>78</v>
      </c>
      <c r="F111" s="2">
        <v>5.01</v>
      </c>
      <c r="G111" s="2">
        <v>1.82</v>
      </c>
      <c r="I111" s="2">
        <v>1.0840000000000001</v>
      </c>
      <c r="J111" s="2">
        <v>0.25819999999999999</v>
      </c>
      <c r="L111">
        <f t="shared" si="1"/>
        <v>0.76180811808118087</v>
      </c>
      <c r="N111">
        <f t="shared" si="6"/>
        <v>4.9216566666666663</v>
      </c>
      <c r="O111">
        <f t="shared" si="7"/>
        <v>3.7493580030750309</v>
      </c>
      <c r="P111" s="2">
        <f t="shared" si="5"/>
        <v>1.3864907749077493</v>
      </c>
      <c r="Q111" s="2">
        <f t="shared" si="8"/>
        <v>36.979418176941785</v>
      </c>
      <c r="R111" s="2">
        <f>AVERAGE(Q111:Q113)</f>
        <v>20.940103501734178</v>
      </c>
      <c r="S111" s="2">
        <f>STDEV(Q111:Q113)</f>
        <v>14.904139154918573</v>
      </c>
    </row>
    <row r="112" spans="1:19" x14ac:dyDescent="0.25">
      <c r="A112" t="s">
        <v>25</v>
      </c>
      <c r="B112">
        <v>2</v>
      </c>
      <c r="C112" s="2">
        <v>44</v>
      </c>
      <c r="D112" s="21" t="s">
        <v>34</v>
      </c>
      <c r="E112" s="2">
        <v>54</v>
      </c>
      <c r="F112" s="3">
        <v>5</v>
      </c>
      <c r="G112" s="2">
        <v>0.9</v>
      </c>
      <c r="I112" s="2">
        <v>0.67349999999999999</v>
      </c>
      <c r="J112" s="2">
        <v>0.27339999999999998</v>
      </c>
      <c r="L112">
        <f t="shared" si="1"/>
        <v>0.59406087602078694</v>
      </c>
      <c r="N112">
        <f t="shared" si="6"/>
        <v>4.9118330006653359</v>
      </c>
      <c r="O112">
        <f t="shared" si="7"/>
        <v>2.9179278152430599</v>
      </c>
      <c r="P112" s="2">
        <f t="shared" si="5"/>
        <v>0.53465478841870828</v>
      </c>
      <c r="Q112" s="2">
        <f t="shared" si="8"/>
        <v>18.323098523058295</v>
      </c>
    </row>
    <row r="113" spans="1:19" x14ac:dyDescent="0.25">
      <c r="A113" t="s">
        <v>25</v>
      </c>
      <c r="B113">
        <v>3</v>
      </c>
      <c r="C113" s="2">
        <v>44</v>
      </c>
      <c r="D113" s="21" t="s">
        <v>34</v>
      </c>
      <c r="E113" s="2">
        <v>51</v>
      </c>
      <c r="F113" s="2">
        <v>5.01</v>
      </c>
      <c r="G113" s="2">
        <v>0.37</v>
      </c>
      <c r="I113" s="2">
        <v>0.17699999999999999</v>
      </c>
      <c r="J113" s="2">
        <v>6.7100000000000007E-2</v>
      </c>
      <c r="L113">
        <f t="shared" si="1"/>
        <v>0.62090395480225979</v>
      </c>
      <c r="N113">
        <f>F113*R$8</f>
        <v>4.9216566666666663</v>
      </c>
      <c r="O113">
        <f t="shared" si="7"/>
        <v>3.0558760885122402</v>
      </c>
      <c r="P113" s="2">
        <f t="shared" si="5"/>
        <v>0.22973446327683611</v>
      </c>
      <c r="Q113" s="2">
        <f t="shared" si="8"/>
        <v>7.5177938052024489</v>
      </c>
    </row>
    <row r="114" spans="1:19" x14ac:dyDescent="0.25">
      <c r="A114" t="s">
        <v>26</v>
      </c>
      <c r="B114">
        <v>1</v>
      </c>
      <c r="C114" s="2">
        <v>44</v>
      </c>
      <c r="D114" s="21" t="s">
        <v>34</v>
      </c>
      <c r="E114" s="2">
        <v>49</v>
      </c>
      <c r="F114" s="3">
        <v>5</v>
      </c>
      <c r="G114" s="2">
        <v>2.62</v>
      </c>
      <c r="I114" s="2">
        <v>1.0201</v>
      </c>
      <c r="J114" s="2">
        <v>0.35460000000000003</v>
      </c>
      <c r="L114">
        <f t="shared" si="1"/>
        <v>0.65238702088030587</v>
      </c>
      <c r="N114">
        <f t="shared" si="6"/>
        <v>4.9118330006653359</v>
      </c>
      <c r="O114">
        <f t="shared" si="7"/>
        <v>3.2044160983656318</v>
      </c>
      <c r="P114" s="2">
        <f t="shared" si="5"/>
        <v>1.7092539947064014</v>
      </c>
      <c r="Q114" s="2">
        <f t="shared" si="8"/>
        <v>53.340575700458594</v>
      </c>
      <c r="R114" s="2">
        <f>AVERAGE(Q114:Q116)</f>
        <v>41.939536619444546</v>
      </c>
      <c r="S114" s="2">
        <f>STDEV(Q114:Q116)</f>
        <v>10.462623754341212</v>
      </c>
    </row>
    <row r="115" spans="1:19" x14ac:dyDescent="0.25">
      <c r="A115" t="s">
        <v>26</v>
      </c>
      <c r="B115">
        <v>2</v>
      </c>
      <c r="C115" s="2">
        <v>44</v>
      </c>
      <c r="D115" s="21" t="s">
        <v>34</v>
      </c>
      <c r="E115" s="2">
        <v>123</v>
      </c>
      <c r="F115" s="3">
        <v>5</v>
      </c>
      <c r="G115" s="2">
        <v>1.95</v>
      </c>
      <c r="I115" s="2">
        <v>1.0835999999999999</v>
      </c>
      <c r="J115" s="2">
        <v>0.47799999999999998</v>
      </c>
      <c r="L115">
        <f t="shared" si="1"/>
        <v>0.55887781469176812</v>
      </c>
      <c r="N115">
        <f t="shared" si="6"/>
        <v>4.9118330006653359</v>
      </c>
      <c r="O115">
        <f t="shared" si="7"/>
        <v>2.7451144935427529</v>
      </c>
      <c r="P115" s="2">
        <f t="shared" si="5"/>
        <v>1.0898117386489479</v>
      </c>
      <c r="Q115" s="2">
        <f t="shared" si="8"/>
        <v>39.700046799959637</v>
      </c>
    </row>
    <row r="116" spans="1:19" x14ac:dyDescent="0.25">
      <c r="A116" t="s">
        <v>26</v>
      </c>
      <c r="B116">
        <v>3</v>
      </c>
      <c r="C116" s="2">
        <v>44</v>
      </c>
      <c r="D116" s="21" t="s">
        <v>34</v>
      </c>
      <c r="E116" s="2">
        <v>61</v>
      </c>
      <c r="F116" s="3">
        <v>5</v>
      </c>
      <c r="G116" s="2">
        <v>1.61</v>
      </c>
      <c r="I116" s="2">
        <v>1.05</v>
      </c>
      <c r="J116" s="2">
        <v>0.46810000000000002</v>
      </c>
      <c r="L116">
        <f t="shared" si="1"/>
        <v>0.55419047619047623</v>
      </c>
      <c r="N116">
        <f t="shared" si="6"/>
        <v>4.9118330006653359</v>
      </c>
      <c r="O116">
        <f t="shared" si="7"/>
        <v>2.7220910696068183</v>
      </c>
      <c r="P116" s="2">
        <f t="shared" si="5"/>
        <v>0.89224666666666674</v>
      </c>
      <c r="Q116" s="2">
        <f t="shared" si="8"/>
        <v>32.777987357915393</v>
      </c>
    </row>
    <row r="117" spans="1:19" x14ac:dyDescent="0.25">
      <c r="A117" t="s">
        <v>27</v>
      </c>
      <c r="B117">
        <v>1</v>
      </c>
      <c r="C117" s="2">
        <v>44</v>
      </c>
      <c r="D117" s="21" t="s">
        <v>34</v>
      </c>
      <c r="E117" s="2">
        <v>121</v>
      </c>
      <c r="F117" s="3">
        <v>5</v>
      </c>
      <c r="G117" s="2">
        <v>2.69</v>
      </c>
      <c r="I117" s="2">
        <v>1.0082</v>
      </c>
      <c r="J117" s="2">
        <v>0.33040000000000003</v>
      </c>
      <c r="L117">
        <f t="shared" si="1"/>
        <v>0.67228724459432654</v>
      </c>
      <c r="N117">
        <f t="shared" si="6"/>
        <v>4.9118330006653359</v>
      </c>
      <c r="O117">
        <f t="shared" si="7"/>
        <v>3.3021626739247814</v>
      </c>
      <c r="P117" s="2">
        <f t="shared" si="5"/>
        <v>1.8084526879587384</v>
      </c>
      <c r="Q117" s="2">
        <f t="shared" si="8"/>
        <v>54.765705585585344</v>
      </c>
      <c r="R117" s="2">
        <f>AVERAGE(Q117,Q119)</f>
        <v>59.244685224555141</v>
      </c>
      <c r="S117" s="2">
        <f>STDEV(Q117,Q119)</f>
        <v>6.3342337510240405</v>
      </c>
    </row>
    <row r="118" spans="1:19" x14ac:dyDescent="0.25">
      <c r="A118" t="s">
        <v>27</v>
      </c>
      <c r="B118">
        <v>2</v>
      </c>
      <c r="C118" s="2">
        <v>44</v>
      </c>
      <c r="D118" s="21" t="s">
        <v>34</v>
      </c>
      <c r="E118" s="2" t="s">
        <v>58</v>
      </c>
      <c r="F118" s="2" t="s">
        <v>58</v>
      </c>
      <c r="G118" s="2" t="s">
        <v>58</v>
      </c>
      <c r="I118" s="2" t="s">
        <v>58</v>
      </c>
      <c r="J118" s="2" t="s">
        <v>58</v>
      </c>
      <c r="L118" t="s">
        <v>58</v>
      </c>
      <c r="N118" t="s">
        <v>58</v>
      </c>
      <c r="O118" t="s">
        <v>58</v>
      </c>
      <c r="P118" t="s">
        <v>58</v>
      </c>
      <c r="Q118" t="s">
        <v>58</v>
      </c>
    </row>
    <row r="119" spans="1:19" x14ac:dyDescent="0.25">
      <c r="A119" t="s">
        <v>27</v>
      </c>
      <c r="B119">
        <v>3</v>
      </c>
      <c r="C119" s="2">
        <v>44</v>
      </c>
      <c r="D119" s="21" t="s">
        <v>34</v>
      </c>
      <c r="E119" s="2">
        <v>10</v>
      </c>
      <c r="F119" s="3">
        <v>5</v>
      </c>
      <c r="G119" s="2">
        <v>3.13</v>
      </c>
      <c r="I119" s="2">
        <v>1.0004999999999999</v>
      </c>
      <c r="J119" s="2">
        <v>0.27439999999999998</v>
      </c>
      <c r="L119">
        <f t="shared" si="1"/>
        <v>0.72573713143428287</v>
      </c>
      <c r="N119">
        <f t="shared" si="6"/>
        <v>4.9118330006653359</v>
      </c>
      <c r="O119">
        <f t="shared" si="7"/>
        <v>3.564699591987107</v>
      </c>
      <c r="P119" s="2">
        <f t="shared" si="5"/>
        <v>2.2715572213893052</v>
      </c>
      <c r="Q119" s="2">
        <f t="shared" si="8"/>
        <v>63.723664863524945</v>
      </c>
    </row>
    <row r="120" spans="1:19" x14ac:dyDescent="0.25">
      <c r="A120" t="s">
        <v>28</v>
      </c>
      <c r="B120">
        <v>1</v>
      </c>
      <c r="C120" s="2">
        <v>44</v>
      </c>
      <c r="D120" s="21" t="s">
        <v>34</v>
      </c>
      <c r="E120" s="2">
        <v>111</v>
      </c>
      <c r="F120" s="2">
        <v>5.01</v>
      </c>
      <c r="G120" s="2">
        <v>3.67</v>
      </c>
      <c r="I120" s="2">
        <v>1.1325000000000001</v>
      </c>
      <c r="J120" s="2">
        <v>0.41660000000000003</v>
      </c>
      <c r="L120">
        <f t="shared" si="1"/>
        <v>0.63214128035320083</v>
      </c>
      <c r="N120">
        <f t="shared" si="6"/>
        <v>4.9216566666666663</v>
      </c>
      <c r="O120">
        <f t="shared" si="7"/>
        <v>3.1111823467255331</v>
      </c>
      <c r="P120" s="2">
        <f t="shared" si="5"/>
        <v>2.3199584988962472</v>
      </c>
      <c r="Q120" s="2">
        <f t="shared" si="8"/>
        <v>74.568387202954028</v>
      </c>
      <c r="R120" s="2">
        <f>AVERAGE(Q120:Q122)</f>
        <v>67.635355845626506</v>
      </c>
      <c r="S120" s="2">
        <f>STDEV(Q120:Q122)</f>
        <v>6.0155207707207525</v>
      </c>
    </row>
    <row r="121" spans="1:19" x14ac:dyDescent="0.25">
      <c r="A121" t="s">
        <v>28</v>
      </c>
      <c r="B121">
        <v>2</v>
      </c>
      <c r="C121" s="2">
        <v>44</v>
      </c>
      <c r="D121" s="21" t="s">
        <v>34</v>
      </c>
      <c r="E121" s="2">
        <v>85</v>
      </c>
      <c r="F121" s="2">
        <v>5.01</v>
      </c>
      <c r="G121" s="2">
        <v>3.14</v>
      </c>
      <c r="I121" s="2">
        <v>1.1158999999999999</v>
      </c>
      <c r="J121" s="2">
        <v>0.377</v>
      </c>
      <c r="L121">
        <f t="shared" si="1"/>
        <v>0.6621561071780625</v>
      </c>
      <c r="N121">
        <f t="shared" si="6"/>
        <v>4.9216566666666663</v>
      </c>
      <c r="O121">
        <f t="shared" si="7"/>
        <v>3.2589050192669591</v>
      </c>
      <c r="P121" s="2">
        <f t="shared" si="5"/>
        <v>2.0791701765391162</v>
      </c>
      <c r="Q121" s="2">
        <f t="shared" si="8"/>
        <v>63.799655536042401</v>
      </c>
    </row>
    <row r="122" spans="1:19" x14ac:dyDescent="0.25">
      <c r="A122" t="s">
        <v>28</v>
      </c>
      <c r="B122">
        <v>3</v>
      </c>
      <c r="C122" s="2">
        <v>44</v>
      </c>
      <c r="D122" s="21" t="s">
        <v>34</v>
      </c>
      <c r="E122" s="2">
        <v>131</v>
      </c>
      <c r="F122" s="2">
        <v>5</v>
      </c>
      <c r="G122" s="2">
        <v>3.17</v>
      </c>
      <c r="I122" s="2">
        <v>1.0630999999999999</v>
      </c>
      <c r="J122" s="2">
        <v>0.35799999999999998</v>
      </c>
      <c r="L122">
        <f t="shared" si="1"/>
        <v>0.6632489888063211</v>
      </c>
      <c r="N122">
        <f t="shared" si="6"/>
        <v>4.9118330006653359</v>
      </c>
      <c r="O122">
        <f t="shared" si="7"/>
        <v>3.2577682708768019</v>
      </c>
      <c r="P122" s="2">
        <f t="shared" si="5"/>
        <v>2.1024992945160377</v>
      </c>
      <c r="Q122" s="2">
        <f t="shared" si="8"/>
        <v>64.538024797883097</v>
      </c>
    </row>
    <row r="123" spans="1:19" x14ac:dyDescent="0.25">
      <c r="R123" s="2"/>
      <c r="S123" s="2"/>
    </row>
    <row r="126" spans="1:19" x14ac:dyDescent="0.25">
      <c r="R126" s="2"/>
      <c r="S126" s="2"/>
    </row>
    <row r="129" spans="18:19" x14ac:dyDescent="0.25">
      <c r="R129" s="2"/>
      <c r="S129" s="2"/>
    </row>
    <row r="132" spans="18:19" x14ac:dyDescent="0.25">
      <c r="R132" s="2"/>
      <c r="S13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Descomposicion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</dc:creator>
  <cp:lastModifiedBy>Pablo Esteban Gutiérrez-Fonseca (he/him)</cp:lastModifiedBy>
  <dcterms:created xsi:type="dcterms:W3CDTF">2016-04-05T14:41:05Z</dcterms:created>
  <dcterms:modified xsi:type="dcterms:W3CDTF">2023-03-03T22:20:08Z</dcterms:modified>
</cp:coreProperties>
</file>