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Workings!$A$1:$AU$360</definedName>
  </definedNames>
  <calcPr calcId="152511"/>
</workbook>
</file>

<file path=xl/calcChain.xml><?xml version="1.0" encoding="utf-8"?>
<calcChain xmlns="http://schemas.openxmlformats.org/spreadsheetml/2006/main">
  <c r="C354" i="2" l="1"/>
  <c r="D354" i="2"/>
  <c r="D355" i="2" s="1"/>
  <c r="D356" i="2" s="1"/>
  <c r="D357" i="2" s="1"/>
  <c r="D358" i="2" s="1"/>
  <c r="D359" i="2" s="1"/>
  <c r="D360" i="2" s="1"/>
  <c r="E354" i="2"/>
  <c r="Y354" i="2" s="1"/>
  <c r="AA354" i="2" s="1"/>
  <c r="F354" i="2"/>
  <c r="F355" i="2" s="1"/>
  <c r="F356" i="2" s="1"/>
  <c r="F357" i="2" s="1"/>
  <c r="F358" i="2" s="1"/>
  <c r="F359" i="2" s="1"/>
  <c r="F360" i="2" s="1"/>
  <c r="AG354" i="2"/>
  <c r="AH354" i="2"/>
  <c r="AI354" i="2" s="1"/>
  <c r="C355" i="2"/>
  <c r="C356" i="2" s="1"/>
  <c r="C357" i="2" s="1"/>
  <c r="C358" i="2" s="1"/>
  <c r="C359" i="2" s="1"/>
  <c r="C360" i="2" s="1"/>
  <c r="AH355" i="2"/>
  <c r="AE356" i="2"/>
  <c r="AG356" i="2"/>
  <c r="AH356" i="2"/>
  <c r="AG357" i="2"/>
  <c r="AI357" i="2" s="1"/>
  <c r="AH357" i="2"/>
  <c r="AG358" i="2"/>
  <c r="AI358" i="2" s="1"/>
  <c r="AH358" i="2"/>
  <c r="AG359" i="2"/>
  <c r="AH359" i="2"/>
  <c r="AG360" i="2"/>
  <c r="AH360" i="2"/>
  <c r="C345" i="2"/>
  <c r="C346" i="2" s="1"/>
  <c r="C347" i="2" s="1"/>
  <c r="C348" i="2" s="1"/>
  <c r="C349" i="2" s="1"/>
  <c r="C350" i="2" s="1"/>
  <c r="C351" i="2" s="1"/>
  <c r="D345" i="2"/>
  <c r="E345" i="2"/>
  <c r="Y345" i="2" s="1"/>
  <c r="F345" i="2"/>
  <c r="F346" i="2" s="1"/>
  <c r="F347" i="2" s="1"/>
  <c r="F348" i="2" s="1"/>
  <c r="F349" i="2" s="1"/>
  <c r="F350" i="2" s="1"/>
  <c r="F351" i="2" s="1"/>
  <c r="AG345" i="2"/>
  <c r="AH345" i="2"/>
  <c r="D346" i="2"/>
  <c r="D347" i="2" s="1"/>
  <c r="D348" i="2" s="1"/>
  <c r="D349" i="2" s="1"/>
  <c r="D350" i="2" s="1"/>
  <c r="D351" i="2" s="1"/>
  <c r="AH346" i="2"/>
  <c r="AE347" i="2"/>
  <c r="AG347" i="2"/>
  <c r="AH347" i="2"/>
  <c r="AG348" i="2"/>
  <c r="AI348" i="2" s="1"/>
  <c r="AH348" i="2"/>
  <c r="AG349" i="2"/>
  <c r="AH349" i="2"/>
  <c r="AG350" i="2"/>
  <c r="AH350" i="2"/>
  <c r="AG351" i="2"/>
  <c r="AI351" i="2" s="1"/>
  <c r="AH351" i="2"/>
  <c r="C336" i="2"/>
  <c r="C337" i="2" s="1"/>
  <c r="C338" i="2" s="1"/>
  <c r="C339" i="2" s="1"/>
  <c r="C340" i="2" s="1"/>
  <c r="C341" i="2" s="1"/>
  <c r="C342" i="2" s="1"/>
  <c r="D336" i="2"/>
  <c r="D337" i="2" s="1"/>
  <c r="D338" i="2" s="1"/>
  <c r="D339" i="2" s="1"/>
  <c r="D340" i="2" s="1"/>
  <c r="D341" i="2" s="1"/>
  <c r="D342" i="2" s="1"/>
  <c r="E336" i="2"/>
  <c r="E337" i="2" s="1"/>
  <c r="F336" i="2"/>
  <c r="F337" i="2" s="1"/>
  <c r="F338" i="2" s="1"/>
  <c r="F339" i="2" s="1"/>
  <c r="F340" i="2" s="1"/>
  <c r="F341" i="2" s="1"/>
  <c r="F342" i="2" s="1"/>
  <c r="AG336" i="2"/>
  <c r="AH336" i="2"/>
  <c r="AI336" i="2"/>
  <c r="AH337" i="2"/>
  <c r="AE338" i="2"/>
  <c r="AG338" i="2"/>
  <c r="AI338" i="2" s="1"/>
  <c r="AH338" i="2"/>
  <c r="AG339" i="2"/>
  <c r="AH339" i="2"/>
  <c r="AG340" i="2"/>
  <c r="AH340" i="2"/>
  <c r="AG341" i="2"/>
  <c r="AH341" i="2"/>
  <c r="AG342" i="2"/>
  <c r="AI342" i="2" s="1"/>
  <c r="AH342" i="2"/>
  <c r="C327" i="2"/>
  <c r="C328" i="2" s="1"/>
  <c r="C329" i="2" s="1"/>
  <c r="C330" i="2" s="1"/>
  <c r="C331" i="2" s="1"/>
  <c r="C332" i="2" s="1"/>
  <c r="C333" i="2" s="1"/>
  <c r="D327" i="2"/>
  <c r="D328" i="2" s="1"/>
  <c r="D329" i="2" s="1"/>
  <c r="D330" i="2" s="1"/>
  <c r="D331" i="2" s="1"/>
  <c r="D332" i="2" s="1"/>
  <c r="D333" i="2" s="1"/>
  <c r="E327" i="2"/>
  <c r="E328" i="2" s="1"/>
  <c r="Y328" i="2" s="1"/>
  <c r="F327" i="2"/>
  <c r="F328" i="2" s="1"/>
  <c r="F329" i="2" s="1"/>
  <c r="F330" i="2" s="1"/>
  <c r="F331" i="2" s="1"/>
  <c r="AG327" i="2"/>
  <c r="AH327" i="2"/>
  <c r="AI327" i="2"/>
  <c r="AH328" i="2"/>
  <c r="AE329" i="2"/>
  <c r="AG329" i="2"/>
  <c r="AH329" i="2"/>
  <c r="AG330" i="2"/>
  <c r="AH330" i="2"/>
  <c r="AG331" i="2"/>
  <c r="AH331" i="2"/>
  <c r="F332" i="2"/>
  <c r="F333" i="2" s="1"/>
  <c r="AG332" i="2"/>
  <c r="AH332" i="2"/>
  <c r="AG333" i="2"/>
  <c r="AH333" i="2"/>
  <c r="C318" i="2"/>
  <c r="C319" i="2" s="1"/>
  <c r="C320" i="2" s="1"/>
  <c r="C321" i="2" s="1"/>
  <c r="C322" i="2" s="1"/>
  <c r="C323" i="2" s="1"/>
  <c r="C324" i="2" s="1"/>
  <c r="D318" i="2"/>
  <c r="D319" i="2" s="1"/>
  <c r="D320" i="2" s="1"/>
  <c r="D321" i="2" s="1"/>
  <c r="D322" i="2" s="1"/>
  <c r="D323" i="2" s="1"/>
  <c r="D324" i="2" s="1"/>
  <c r="E318" i="2"/>
  <c r="F318" i="2"/>
  <c r="F319" i="2" s="1"/>
  <c r="F320" i="2" s="1"/>
  <c r="F321" i="2" s="1"/>
  <c r="F322" i="2" s="1"/>
  <c r="F323" i="2" s="1"/>
  <c r="F324" i="2" s="1"/>
  <c r="AG318" i="2"/>
  <c r="AH318" i="2"/>
  <c r="AH319" i="2"/>
  <c r="AE320" i="2"/>
  <c r="AG320" i="2"/>
  <c r="AH320" i="2"/>
  <c r="AG321" i="2"/>
  <c r="AH321" i="2"/>
  <c r="AG322" i="2"/>
  <c r="AI322" i="2" s="1"/>
  <c r="AH322" i="2"/>
  <c r="AG323" i="2"/>
  <c r="AH323" i="2"/>
  <c r="AG324" i="2"/>
  <c r="AI324" i="2" s="1"/>
  <c r="AH324" i="2"/>
  <c r="C309" i="2"/>
  <c r="C310" i="2" s="1"/>
  <c r="C311" i="2" s="1"/>
  <c r="C312" i="2" s="1"/>
  <c r="C313" i="2" s="1"/>
  <c r="C314" i="2" s="1"/>
  <c r="C315" i="2" s="1"/>
  <c r="D309" i="2"/>
  <c r="D310" i="2" s="1"/>
  <c r="D311" i="2" s="1"/>
  <c r="D312" i="2" s="1"/>
  <c r="D313" i="2" s="1"/>
  <c r="D314" i="2" s="1"/>
  <c r="D315" i="2" s="1"/>
  <c r="E309" i="2"/>
  <c r="E310" i="2" s="1"/>
  <c r="Y310" i="2" s="1"/>
  <c r="F309" i="2"/>
  <c r="F310" i="2" s="1"/>
  <c r="F311" i="2" s="1"/>
  <c r="F312" i="2" s="1"/>
  <c r="F313" i="2" s="1"/>
  <c r="F314" i="2" s="1"/>
  <c r="F315" i="2" s="1"/>
  <c r="AG309" i="2"/>
  <c r="AH309" i="2"/>
  <c r="AI309" i="2" s="1"/>
  <c r="AH310" i="2"/>
  <c r="AE311" i="2"/>
  <c r="AG311" i="2"/>
  <c r="AH311" i="2"/>
  <c r="AG312" i="2"/>
  <c r="AH312" i="2"/>
  <c r="AG313" i="2"/>
  <c r="AH313" i="2"/>
  <c r="AG314" i="2"/>
  <c r="AH314" i="2"/>
  <c r="AG315" i="2"/>
  <c r="AH315" i="2"/>
  <c r="C300" i="2"/>
  <c r="C301" i="2" s="1"/>
  <c r="C302" i="2" s="1"/>
  <c r="C303" i="2" s="1"/>
  <c r="C304" i="2" s="1"/>
  <c r="C305" i="2" s="1"/>
  <c r="C306" i="2" s="1"/>
  <c r="D300" i="2"/>
  <c r="D301" i="2" s="1"/>
  <c r="D302" i="2" s="1"/>
  <c r="D303" i="2" s="1"/>
  <c r="D304" i="2" s="1"/>
  <c r="D305" i="2" s="1"/>
  <c r="D306" i="2" s="1"/>
  <c r="E300" i="2"/>
  <c r="E301" i="2" s="1"/>
  <c r="F300" i="2"/>
  <c r="F301" i="2" s="1"/>
  <c r="F302" i="2" s="1"/>
  <c r="F303" i="2" s="1"/>
  <c r="F304" i="2" s="1"/>
  <c r="F305" i="2" s="1"/>
  <c r="F306" i="2" s="1"/>
  <c r="AG300" i="2"/>
  <c r="AH300" i="2"/>
  <c r="AH301" i="2"/>
  <c r="AE302" i="2"/>
  <c r="AG302" i="2"/>
  <c r="AI302" i="2" s="1"/>
  <c r="AH302" i="2"/>
  <c r="AG303" i="2"/>
  <c r="AH303" i="2"/>
  <c r="AI303" i="2" s="1"/>
  <c r="AG304" i="2"/>
  <c r="AH304" i="2"/>
  <c r="AG305" i="2"/>
  <c r="AH305" i="2"/>
  <c r="AG306" i="2"/>
  <c r="AH306" i="2"/>
  <c r="AI306" i="2"/>
  <c r="C291" i="2"/>
  <c r="C292" i="2" s="1"/>
  <c r="C293" i="2" s="1"/>
  <c r="C294" i="2" s="1"/>
  <c r="C295" i="2" s="1"/>
  <c r="C296" i="2" s="1"/>
  <c r="C297" i="2" s="1"/>
  <c r="D291" i="2"/>
  <c r="E291" i="2"/>
  <c r="E292" i="2" s="1"/>
  <c r="F291" i="2"/>
  <c r="F292" i="2" s="1"/>
  <c r="F293" i="2" s="1"/>
  <c r="F294" i="2" s="1"/>
  <c r="F295" i="2" s="1"/>
  <c r="F296" i="2" s="1"/>
  <c r="F297" i="2" s="1"/>
  <c r="AG291" i="2"/>
  <c r="AI291" i="2" s="1"/>
  <c r="AH291" i="2"/>
  <c r="D292" i="2"/>
  <c r="D293" i="2" s="1"/>
  <c r="D294" i="2" s="1"/>
  <c r="D295" i="2" s="1"/>
  <c r="D296" i="2" s="1"/>
  <c r="D297" i="2" s="1"/>
  <c r="AH292" i="2"/>
  <c r="AE293" i="2"/>
  <c r="AG293" i="2"/>
  <c r="AH293" i="2"/>
  <c r="AG294" i="2"/>
  <c r="AI294" i="2" s="1"/>
  <c r="AH294" i="2"/>
  <c r="AG295" i="2"/>
  <c r="AH295" i="2"/>
  <c r="AG296" i="2"/>
  <c r="AH296" i="2"/>
  <c r="AG297" i="2"/>
  <c r="AH297" i="2"/>
  <c r="C282" i="2"/>
  <c r="C283" i="2" s="1"/>
  <c r="C284" i="2" s="1"/>
  <c r="C285" i="2" s="1"/>
  <c r="C286" i="2" s="1"/>
  <c r="C287" i="2" s="1"/>
  <c r="C288" i="2" s="1"/>
  <c r="D282" i="2"/>
  <c r="E282" i="2"/>
  <c r="Y282" i="2" s="1"/>
  <c r="F282" i="2"/>
  <c r="F283" i="2" s="1"/>
  <c r="F284" i="2" s="1"/>
  <c r="F285" i="2" s="1"/>
  <c r="F286" i="2" s="1"/>
  <c r="F287" i="2" s="1"/>
  <c r="F288" i="2" s="1"/>
  <c r="AG282" i="2"/>
  <c r="AI282" i="2" s="1"/>
  <c r="AH282" i="2"/>
  <c r="D283" i="2"/>
  <c r="D284" i="2" s="1"/>
  <c r="E283" i="2"/>
  <c r="AH283" i="2"/>
  <c r="AE284" i="2"/>
  <c r="AG284" i="2"/>
  <c r="AI284" i="2" s="1"/>
  <c r="AH284" i="2"/>
  <c r="D285" i="2"/>
  <c r="D286" i="2" s="1"/>
  <c r="D287" i="2" s="1"/>
  <c r="D288" i="2" s="1"/>
  <c r="AG285" i="2"/>
  <c r="AH285" i="2"/>
  <c r="AI285" i="2" s="1"/>
  <c r="AG286" i="2"/>
  <c r="AH286" i="2"/>
  <c r="AG287" i="2"/>
  <c r="AH287" i="2"/>
  <c r="AG288" i="2"/>
  <c r="AH288" i="2"/>
  <c r="C273" i="2"/>
  <c r="C274" i="2" s="1"/>
  <c r="C275" i="2" s="1"/>
  <c r="C276" i="2" s="1"/>
  <c r="C277" i="2" s="1"/>
  <c r="C278" i="2" s="1"/>
  <c r="C279" i="2" s="1"/>
  <c r="D273" i="2"/>
  <c r="D274" i="2" s="1"/>
  <c r="D275" i="2" s="1"/>
  <c r="D276" i="2" s="1"/>
  <c r="D277" i="2" s="1"/>
  <c r="D278" i="2" s="1"/>
  <c r="D279" i="2" s="1"/>
  <c r="E273" i="2"/>
  <c r="E274" i="2" s="1"/>
  <c r="F273" i="2"/>
  <c r="F274" i="2" s="1"/>
  <c r="F275" i="2" s="1"/>
  <c r="AG273" i="2"/>
  <c r="AI273" i="2" s="1"/>
  <c r="AH273" i="2"/>
  <c r="AH274" i="2"/>
  <c r="AE275" i="2"/>
  <c r="AG275" i="2"/>
  <c r="AH275" i="2"/>
  <c r="F276" i="2"/>
  <c r="F277" i="2" s="1"/>
  <c r="F278" i="2" s="1"/>
  <c r="F279" i="2" s="1"/>
  <c r="AG276" i="2"/>
  <c r="AH276" i="2"/>
  <c r="AG277" i="2"/>
  <c r="AH277" i="2"/>
  <c r="AI277" i="2" s="1"/>
  <c r="AG278" i="2"/>
  <c r="AH278" i="2"/>
  <c r="AG279" i="2"/>
  <c r="AH279" i="2"/>
  <c r="C264" i="2"/>
  <c r="C265" i="2" s="1"/>
  <c r="C266" i="2" s="1"/>
  <c r="C267" i="2" s="1"/>
  <c r="C268" i="2" s="1"/>
  <c r="C269" i="2" s="1"/>
  <c r="C270" i="2" s="1"/>
  <c r="D264" i="2"/>
  <c r="E264" i="2"/>
  <c r="Y264" i="2" s="1"/>
  <c r="F264" i="2"/>
  <c r="F265" i="2" s="1"/>
  <c r="F266" i="2" s="1"/>
  <c r="F267" i="2" s="1"/>
  <c r="F268" i="2" s="1"/>
  <c r="F269" i="2" s="1"/>
  <c r="F270" i="2" s="1"/>
  <c r="AG264" i="2"/>
  <c r="AI264" i="2" s="1"/>
  <c r="AH264" i="2"/>
  <c r="D265" i="2"/>
  <c r="D266" i="2" s="1"/>
  <c r="D267" i="2" s="1"/>
  <c r="D268" i="2" s="1"/>
  <c r="D269" i="2" s="1"/>
  <c r="D270" i="2" s="1"/>
  <c r="E265" i="2"/>
  <c r="Y265" i="2" s="1"/>
  <c r="AH265" i="2"/>
  <c r="AE266" i="2"/>
  <c r="AG266" i="2"/>
  <c r="AH266" i="2"/>
  <c r="AI266" i="2"/>
  <c r="AG267" i="2"/>
  <c r="AH267" i="2"/>
  <c r="AI267" i="2" s="1"/>
  <c r="AG268" i="2"/>
  <c r="AH268" i="2"/>
  <c r="AG269" i="2"/>
  <c r="AH269" i="2"/>
  <c r="AG270" i="2"/>
  <c r="AH270" i="2"/>
  <c r="C255" i="2"/>
  <c r="C256" i="2" s="1"/>
  <c r="C257" i="2" s="1"/>
  <c r="C258" i="2" s="1"/>
  <c r="C259" i="2" s="1"/>
  <c r="C260" i="2" s="1"/>
  <c r="C261" i="2" s="1"/>
  <c r="D255" i="2"/>
  <c r="D256" i="2" s="1"/>
  <c r="D257" i="2" s="1"/>
  <c r="D258" i="2" s="1"/>
  <c r="D259" i="2" s="1"/>
  <c r="D260" i="2" s="1"/>
  <c r="D261" i="2" s="1"/>
  <c r="E255" i="2"/>
  <c r="Y255" i="2" s="1"/>
  <c r="F255" i="2"/>
  <c r="F256" i="2" s="1"/>
  <c r="F257" i="2" s="1"/>
  <c r="F258" i="2" s="1"/>
  <c r="F259" i="2" s="1"/>
  <c r="F260" i="2" s="1"/>
  <c r="F261" i="2" s="1"/>
  <c r="AG255" i="2"/>
  <c r="AH255" i="2"/>
  <c r="AI255" i="2" s="1"/>
  <c r="E256" i="2"/>
  <c r="E257" i="2" s="1"/>
  <c r="AH256" i="2"/>
  <c r="AE257" i="2"/>
  <c r="AG257" i="2"/>
  <c r="AH257" i="2"/>
  <c r="AG258" i="2"/>
  <c r="AH258" i="2"/>
  <c r="AG259" i="2"/>
  <c r="AH259" i="2"/>
  <c r="AG260" i="2"/>
  <c r="AI260" i="2" s="1"/>
  <c r="AH260" i="2"/>
  <c r="AG261" i="2"/>
  <c r="AH261" i="2"/>
  <c r="C246" i="2"/>
  <c r="C247" i="2" s="1"/>
  <c r="C248" i="2" s="1"/>
  <c r="C249" i="2" s="1"/>
  <c r="C250" i="2" s="1"/>
  <c r="C251" i="2" s="1"/>
  <c r="C252" i="2" s="1"/>
  <c r="D246" i="2"/>
  <c r="E246" i="2"/>
  <c r="F246" i="2"/>
  <c r="F247" i="2" s="1"/>
  <c r="F248" i="2" s="1"/>
  <c r="F249" i="2" s="1"/>
  <c r="F250" i="2" s="1"/>
  <c r="F251" i="2" s="1"/>
  <c r="F252" i="2" s="1"/>
  <c r="AG246" i="2"/>
  <c r="AI246" i="2" s="1"/>
  <c r="AH246" i="2"/>
  <c r="D247" i="2"/>
  <c r="D248" i="2" s="1"/>
  <c r="D249" i="2" s="1"/>
  <c r="D250" i="2" s="1"/>
  <c r="D251" i="2" s="1"/>
  <c r="D252" i="2" s="1"/>
  <c r="AH247" i="2"/>
  <c r="AE248" i="2"/>
  <c r="AG248" i="2"/>
  <c r="AH248" i="2"/>
  <c r="AI248" i="2" s="1"/>
  <c r="AG249" i="2"/>
  <c r="AH249" i="2"/>
  <c r="AG250" i="2"/>
  <c r="AH250" i="2"/>
  <c r="AG251" i="2"/>
  <c r="AH251" i="2"/>
  <c r="AG252" i="2"/>
  <c r="AH252" i="2"/>
  <c r="AI252" i="2"/>
  <c r="C237" i="2"/>
  <c r="C238" i="2" s="1"/>
  <c r="C239" i="2" s="1"/>
  <c r="C240" i="2" s="1"/>
  <c r="C241" i="2" s="1"/>
  <c r="C242" i="2" s="1"/>
  <c r="C243" i="2" s="1"/>
  <c r="D237" i="2"/>
  <c r="D238" i="2" s="1"/>
  <c r="D239" i="2" s="1"/>
  <c r="D240" i="2" s="1"/>
  <c r="D241" i="2" s="1"/>
  <c r="D242" i="2" s="1"/>
  <c r="D243" i="2" s="1"/>
  <c r="E237" i="2"/>
  <c r="Y237" i="2" s="1"/>
  <c r="F237" i="2"/>
  <c r="F238" i="2" s="1"/>
  <c r="F239" i="2" s="1"/>
  <c r="F240" i="2" s="1"/>
  <c r="F241" i="2" s="1"/>
  <c r="F242" i="2" s="1"/>
  <c r="F243" i="2" s="1"/>
  <c r="AG237" i="2"/>
  <c r="AH237" i="2"/>
  <c r="E238" i="2"/>
  <c r="E239" i="2" s="1"/>
  <c r="AH238" i="2"/>
  <c r="AE239" i="2"/>
  <c r="AG239" i="2"/>
  <c r="AH239" i="2"/>
  <c r="AG240" i="2"/>
  <c r="AH240" i="2"/>
  <c r="AG241" i="2"/>
  <c r="AH241" i="2"/>
  <c r="AI241" i="2"/>
  <c r="AG242" i="2"/>
  <c r="AH242" i="2"/>
  <c r="AG243" i="2"/>
  <c r="AH243" i="2"/>
  <c r="C228" i="2"/>
  <c r="C229" i="2" s="1"/>
  <c r="C230" i="2" s="1"/>
  <c r="C231" i="2" s="1"/>
  <c r="C232" i="2" s="1"/>
  <c r="C233" i="2" s="1"/>
  <c r="C234" i="2" s="1"/>
  <c r="D228" i="2"/>
  <c r="D229" i="2" s="1"/>
  <c r="D230" i="2" s="1"/>
  <c r="D231" i="2" s="1"/>
  <c r="D232" i="2" s="1"/>
  <c r="D233" i="2" s="1"/>
  <c r="D234" i="2" s="1"/>
  <c r="E228" i="2"/>
  <c r="Y228" i="2" s="1"/>
  <c r="F228" i="2"/>
  <c r="F229" i="2" s="1"/>
  <c r="F230" i="2" s="1"/>
  <c r="F231" i="2" s="1"/>
  <c r="F232" i="2" s="1"/>
  <c r="F233" i="2" s="1"/>
  <c r="F234" i="2" s="1"/>
  <c r="AG228" i="2"/>
  <c r="AH228" i="2"/>
  <c r="E229" i="2"/>
  <c r="AH229" i="2"/>
  <c r="AE230" i="2"/>
  <c r="AG230" i="2"/>
  <c r="AH230" i="2"/>
  <c r="AG231" i="2"/>
  <c r="AH231" i="2"/>
  <c r="AI231" i="2" s="1"/>
  <c r="AG232" i="2"/>
  <c r="AH232" i="2"/>
  <c r="AG233" i="2"/>
  <c r="AH233" i="2"/>
  <c r="AG234" i="2"/>
  <c r="AH234" i="2"/>
  <c r="AI234" i="2" s="1"/>
  <c r="C219" i="2"/>
  <c r="C220" i="2" s="1"/>
  <c r="C221" i="2" s="1"/>
  <c r="C222" i="2" s="1"/>
  <c r="C223" i="2" s="1"/>
  <c r="C224" i="2" s="1"/>
  <c r="C225" i="2" s="1"/>
  <c r="D219" i="2"/>
  <c r="D220" i="2" s="1"/>
  <c r="D221" i="2" s="1"/>
  <c r="D222" i="2" s="1"/>
  <c r="D223" i="2" s="1"/>
  <c r="D224" i="2" s="1"/>
  <c r="D225" i="2" s="1"/>
  <c r="E219" i="2"/>
  <c r="Y219" i="2" s="1"/>
  <c r="F219" i="2"/>
  <c r="F220" i="2" s="1"/>
  <c r="F221" i="2" s="1"/>
  <c r="F222" i="2" s="1"/>
  <c r="F223" i="2" s="1"/>
  <c r="F224" i="2" s="1"/>
  <c r="F225" i="2" s="1"/>
  <c r="AG219" i="2"/>
  <c r="AH219" i="2"/>
  <c r="AI219" i="2" s="1"/>
  <c r="AH220" i="2"/>
  <c r="AE221" i="2"/>
  <c r="AG221" i="2"/>
  <c r="AI221" i="2" s="1"/>
  <c r="AH221" i="2"/>
  <c r="AG222" i="2"/>
  <c r="AH222" i="2"/>
  <c r="AG223" i="2"/>
  <c r="AH223" i="2"/>
  <c r="AI223" i="2"/>
  <c r="AG224" i="2"/>
  <c r="AI224" i="2" s="1"/>
  <c r="AH224" i="2"/>
  <c r="AG225" i="2"/>
  <c r="AH225" i="2"/>
  <c r="C210" i="2"/>
  <c r="C211" i="2" s="1"/>
  <c r="C212" i="2" s="1"/>
  <c r="C213" i="2" s="1"/>
  <c r="C214" i="2" s="1"/>
  <c r="C215" i="2" s="1"/>
  <c r="C216" i="2" s="1"/>
  <c r="D210" i="2"/>
  <c r="E210" i="2"/>
  <c r="F210" i="2"/>
  <c r="F211" i="2" s="1"/>
  <c r="F212" i="2" s="1"/>
  <c r="F213" i="2" s="1"/>
  <c r="F214" i="2" s="1"/>
  <c r="F215" i="2" s="1"/>
  <c r="F216" i="2" s="1"/>
  <c r="AG210" i="2"/>
  <c r="AI210" i="2" s="1"/>
  <c r="AH210" i="2"/>
  <c r="D211" i="2"/>
  <c r="D212" i="2" s="1"/>
  <c r="D213" i="2" s="1"/>
  <c r="D214" i="2" s="1"/>
  <c r="D215" i="2" s="1"/>
  <c r="D216" i="2" s="1"/>
  <c r="AH211" i="2"/>
  <c r="AE212" i="2"/>
  <c r="AG212" i="2"/>
  <c r="AH212" i="2"/>
  <c r="AG213" i="2"/>
  <c r="AH213" i="2"/>
  <c r="AG214" i="2"/>
  <c r="AH214" i="2"/>
  <c r="AG215" i="2"/>
  <c r="AH215" i="2"/>
  <c r="AG216" i="2"/>
  <c r="AH216" i="2"/>
  <c r="C201" i="2"/>
  <c r="C202" i="2" s="1"/>
  <c r="C203" i="2" s="1"/>
  <c r="C204" i="2" s="1"/>
  <c r="C205" i="2" s="1"/>
  <c r="C206" i="2" s="1"/>
  <c r="C207" i="2" s="1"/>
  <c r="D201" i="2"/>
  <c r="D202" i="2" s="1"/>
  <c r="D203" i="2" s="1"/>
  <c r="D204" i="2" s="1"/>
  <c r="D205" i="2" s="1"/>
  <c r="D206" i="2" s="1"/>
  <c r="D207" i="2" s="1"/>
  <c r="E201" i="2"/>
  <c r="F201" i="2"/>
  <c r="F202" i="2" s="1"/>
  <c r="F203" i="2" s="1"/>
  <c r="F204" i="2" s="1"/>
  <c r="F205" i="2" s="1"/>
  <c r="F206" i="2" s="1"/>
  <c r="F207" i="2" s="1"/>
  <c r="Y201" i="2"/>
  <c r="AG201" i="2"/>
  <c r="AH201" i="2"/>
  <c r="E202" i="2"/>
  <c r="Y202" i="2" s="1"/>
  <c r="AH202" i="2"/>
  <c r="AE203" i="2"/>
  <c r="AG203" i="2"/>
  <c r="AH203" i="2"/>
  <c r="AG204" i="2"/>
  <c r="AH204" i="2"/>
  <c r="AG205" i="2"/>
  <c r="AH205" i="2"/>
  <c r="AG206" i="2"/>
  <c r="AH206" i="2"/>
  <c r="AG207" i="2"/>
  <c r="AH207" i="2"/>
  <c r="C192" i="2"/>
  <c r="C193" i="2" s="1"/>
  <c r="C194" i="2" s="1"/>
  <c r="C195" i="2" s="1"/>
  <c r="C196" i="2" s="1"/>
  <c r="C197" i="2" s="1"/>
  <c r="C198" i="2" s="1"/>
  <c r="D192" i="2"/>
  <c r="D193" i="2" s="1"/>
  <c r="D194" i="2" s="1"/>
  <c r="D195" i="2" s="1"/>
  <c r="D196" i="2" s="1"/>
  <c r="D197" i="2" s="1"/>
  <c r="D198" i="2" s="1"/>
  <c r="E192" i="2"/>
  <c r="Y192" i="2" s="1"/>
  <c r="F192" i="2"/>
  <c r="F193" i="2" s="1"/>
  <c r="F194" i="2" s="1"/>
  <c r="F195" i="2" s="1"/>
  <c r="F196" i="2" s="1"/>
  <c r="F197" i="2" s="1"/>
  <c r="F198" i="2" s="1"/>
  <c r="Z192" i="2"/>
  <c r="AG192" i="2"/>
  <c r="AH192" i="2"/>
  <c r="E193" i="2"/>
  <c r="E194" i="2" s="1"/>
  <c r="AH193" i="2"/>
  <c r="AE194" i="2"/>
  <c r="AG194" i="2"/>
  <c r="AH194" i="2"/>
  <c r="AG195" i="2"/>
  <c r="AH195" i="2"/>
  <c r="AG196" i="2"/>
  <c r="AH196" i="2"/>
  <c r="AG197" i="2"/>
  <c r="AH197" i="2"/>
  <c r="AG198" i="2"/>
  <c r="AH198" i="2"/>
  <c r="C183" i="2"/>
  <c r="C184" i="2" s="1"/>
  <c r="C185" i="2" s="1"/>
  <c r="C186" i="2" s="1"/>
  <c r="C187" i="2" s="1"/>
  <c r="C188" i="2" s="1"/>
  <c r="C189" i="2" s="1"/>
  <c r="D183" i="2"/>
  <c r="D184" i="2" s="1"/>
  <c r="D185" i="2" s="1"/>
  <c r="D186" i="2" s="1"/>
  <c r="D187" i="2" s="1"/>
  <c r="D188" i="2" s="1"/>
  <c r="D189" i="2" s="1"/>
  <c r="E183" i="2"/>
  <c r="F183" i="2"/>
  <c r="F184" i="2" s="1"/>
  <c r="F185" i="2" s="1"/>
  <c r="F186" i="2" s="1"/>
  <c r="F187" i="2" s="1"/>
  <c r="F188" i="2" s="1"/>
  <c r="F189" i="2" s="1"/>
  <c r="Y183" i="2"/>
  <c r="AB183" i="2" s="1"/>
  <c r="AG183" i="2"/>
  <c r="AH183" i="2"/>
  <c r="E184" i="2"/>
  <c r="Y184" i="2" s="1"/>
  <c r="AH184" i="2"/>
  <c r="AE185" i="2"/>
  <c r="AG185" i="2"/>
  <c r="AH185" i="2"/>
  <c r="AG186" i="2"/>
  <c r="AH186" i="2"/>
  <c r="AG187" i="2"/>
  <c r="AH187" i="2"/>
  <c r="AG188" i="2"/>
  <c r="AH188" i="2"/>
  <c r="AG189" i="2"/>
  <c r="AH189" i="2"/>
  <c r="C174" i="2"/>
  <c r="C175" i="2" s="1"/>
  <c r="C176" i="2" s="1"/>
  <c r="C177" i="2" s="1"/>
  <c r="C178" i="2" s="1"/>
  <c r="C179" i="2" s="1"/>
  <c r="C180" i="2" s="1"/>
  <c r="D174" i="2"/>
  <c r="D175" i="2" s="1"/>
  <c r="D176" i="2" s="1"/>
  <c r="D177" i="2" s="1"/>
  <c r="D178" i="2" s="1"/>
  <c r="D179" i="2" s="1"/>
  <c r="D180" i="2" s="1"/>
  <c r="E174" i="2"/>
  <c r="Y174" i="2" s="1"/>
  <c r="F174" i="2"/>
  <c r="F175" i="2" s="1"/>
  <c r="AG174" i="2"/>
  <c r="AH174" i="2"/>
  <c r="AI174" i="2" s="1"/>
  <c r="AH175" i="2"/>
  <c r="F176" i="2"/>
  <c r="F177" i="2" s="1"/>
  <c r="F178" i="2" s="1"/>
  <c r="F179" i="2" s="1"/>
  <c r="F180" i="2" s="1"/>
  <c r="AE176" i="2"/>
  <c r="AG176" i="2"/>
  <c r="AH176" i="2"/>
  <c r="AG177" i="2"/>
  <c r="AH177" i="2"/>
  <c r="AG178" i="2"/>
  <c r="AH178" i="2"/>
  <c r="AG179" i="2"/>
  <c r="AH179" i="2"/>
  <c r="AG180" i="2"/>
  <c r="AH180" i="2"/>
  <c r="C165" i="2"/>
  <c r="C166" i="2" s="1"/>
  <c r="C167" i="2" s="1"/>
  <c r="C168" i="2" s="1"/>
  <c r="C169" i="2" s="1"/>
  <c r="C170" i="2" s="1"/>
  <c r="C171" i="2" s="1"/>
  <c r="D165" i="2"/>
  <c r="D166" i="2" s="1"/>
  <c r="D167" i="2" s="1"/>
  <c r="D168" i="2" s="1"/>
  <c r="D169" i="2" s="1"/>
  <c r="D170" i="2" s="1"/>
  <c r="D171" i="2" s="1"/>
  <c r="E165" i="2"/>
  <c r="Y165" i="2" s="1"/>
  <c r="F165" i="2"/>
  <c r="F166" i="2" s="1"/>
  <c r="F167" i="2" s="1"/>
  <c r="F168" i="2" s="1"/>
  <c r="F169" i="2" s="1"/>
  <c r="F170" i="2" s="1"/>
  <c r="F171" i="2" s="1"/>
  <c r="Z165" i="2"/>
  <c r="AG165" i="2"/>
  <c r="AH165" i="2"/>
  <c r="E166" i="2"/>
  <c r="AH166" i="2"/>
  <c r="AE167" i="2"/>
  <c r="AG167" i="2"/>
  <c r="AH167" i="2"/>
  <c r="AG168" i="2"/>
  <c r="AH168" i="2"/>
  <c r="AG169" i="2"/>
  <c r="AH169" i="2"/>
  <c r="AG170" i="2"/>
  <c r="AH170" i="2"/>
  <c r="AG171" i="2"/>
  <c r="AH171" i="2"/>
  <c r="C156" i="2"/>
  <c r="C157" i="2" s="1"/>
  <c r="C158" i="2" s="1"/>
  <c r="C159" i="2" s="1"/>
  <c r="C160" i="2" s="1"/>
  <c r="C161" i="2" s="1"/>
  <c r="C162" i="2" s="1"/>
  <c r="D156" i="2"/>
  <c r="D157" i="2" s="1"/>
  <c r="D158" i="2" s="1"/>
  <c r="D159" i="2" s="1"/>
  <c r="D160" i="2" s="1"/>
  <c r="D161" i="2" s="1"/>
  <c r="D162" i="2" s="1"/>
  <c r="E156" i="2"/>
  <c r="Y156" i="2" s="1"/>
  <c r="F156" i="2"/>
  <c r="F157" i="2" s="1"/>
  <c r="F158" i="2" s="1"/>
  <c r="F159" i="2" s="1"/>
  <c r="F160" i="2" s="1"/>
  <c r="F161" i="2" s="1"/>
  <c r="F162" i="2" s="1"/>
  <c r="Z156" i="2"/>
  <c r="AG156" i="2"/>
  <c r="AI156" i="2" s="1"/>
  <c r="AH156" i="2"/>
  <c r="E157" i="2"/>
  <c r="Y157" i="2" s="1"/>
  <c r="AH157" i="2"/>
  <c r="AE158" i="2"/>
  <c r="AG158" i="2"/>
  <c r="AH158" i="2"/>
  <c r="AI158" i="2"/>
  <c r="AG159" i="2"/>
  <c r="AH159" i="2"/>
  <c r="AG160" i="2"/>
  <c r="AH160" i="2"/>
  <c r="AG161" i="2"/>
  <c r="AH161" i="2"/>
  <c r="AG162" i="2"/>
  <c r="AH162" i="2"/>
  <c r="C147" i="2"/>
  <c r="C148" i="2" s="1"/>
  <c r="C149" i="2" s="1"/>
  <c r="C150" i="2" s="1"/>
  <c r="C151" i="2" s="1"/>
  <c r="C152" i="2" s="1"/>
  <c r="C153" i="2" s="1"/>
  <c r="D147" i="2"/>
  <c r="D148" i="2" s="1"/>
  <c r="D149" i="2" s="1"/>
  <c r="D150" i="2" s="1"/>
  <c r="D151" i="2" s="1"/>
  <c r="D152" i="2" s="1"/>
  <c r="D153" i="2" s="1"/>
  <c r="E147" i="2"/>
  <c r="Y147" i="2" s="1"/>
  <c r="F147" i="2"/>
  <c r="F148" i="2" s="1"/>
  <c r="F149" i="2" s="1"/>
  <c r="F150" i="2" s="1"/>
  <c r="F151" i="2" s="1"/>
  <c r="F152" i="2" s="1"/>
  <c r="F153" i="2" s="1"/>
  <c r="AG147" i="2"/>
  <c r="AH147" i="2"/>
  <c r="E148" i="2"/>
  <c r="E149" i="2" s="1"/>
  <c r="AH148" i="2"/>
  <c r="AE149" i="2"/>
  <c r="AG149" i="2"/>
  <c r="AH149" i="2"/>
  <c r="AG150" i="2"/>
  <c r="AH150" i="2"/>
  <c r="AG151" i="2"/>
  <c r="AH151" i="2"/>
  <c r="AG152" i="2"/>
  <c r="AH152" i="2"/>
  <c r="AG153" i="2"/>
  <c r="AH153" i="2"/>
  <c r="C138" i="2"/>
  <c r="C139" i="2" s="1"/>
  <c r="C140" i="2" s="1"/>
  <c r="C141" i="2" s="1"/>
  <c r="C142" i="2" s="1"/>
  <c r="C143" i="2" s="1"/>
  <c r="C144" i="2" s="1"/>
  <c r="D138" i="2"/>
  <c r="D139" i="2" s="1"/>
  <c r="D140" i="2" s="1"/>
  <c r="D141" i="2" s="1"/>
  <c r="D142" i="2" s="1"/>
  <c r="D143" i="2" s="1"/>
  <c r="D144" i="2" s="1"/>
  <c r="E138" i="2"/>
  <c r="Y138" i="2" s="1"/>
  <c r="F138" i="2"/>
  <c r="F139" i="2" s="1"/>
  <c r="F140" i="2" s="1"/>
  <c r="F141" i="2" s="1"/>
  <c r="F142" i="2" s="1"/>
  <c r="F143" i="2" s="1"/>
  <c r="F144" i="2" s="1"/>
  <c r="Z138" i="2"/>
  <c r="AG138" i="2"/>
  <c r="AH138" i="2"/>
  <c r="E139" i="2"/>
  <c r="Y139" i="2" s="1"/>
  <c r="AH139" i="2"/>
  <c r="AE140" i="2"/>
  <c r="AG140" i="2"/>
  <c r="AH140" i="2"/>
  <c r="AG141" i="2"/>
  <c r="AH141" i="2"/>
  <c r="AG142" i="2"/>
  <c r="AH142" i="2"/>
  <c r="AG143" i="2"/>
  <c r="AI143" i="2" s="1"/>
  <c r="AH143" i="2"/>
  <c r="AG144" i="2"/>
  <c r="AH144" i="2"/>
  <c r="C129" i="2"/>
  <c r="C130" i="2" s="1"/>
  <c r="C131" i="2" s="1"/>
  <c r="C132" i="2" s="1"/>
  <c r="C133" i="2" s="1"/>
  <c r="C134" i="2" s="1"/>
  <c r="C135" i="2" s="1"/>
  <c r="D129" i="2"/>
  <c r="D130" i="2" s="1"/>
  <c r="D131" i="2" s="1"/>
  <c r="D132" i="2" s="1"/>
  <c r="D133" i="2" s="1"/>
  <c r="D134" i="2" s="1"/>
  <c r="D135" i="2" s="1"/>
  <c r="E129" i="2"/>
  <c r="F129" i="2"/>
  <c r="F130" i="2" s="1"/>
  <c r="F131" i="2" s="1"/>
  <c r="F132" i="2" s="1"/>
  <c r="F133" i="2" s="1"/>
  <c r="F134" i="2" s="1"/>
  <c r="F135" i="2" s="1"/>
  <c r="Y129" i="2"/>
  <c r="AA129" i="2" s="1"/>
  <c r="AG129" i="2"/>
  <c r="AH129" i="2"/>
  <c r="E130" i="2"/>
  <c r="E131" i="2" s="1"/>
  <c r="AH130" i="2"/>
  <c r="AE131" i="2"/>
  <c r="AG131" i="2"/>
  <c r="AH131" i="2"/>
  <c r="AG132" i="2"/>
  <c r="AI132" i="2" s="1"/>
  <c r="AH132" i="2"/>
  <c r="AG133" i="2"/>
  <c r="AH133" i="2"/>
  <c r="AG134" i="2"/>
  <c r="AI134" i="2" s="1"/>
  <c r="AH134" i="2"/>
  <c r="AG135" i="2"/>
  <c r="AH135" i="2"/>
  <c r="C120" i="2"/>
  <c r="C121" i="2" s="1"/>
  <c r="C122" i="2" s="1"/>
  <c r="C123" i="2" s="1"/>
  <c r="C124" i="2" s="1"/>
  <c r="C125" i="2" s="1"/>
  <c r="C126" i="2" s="1"/>
  <c r="D120" i="2"/>
  <c r="D121" i="2" s="1"/>
  <c r="D122" i="2" s="1"/>
  <c r="D123" i="2" s="1"/>
  <c r="D124" i="2" s="1"/>
  <c r="D125" i="2" s="1"/>
  <c r="D126" i="2" s="1"/>
  <c r="E120" i="2"/>
  <c r="F120" i="2"/>
  <c r="F121" i="2" s="1"/>
  <c r="F122" i="2" s="1"/>
  <c r="F123" i="2" s="1"/>
  <c r="F124" i="2" s="1"/>
  <c r="F125" i="2" s="1"/>
  <c r="F126" i="2" s="1"/>
  <c r="Y120" i="2"/>
  <c r="Z120" i="2" s="1"/>
  <c r="AG120" i="2"/>
  <c r="AI120" i="2" s="1"/>
  <c r="AH120" i="2"/>
  <c r="E121" i="2"/>
  <c r="Y121" i="2" s="1"/>
  <c r="AH121" i="2"/>
  <c r="AE122" i="2"/>
  <c r="AG122" i="2"/>
  <c r="AH122" i="2"/>
  <c r="AI122" i="2" s="1"/>
  <c r="AG123" i="2"/>
  <c r="AH123" i="2"/>
  <c r="AG124" i="2"/>
  <c r="AH124" i="2"/>
  <c r="AG125" i="2"/>
  <c r="AH125" i="2"/>
  <c r="AG126" i="2"/>
  <c r="AH126" i="2"/>
  <c r="C111" i="2"/>
  <c r="C112" i="2" s="1"/>
  <c r="C113" i="2" s="1"/>
  <c r="C114" i="2" s="1"/>
  <c r="C115" i="2" s="1"/>
  <c r="C116" i="2" s="1"/>
  <c r="C117" i="2" s="1"/>
  <c r="D111" i="2"/>
  <c r="D112" i="2" s="1"/>
  <c r="D113" i="2" s="1"/>
  <c r="D114" i="2" s="1"/>
  <c r="D115" i="2" s="1"/>
  <c r="D116" i="2" s="1"/>
  <c r="D117" i="2" s="1"/>
  <c r="E111" i="2"/>
  <c r="Y111" i="2" s="1"/>
  <c r="F111" i="2"/>
  <c r="F112" i="2" s="1"/>
  <c r="F113" i="2" s="1"/>
  <c r="F114" i="2" s="1"/>
  <c r="F115" i="2" s="1"/>
  <c r="F116" i="2" s="1"/>
  <c r="F117" i="2" s="1"/>
  <c r="AG111" i="2"/>
  <c r="AH111" i="2"/>
  <c r="E112" i="2"/>
  <c r="E113" i="2" s="1"/>
  <c r="AH112" i="2"/>
  <c r="AE113" i="2"/>
  <c r="AG113" i="2"/>
  <c r="AH113" i="2"/>
  <c r="AG114" i="2"/>
  <c r="AH114" i="2"/>
  <c r="AG115" i="2"/>
  <c r="AI115" i="2" s="1"/>
  <c r="AH115" i="2"/>
  <c r="AG116" i="2"/>
  <c r="AH116" i="2"/>
  <c r="AG117" i="2"/>
  <c r="AI117" i="2" s="1"/>
  <c r="AH117" i="2"/>
  <c r="C102" i="2"/>
  <c r="C103" i="2" s="1"/>
  <c r="C104" i="2" s="1"/>
  <c r="C105" i="2" s="1"/>
  <c r="C106" i="2" s="1"/>
  <c r="C107" i="2" s="1"/>
  <c r="C108" i="2" s="1"/>
  <c r="D102" i="2"/>
  <c r="D103" i="2" s="1"/>
  <c r="D104" i="2" s="1"/>
  <c r="D105" i="2" s="1"/>
  <c r="D106" i="2" s="1"/>
  <c r="D107" i="2" s="1"/>
  <c r="D108" i="2" s="1"/>
  <c r="E102" i="2"/>
  <c r="Y102" i="2" s="1"/>
  <c r="F102" i="2"/>
  <c r="F103" i="2" s="1"/>
  <c r="F104" i="2" s="1"/>
  <c r="F105" i="2" s="1"/>
  <c r="F106" i="2" s="1"/>
  <c r="F107" i="2" s="1"/>
  <c r="F108" i="2" s="1"/>
  <c r="AG102" i="2"/>
  <c r="AH102" i="2"/>
  <c r="E103" i="2"/>
  <c r="AH103" i="2"/>
  <c r="AE104" i="2"/>
  <c r="AG104" i="2"/>
  <c r="AI104" i="2" s="1"/>
  <c r="AH104" i="2"/>
  <c r="AG105" i="2"/>
  <c r="AH105" i="2"/>
  <c r="AI105" i="2" s="1"/>
  <c r="AG106" i="2"/>
  <c r="AH106" i="2"/>
  <c r="AG107" i="2"/>
  <c r="AH107" i="2"/>
  <c r="AG108" i="2"/>
  <c r="AI108" i="2" s="1"/>
  <c r="AH108" i="2"/>
  <c r="C93" i="2"/>
  <c r="C94" i="2" s="1"/>
  <c r="C95" i="2" s="1"/>
  <c r="C96" i="2" s="1"/>
  <c r="C97" i="2" s="1"/>
  <c r="C98" i="2" s="1"/>
  <c r="C99" i="2" s="1"/>
  <c r="D93" i="2"/>
  <c r="E93" i="2"/>
  <c r="Y93" i="2" s="1"/>
  <c r="F93" i="2"/>
  <c r="F94" i="2" s="1"/>
  <c r="F95" i="2" s="1"/>
  <c r="F96" i="2" s="1"/>
  <c r="F97" i="2" s="1"/>
  <c r="F98" i="2" s="1"/>
  <c r="F99" i="2" s="1"/>
  <c r="AG93" i="2"/>
  <c r="AH93" i="2"/>
  <c r="AI93" i="2" s="1"/>
  <c r="D94" i="2"/>
  <c r="D95" i="2" s="1"/>
  <c r="D96" i="2" s="1"/>
  <c r="D97" i="2" s="1"/>
  <c r="D98" i="2" s="1"/>
  <c r="D99" i="2" s="1"/>
  <c r="AH94" i="2"/>
  <c r="AE95" i="2"/>
  <c r="AG95" i="2"/>
  <c r="AH95" i="2"/>
  <c r="AG96" i="2"/>
  <c r="AH96" i="2"/>
  <c r="AG97" i="2"/>
  <c r="AH97" i="2"/>
  <c r="AG98" i="2"/>
  <c r="AH98" i="2"/>
  <c r="AG99" i="2"/>
  <c r="AI99" i="2" s="1"/>
  <c r="AH99" i="2"/>
  <c r="C84" i="2"/>
  <c r="C85" i="2" s="1"/>
  <c r="C86" i="2" s="1"/>
  <c r="C87" i="2" s="1"/>
  <c r="C88" i="2" s="1"/>
  <c r="C89" i="2" s="1"/>
  <c r="C90" i="2" s="1"/>
  <c r="D84" i="2"/>
  <c r="E84" i="2"/>
  <c r="Y84" i="2" s="1"/>
  <c r="F84" i="2"/>
  <c r="F85" i="2" s="1"/>
  <c r="F86" i="2" s="1"/>
  <c r="F87" i="2" s="1"/>
  <c r="F88" i="2" s="1"/>
  <c r="F89" i="2" s="1"/>
  <c r="F90" i="2" s="1"/>
  <c r="AG84" i="2"/>
  <c r="AH84" i="2"/>
  <c r="D85" i="2"/>
  <c r="D86" i="2" s="1"/>
  <c r="D87" i="2" s="1"/>
  <c r="D88" i="2" s="1"/>
  <c r="D89" i="2" s="1"/>
  <c r="D90" i="2" s="1"/>
  <c r="AH85" i="2"/>
  <c r="AE86" i="2"/>
  <c r="AG86" i="2"/>
  <c r="AH86" i="2"/>
  <c r="AG87" i="2"/>
  <c r="AH87" i="2"/>
  <c r="AI87" i="2" s="1"/>
  <c r="AG88" i="2"/>
  <c r="AI88" i="2" s="1"/>
  <c r="AH88" i="2"/>
  <c r="AG89" i="2"/>
  <c r="AH89" i="2"/>
  <c r="AG90" i="2"/>
  <c r="AI90" i="2" s="1"/>
  <c r="AH90" i="2"/>
  <c r="C75" i="2"/>
  <c r="C76" i="2" s="1"/>
  <c r="C77" i="2" s="1"/>
  <c r="C78" i="2" s="1"/>
  <c r="C79" i="2" s="1"/>
  <c r="C80" i="2" s="1"/>
  <c r="C81" i="2" s="1"/>
  <c r="D75" i="2"/>
  <c r="D76" i="2" s="1"/>
  <c r="D77" i="2" s="1"/>
  <c r="D78" i="2" s="1"/>
  <c r="D79" i="2" s="1"/>
  <c r="D80" i="2" s="1"/>
  <c r="D81" i="2" s="1"/>
  <c r="E75" i="2"/>
  <c r="Y75" i="2" s="1"/>
  <c r="F75" i="2"/>
  <c r="F76" i="2" s="1"/>
  <c r="F77" i="2" s="1"/>
  <c r="F78" i="2" s="1"/>
  <c r="F79" i="2" s="1"/>
  <c r="F80" i="2" s="1"/>
  <c r="F81" i="2" s="1"/>
  <c r="AG75" i="2"/>
  <c r="AH75" i="2"/>
  <c r="AI75" i="2" s="1"/>
  <c r="E76" i="2"/>
  <c r="Y76" i="2" s="1"/>
  <c r="AH76" i="2"/>
  <c r="AE77" i="2"/>
  <c r="AG77" i="2"/>
  <c r="AH77" i="2"/>
  <c r="AG78" i="2"/>
  <c r="AH78" i="2"/>
  <c r="AG79" i="2"/>
  <c r="AH79" i="2"/>
  <c r="AG80" i="2"/>
  <c r="AH80" i="2"/>
  <c r="AG81" i="2"/>
  <c r="AH81" i="2"/>
  <c r="C66" i="2"/>
  <c r="C67" i="2" s="1"/>
  <c r="C68" i="2" s="1"/>
  <c r="C69" i="2" s="1"/>
  <c r="C70" i="2" s="1"/>
  <c r="C71" i="2" s="1"/>
  <c r="C72" i="2" s="1"/>
  <c r="D66" i="2"/>
  <c r="D67" i="2" s="1"/>
  <c r="D68" i="2" s="1"/>
  <c r="D69" i="2" s="1"/>
  <c r="D70" i="2" s="1"/>
  <c r="D71" i="2" s="1"/>
  <c r="D72" i="2" s="1"/>
  <c r="E66" i="2"/>
  <c r="E67" i="2" s="1"/>
  <c r="F66" i="2"/>
  <c r="F67" i="2" s="1"/>
  <c r="F68" i="2" s="1"/>
  <c r="F69" i="2" s="1"/>
  <c r="F70" i="2" s="1"/>
  <c r="F71" i="2" s="1"/>
  <c r="F72" i="2" s="1"/>
  <c r="AG66" i="2"/>
  <c r="AI66" i="2" s="1"/>
  <c r="AH66" i="2"/>
  <c r="AH67" i="2"/>
  <c r="AE68" i="2"/>
  <c r="AG68" i="2"/>
  <c r="AH68" i="2"/>
  <c r="AI68" i="2"/>
  <c r="AG69" i="2"/>
  <c r="AH69" i="2"/>
  <c r="AG70" i="2"/>
  <c r="AH70" i="2"/>
  <c r="AG71" i="2"/>
  <c r="AH71" i="2"/>
  <c r="AG72" i="2"/>
  <c r="AH72" i="2"/>
  <c r="C57" i="2"/>
  <c r="D57" i="2"/>
  <c r="D58" i="2" s="1"/>
  <c r="E57" i="2"/>
  <c r="F57" i="2"/>
  <c r="F58" i="2" s="1"/>
  <c r="F59" i="2" s="1"/>
  <c r="F60" i="2" s="1"/>
  <c r="F61" i="2" s="1"/>
  <c r="F62" i="2" s="1"/>
  <c r="F63" i="2" s="1"/>
  <c r="Y57" i="2"/>
  <c r="AA57" i="2" s="1"/>
  <c r="AG57" i="2"/>
  <c r="AH57" i="2"/>
  <c r="AI57" i="2" s="1"/>
  <c r="C58" i="2"/>
  <c r="C59" i="2" s="1"/>
  <c r="C60" i="2" s="1"/>
  <c r="C61" i="2" s="1"/>
  <c r="C62" i="2" s="1"/>
  <c r="C63" i="2" s="1"/>
  <c r="E58" i="2"/>
  <c r="Y58" i="2" s="1"/>
  <c r="Z58" i="2" s="1"/>
  <c r="AH58" i="2"/>
  <c r="D59" i="2"/>
  <c r="D60" i="2" s="1"/>
  <c r="D61" i="2" s="1"/>
  <c r="D62" i="2" s="1"/>
  <c r="D63" i="2" s="1"/>
  <c r="AE59" i="2"/>
  <c r="AG59" i="2"/>
  <c r="AH59" i="2"/>
  <c r="AG60" i="2"/>
  <c r="AH60" i="2"/>
  <c r="AG61" i="2"/>
  <c r="AH61" i="2"/>
  <c r="AG62" i="2"/>
  <c r="AH62" i="2"/>
  <c r="AG63" i="2"/>
  <c r="AI63" i="2" s="1"/>
  <c r="AH63" i="2"/>
  <c r="C48" i="2"/>
  <c r="C49" i="2" s="1"/>
  <c r="C50" i="2" s="1"/>
  <c r="C51" i="2" s="1"/>
  <c r="C52" i="2" s="1"/>
  <c r="C53" i="2" s="1"/>
  <c r="C54" i="2" s="1"/>
  <c r="D48" i="2"/>
  <c r="D49" i="2" s="1"/>
  <c r="D50" i="2" s="1"/>
  <c r="D51" i="2" s="1"/>
  <c r="D52" i="2" s="1"/>
  <c r="D53" i="2" s="1"/>
  <c r="D54" i="2" s="1"/>
  <c r="E48" i="2"/>
  <c r="Y48" i="2" s="1"/>
  <c r="F48" i="2"/>
  <c r="F49" i="2" s="1"/>
  <c r="AG48" i="2"/>
  <c r="AH48" i="2"/>
  <c r="AH49" i="2"/>
  <c r="F50" i="2"/>
  <c r="F51" i="2" s="1"/>
  <c r="F52" i="2" s="1"/>
  <c r="F53" i="2" s="1"/>
  <c r="F54" i="2" s="1"/>
  <c r="AE50" i="2"/>
  <c r="AG50" i="2"/>
  <c r="AH50" i="2"/>
  <c r="AI50" i="2"/>
  <c r="AG51" i="2"/>
  <c r="AH51" i="2"/>
  <c r="AG52" i="2"/>
  <c r="AH52" i="2"/>
  <c r="AG53" i="2"/>
  <c r="AI53" i="2" s="1"/>
  <c r="AH53" i="2"/>
  <c r="AG54" i="2"/>
  <c r="AH54" i="2"/>
  <c r="C39" i="2"/>
  <c r="C40" i="2" s="1"/>
  <c r="C41" i="2" s="1"/>
  <c r="C42" i="2" s="1"/>
  <c r="C43" i="2" s="1"/>
  <c r="C44" i="2" s="1"/>
  <c r="C45" i="2" s="1"/>
  <c r="D39" i="2"/>
  <c r="D40" i="2" s="1"/>
  <c r="D41" i="2" s="1"/>
  <c r="D42" i="2" s="1"/>
  <c r="D43" i="2" s="1"/>
  <c r="D44" i="2" s="1"/>
  <c r="D45" i="2" s="1"/>
  <c r="E39" i="2"/>
  <c r="Y39" i="2" s="1"/>
  <c r="F39" i="2"/>
  <c r="F40" i="2" s="1"/>
  <c r="F41" i="2" s="1"/>
  <c r="F42" i="2" s="1"/>
  <c r="F43" i="2" s="1"/>
  <c r="F44" i="2" s="1"/>
  <c r="F45" i="2" s="1"/>
  <c r="AG39" i="2"/>
  <c r="AH39" i="2"/>
  <c r="E40" i="2"/>
  <c r="Y40" i="2" s="1"/>
  <c r="AB40" i="2" s="1"/>
  <c r="AH40" i="2"/>
  <c r="AE41" i="2"/>
  <c r="AG41" i="2"/>
  <c r="AH41" i="2"/>
  <c r="AG42" i="2"/>
  <c r="AH42" i="2"/>
  <c r="AG43" i="2"/>
  <c r="AI43" i="2" s="1"/>
  <c r="AH43" i="2"/>
  <c r="AG44" i="2"/>
  <c r="AH44" i="2"/>
  <c r="AI44" i="2"/>
  <c r="AG45" i="2"/>
  <c r="AH45" i="2"/>
  <c r="C30" i="2"/>
  <c r="C31" i="2" s="1"/>
  <c r="C32" i="2" s="1"/>
  <c r="C33" i="2" s="1"/>
  <c r="C34" i="2" s="1"/>
  <c r="C35" i="2" s="1"/>
  <c r="C36" i="2" s="1"/>
  <c r="D30" i="2"/>
  <c r="D31" i="2" s="1"/>
  <c r="D32" i="2" s="1"/>
  <c r="D33" i="2" s="1"/>
  <c r="D34" i="2" s="1"/>
  <c r="D35" i="2" s="1"/>
  <c r="D36" i="2" s="1"/>
  <c r="E30" i="2"/>
  <c r="Y30" i="2" s="1"/>
  <c r="F30" i="2"/>
  <c r="AG30" i="2"/>
  <c r="AH30" i="2"/>
  <c r="E31" i="2"/>
  <c r="E32" i="2" s="1"/>
  <c r="F31" i="2"/>
  <c r="F32" i="2" s="1"/>
  <c r="F33" i="2" s="1"/>
  <c r="F34" i="2" s="1"/>
  <c r="F35" i="2" s="1"/>
  <c r="F36" i="2" s="1"/>
  <c r="AH31" i="2"/>
  <c r="AE32" i="2"/>
  <c r="AG32" i="2"/>
  <c r="AH32" i="2"/>
  <c r="AI32" i="2"/>
  <c r="AG33" i="2"/>
  <c r="AI33" i="2" s="1"/>
  <c r="AH33" i="2"/>
  <c r="AG34" i="2"/>
  <c r="AH34" i="2"/>
  <c r="AG35" i="2"/>
  <c r="AI35" i="2" s="1"/>
  <c r="AH35" i="2"/>
  <c r="AG36" i="2"/>
  <c r="AH36" i="2"/>
  <c r="C21" i="2"/>
  <c r="C22" i="2" s="1"/>
  <c r="C23" i="2" s="1"/>
  <c r="C24" i="2" s="1"/>
  <c r="C25" i="2" s="1"/>
  <c r="C26" i="2" s="1"/>
  <c r="C27" i="2" s="1"/>
  <c r="D21" i="2"/>
  <c r="D22" i="2" s="1"/>
  <c r="D23" i="2" s="1"/>
  <c r="D24" i="2" s="1"/>
  <c r="D25" i="2" s="1"/>
  <c r="D26" i="2" s="1"/>
  <c r="D27" i="2" s="1"/>
  <c r="E21" i="2"/>
  <c r="E22" i="2" s="1"/>
  <c r="F21" i="2"/>
  <c r="F22" i="2" s="1"/>
  <c r="F23" i="2" s="1"/>
  <c r="F24" i="2" s="1"/>
  <c r="F25" i="2" s="1"/>
  <c r="F26" i="2" s="1"/>
  <c r="F27" i="2" s="1"/>
  <c r="AG21" i="2"/>
  <c r="AH21" i="2"/>
  <c r="AH22" i="2"/>
  <c r="AE23" i="2"/>
  <c r="AG23" i="2"/>
  <c r="AH23" i="2"/>
  <c r="AG24" i="2"/>
  <c r="AH24" i="2"/>
  <c r="AG25" i="2"/>
  <c r="AI25" i="2" s="1"/>
  <c r="AH25" i="2"/>
  <c r="AG26" i="2"/>
  <c r="AH26" i="2"/>
  <c r="AG27" i="2"/>
  <c r="AI27" i="2" s="1"/>
  <c r="AH27" i="2"/>
  <c r="C12" i="2"/>
  <c r="C13" i="2" s="1"/>
  <c r="C14" i="2" s="1"/>
  <c r="C15" i="2" s="1"/>
  <c r="C16" i="2" s="1"/>
  <c r="C17" i="2" s="1"/>
  <c r="C18" i="2" s="1"/>
  <c r="D12" i="2"/>
  <c r="D13" i="2" s="1"/>
  <c r="D14" i="2" s="1"/>
  <c r="D15" i="2" s="1"/>
  <c r="D16" i="2" s="1"/>
  <c r="D17" i="2" s="1"/>
  <c r="D18" i="2" s="1"/>
  <c r="E12" i="2"/>
  <c r="E13" i="2" s="1"/>
  <c r="E14" i="2" s="1"/>
  <c r="F12" i="2"/>
  <c r="F13" i="2" s="1"/>
  <c r="F14" i="2" s="1"/>
  <c r="F15" i="2" s="1"/>
  <c r="F16" i="2" s="1"/>
  <c r="F17" i="2" s="1"/>
  <c r="F18" i="2" s="1"/>
  <c r="Y12" i="2"/>
  <c r="AA12" i="2" s="1"/>
  <c r="AG12" i="2"/>
  <c r="AH12" i="2"/>
  <c r="AH13" i="2"/>
  <c r="AE14" i="2"/>
  <c r="AG14" i="2"/>
  <c r="AI14" i="2" s="1"/>
  <c r="AH14" i="2"/>
  <c r="AG15" i="2"/>
  <c r="AH15" i="2"/>
  <c r="AG16" i="2"/>
  <c r="AH16" i="2"/>
  <c r="AG17" i="2"/>
  <c r="AH17" i="2"/>
  <c r="AG18" i="2"/>
  <c r="AH18" i="2"/>
  <c r="C3" i="2"/>
  <c r="D3" i="2"/>
  <c r="E3" i="2"/>
  <c r="E4" i="2" s="1"/>
  <c r="F3" i="2"/>
  <c r="F4" i="2" s="1"/>
  <c r="F5" i="2" s="1"/>
  <c r="F6" i="2" s="1"/>
  <c r="F7" i="2" s="1"/>
  <c r="F8" i="2" s="1"/>
  <c r="F9" i="2" s="1"/>
  <c r="Y3" i="2"/>
  <c r="Z3" i="2" s="1"/>
  <c r="AG3" i="2"/>
  <c r="AI3" i="2" s="1"/>
  <c r="AH3" i="2"/>
  <c r="C4" i="2"/>
  <c r="C5" i="2" s="1"/>
  <c r="C6" i="2" s="1"/>
  <c r="C7" i="2" s="1"/>
  <c r="C8" i="2" s="1"/>
  <c r="C9" i="2" s="1"/>
  <c r="D4" i="2"/>
  <c r="D5" i="2" s="1"/>
  <c r="D6" i="2" s="1"/>
  <c r="D7" i="2" s="1"/>
  <c r="D8" i="2" s="1"/>
  <c r="D9" i="2" s="1"/>
  <c r="AH4" i="2"/>
  <c r="AE5" i="2"/>
  <c r="AG5" i="2"/>
  <c r="AH5" i="2"/>
  <c r="AI5" i="2" s="1"/>
  <c r="AG6" i="2"/>
  <c r="AH6" i="2"/>
  <c r="AG7" i="2"/>
  <c r="AH7" i="2"/>
  <c r="AG8" i="2"/>
  <c r="AH8" i="2"/>
  <c r="AG9" i="2"/>
  <c r="AH9" i="2"/>
  <c r="AH353" i="2"/>
  <c r="AG353" i="2"/>
  <c r="Y353" i="2"/>
  <c r="AA353" i="2" s="1"/>
  <c r="AD353" i="2" s="1"/>
  <c r="AD354" i="2" s="1"/>
  <c r="AD355" i="2" s="1"/>
  <c r="AD356" i="2" s="1"/>
  <c r="AD357" i="2" s="1"/>
  <c r="AD358" i="2" s="1"/>
  <c r="AD359" i="2" s="1"/>
  <c r="AD360" i="2" s="1"/>
  <c r="H353" i="2"/>
  <c r="H354" i="2" s="1"/>
  <c r="H355" i="2" s="1"/>
  <c r="H356" i="2" s="1"/>
  <c r="H357" i="2" s="1"/>
  <c r="H358" i="2" s="1"/>
  <c r="H359" i="2" s="1"/>
  <c r="H360" i="2" s="1"/>
  <c r="G353" i="2"/>
  <c r="G354" i="2" s="1"/>
  <c r="G355" i="2" s="1"/>
  <c r="G356" i="2" s="1"/>
  <c r="G357" i="2" s="1"/>
  <c r="G358" i="2" s="1"/>
  <c r="G359" i="2" s="1"/>
  <c r="G360" i="2" s="1"/>
  <c r="AH344" i="2"/>
  <c r="AG344" i="2"/>
  <c r="Y344" i="2"/>
  <c r="AA344" i="2" s="1"/>
  <c r="AD344" i="2" s="1"/>
  <c r="AD345" i="2" s="1"/>
  <c r="AD346" i="2" s="1"/>
  <c r="AD347" i="2" s="1"/>
  <c r="AD348" i="2" s="1"/>
  <c r="AD349" i="2" s="1"/>
  <c r="AD350" i="2" s="1"/>
  <c r="AD351" i="2" s="1"/>
  <c r="H344" i="2"/>
  <c r="H345" i="2" s="1"/>
  <c r="H346" i="2" s="1"/>
  <c r="H347" i="2" s="1"/>
  <c r="H348" i="2" s="1"/>
  <c r="H349" i="2" s="1"/>
  <c r="H350" i="2" s="1"/>
  <c r="H351" i="2" s="1"/>
  <c r="G344" i="2"/>
  <c r="G345" i="2" s="1"/>
  <c r="G346" i="2" s="1"/>
  <c r="G347" i="2" s="1"/>
  <c r="G348" i="2" s="1"/>
  <c r="G349" i="2" s="1"/>
  <c r="G350" i="2" s="1"/>
  <c r="G351" i="2" s="1"/>
  <c r="AH335" i="2"/>
  <c r="AG335" i="2"/>
  <c r="Y335" i="2"/>
  <c r="AB335" i="2" s="1"/>
  <c r="H335" i="2"/>
  <c r="H336" i="2" s="1"/>
  <c r="H337" i="2" s="1"/>
  <c r="H338" i="2" s="1"/>
  <c r="H339" i="2" s="1"/>
  <c r="H340" i="2" s="1"/>
  <c r="H341" i="2" s="1"/>
  <c r="H342" i="2" s="1"/>
  <c r="G335" i="2"/>
  <c r="G336" i="2" s="1"/>
  <c r="G337" i="2" s="1"/>
  <c r="G338" i="2" s="1"/>
  <c r="G339" i="2" s="1"/>
  <c r="G340" i="2" s="1"/>
  <c r="G341" i="2" s="1"/>
  <c r="G342" i="2" s="1"/>
  <c r="AH326" i="2"/>
  <c r="AG326" i="2"/>
  <c r="Y326" i="2"/>
  <c r="AA326" i="2" s="1"/>
  <c r="AD326" i="2" s="1"/>
  <c r="AD327" i="2" s="1"/>
  <c r="AD328" i="2" s="1"/>
  <c r="AD329" i="2" s="1"/>
  <c r="AD330" i="2" s="1"/>
  <c r="AD331" i="2" s="1"/>
  <c r="AD332" i="2" s="1"/>
  <c r="AD333" i="2" s="1"/>
  <c r="H326" i="2"/>
  <c r="H327" i="2" s="1"/>
  <c r="H328" i="2" s="1"/>
  <c r="H329" i="2" s="1"/>
  <c r="H330" i="2" s="1"/>
  <c r="H331" i="2" s="1"/>
  <c r="H332" i="2" s="1"/>
  <c r="H333" i="2" s="1"/>
  <c r="G326" i="2"/>
  <c r="G327" i="2" s="1"/>
  <c r="G328" i="2" s="1"/>
  <c r="G329" i="2" s="1"/>
  <c r="G330" i="2" s="1"/>
  <c r="G331" i="2" s="1"/>
  <c r="G332" i="2" s="1"/>
  <c r="G333" i="2" s="1"/>
  <c r="AH317" i="2"/>
  <c r="AG317" i="2"/>
  <c r="Y317" i="2"/>
  <c r="AB317" i="2" s="1"/>
  <c r="H317" i="2"/>
  <c r="H318" i="2" s="1"/>
  <c r="H319" i="2" s="1"/>
  <c r="H320" i="2" s="1"/>
  <c r="H321" i="2" s="1"/>
  <c r="H322" i="2" s="1"/>
  <c r="H323" i="2" s="1"/>
  <c r="H324" i="2" s="1"/>
  <c r="G317" i="2"/>
  <c r="G318" i="2" s="1"/>
  <c r="G319" i="2" s="1"/>
  <c r="G320" i="2" s="1"/>
  <c r="G321" i="2" s="1"/>
  <c r="G322" i="2" s="1"/>
  <c r="G323" i="2" s="1"/>
  <c r="G324" i="2" s="1"/>
  <c r="AH308" i="2"/>
  <c r="AG308" i="2"/>
  <c r="Y308" i="2"/>
  <c r="AB308" i="2" s="1"/>
  <c r="H308" i="2"/>
  <c r="H309" i="2" s="1"/>
  <c r="H310" i="2" s="1"/>
  <c r="H311" i="2" s="1"/>
  <c r="H312" i="2" s="1"/>
  <c r="H313" i="2" s="1"/>
  <c r="H314" i="2" s="1"/>
  <c r="H315" i="2" s="1"/>
  <c r="G308" i="2"/>
  <c r="G309" i="2" s="1"/>
  <c r="G310" i="2" s="1"/>
  <c r="G311" i="2" s="1"/>
  <c r="G312" i="2" s="1"/>
  <c r="G313" i="2" s="1"/>
  <c r="G314" i="2" s="1"/>
  <c r="G315" i="2" s="1"/>
  <c r="AH299" i="2"/>
  <c r="AG299" i="2"/>
  <c r="Y299" i="2"/>
  <c r="AA299" i="2" s="1"/>
  <c r="AD299" i="2" s="1"/>
  <c r="AD300" i="2" s="1"/>
  <c r="AD301" i="2" s="1"/>
  <c r="AD302" i="2" s="1"/>
  <c r="AD303" i="2" s="1"/>
  <c r="AD304" i="2" s="1"/>
  <c r="AD305" i="2" s="1"/>
  <c r="AD306" i="2" s="1"/>
  <c r="H299" i="2"/>
  <c r="H300" i="2" s="1"/>
  <c r="H301" i="2" s="1"/>
  <c r="H302" i="2" s="1"/>
  <c r="H303" i="2" s="1"/>
  <c r="H304" i="2" s="1"/>
  <c r="H305" i="2" s="1"/>
  <c r="H306" i="2" s="1"/>
  <c r="G299" i="2"/>
  <c r="G300" i="2" s="1"/>
  <c r="G301" i="2" s="1"/>
  <c r="G302" i="2" s="1"/>
  <c r="G303" i="2" s="1"/>
  <c r="G304" i="2" s="1"/>
  <c r="G305" i="2" s="1"/>
  <c r="G306" i="2" s="1"/>
  <c r="AH290" i="2"/>
  <c r="AG290" i="2"/>
  <c r="Y290" i="2"/>
  <c r="AB290" i="2" s="1"/>
  <c r="H290" i="2"/>
  <c r="H291" i="2" s="1"/>
  <c r="H292" i="2" s="1"/>
  <c r="H293" i="2" s="1"/>
  <c r="H294" i="2" s="1"/>
  <c r="H295" i="2" s="1"/>
  <c r="H296" i="2" s="1"/>
  <c r="H297" i="2" s="1"/>
  <c r="G290" i="2"/>
  <c r="G291" i="2" s="1"/>
  <c r="G292" i="2" s="1"/>
  <c r="G293" i="2" s="1"/>
  <c r="G294" i="2" s="1"/>
  <c r="G295" i="2" s="1"/>
  <c r="G296" i="2" s="1"/>
  <c r="G297" i="2" s="1"/>
  <c r="AH281" i="2"/>
  <c r="AG281" i="2"/>
  <c r="Y281" i="2"/>
  <c r="AA281" i="2" s="1"/>
  <c r="AD281" i="2" s="1"/>
  <c r="AD282" i="2" s="1"/>
  <c r="AD283" i="2" s="1"/>
  <c r="AD284" i="2" s="1"/>
  <c r="AD285" i="2" s="1"/>
  <c r="AD286" i="2" s="1"/>
  <c r="AD287" i="2" s="1"/>
  <c r="AD288" i="2" s="1"/>
  <c r="H281" i="2"/>
  <c r="H282" i="2" s="1"/>
  <c r="H283" i="2" s="1"/>
  <c r="H284" i="2" s="1"/>
  <c r="H285" i="2" s="1"/>
  <c r="H286" i="2" s="1"/>
  <c r="H287" i="2" s="1"/>
  <c r="H288" i="2" s="1"/>
  <c r="G281" i="2"/>
  <c r="G282" i="2" s="1"/>
  <c r="G283" i="2" s="1"/>
  <c r="G284" i="2" s="1"/>
  <c r="G285" i="2" s="1"/>
  <c r="G286" i="2" s="1"/>
  <c r="G287" i="2" s="1"/>
  <c r="G288" i="2" s="1"/>
  <c r="AH272" i="2"/>
  <c r="AG272" i="2"/>
  <c r="Y272" i="2"/>
  <c r="AA272" i="2" s="1"/>
  <c r="AD272" i="2" s="1"/>
  <c r="AD273" i="2" s="1"/>
  <c r="AD274" i="2" s="1"/>
  <c r="AD275" i="2" s="1"/>
  <c r="AD276" i="2" s="1"/>
  <c r="AD277" i="2" s="1"/>
  <c r="AD278" i="2" s="1"/>
  <c r="AD279" i="2" s="1"/>
  <c r="H272" i="2"/>
  <c r="H273" i="2" s="1"/>
  <c r="H274" i="2" s="1"/>
  <c r="H275" i="2" s="1"/>
  <c r="H276" i="2" s="1"/>
  <c r="H277" i="2" s="1"/>
  <c r="H278" i="2" s="1"/>
  <c r="H279" i="2" s="1"/>
  <c r="G272" i="2"/>
  <c r="G273" i="2" s="1"/>
  <c r="G274" i="2" s="1"/>
  <c r="G275" i="2" s="1"/>
  <c r="G276" i="2" s="1"/>
  <c r="G277" i="2" s="1"/>
  <c r="G278" i="2" s="1"/>
  <c r="G279" i="2" s="1"/>
  <c r="AH263" i="2"/>
  <c r="AG263" i="2"/>
  <c r="Y263" i="2"/>
  <c r="Z263" i="2" s="1"/>
  <c r="AC263" i="2" s="1"/>
  <c r="AC264" i="2" s="1"/>
  <c r="AC265" i="2" s="1"/>
  <c r="H263" i="2"/>
  <c r="H264" i="2" s="1"/>
  <c r="H265" i="2" s="1"/>
  <c r="H266" i="2" s="1"/>
  <c r="H267" i="2" s="1"/>
  <c r="H268" i="2" s="1"/>
  <c r="H269" i="2" s="1"/>
  <c r="H270" i="2" s="1"/>
  <c r="G263" i="2"/>
  <c r="G264" i="2" s="1"/>
  <c r="G265" i="2" s="1"/>
  <c r="G266" i="2" s="1"/>
  <c r="G267" i="2" s="1"/>
  <c r="G268" i="2" s="1"/>
  <c r="G269" i="2" s="1"/>
  <c r="G270" i="2" s="1"/>
  <c r="AH254" i="2"/>
  <c r="AG254" i="2"/>
  <c r="Y254" i="2"/>
  <c r="AA254" i="2" s="1"/>
  <c r="AD254" i="2" s="1"/>
  <c r="AD255" i="2" s="1"/>
  <c r="AD256" i="2" s="1"/>
  <c r="AD257" i="2" s="1"/>
  <c r="AD258" i="2" s="1"/>
  <c r="AD259" i="2" s="1"/>
  <c r="AD260" i="2" s="1"/>
  <c r="AD261" i="2" s="1"/>
  <c r="H254" i="2"/>
  <c r="H255" i="2" s="1"/>
  <c r="H256" i="2" s="1"/>
  <c r="H257" i="2" s="1"/>
  <c r="H258" i="2" s="1"/>
  <c r="H259" i="2" s="1"/>
  <c r="H260" i="2" s="1"/>
  <c r="H261" i="2" s="1"/>
  <c r="G254" i="2"/>
  <c r="G255" i="2" s="1"/>
  <c r="G256" i="2" s="1"/>
  <c r="G257" i="2" s="1"/>
  <c r="G258" i="2" s="1"/>
  <c r="G259" i="2" s="1"/>
  <c r="G260" i="2" s="1"/>
  <c r="G261" i="2" s="1"/>
  <c r="AH245" i="2"/>
  <c r="AG245" i="2"/>
  <c r="Y245" i="2"/>
  <c r="Z245" i="2" s="1"/>
  <c r="AC245" i="2" s="1"/>
  <c r="AC246" i="2" s="1"/>
  <c r="AC247" i="2" s="1"/>
  <c r="H245" i="2"/>
  <c r="H246" i="2" s="1"/>
  <c r="H247" i="2" s="1"/>
  <c r="H248" i="2" s="1"/>
  <c r="H249" i="2" s="1"/>
  <c r="H250" i="2" s="1"/>
  <c r="H251" i="2" s="1"/>
  <c r="H252" i="2" s="1"/>
  <c r="G245" i="2"/>
  <c r="G246" i="2" s="1"/>
  <c r="G247" i="2" s="1"/>
  <c r="G248" i="2" s="1"/>
  <c r="G249" i="2" s="1"/>
  <c r="G250" i="2" s="1"/>
  <c r="G251" i="2" s="1"/>
  <c r="G252" i="2" s="1"/>
  <c r="AH236" i="2"/>
  <c r="AG236" i="2"/>
  <c r="Y236" i="2"/>
  <c r="Z236" i="2" s="1"/>
  <c r="AC236" i="2" s="1"/>
  <c r="AC237" i="2" s="1"/>
  <c r="AC238" i="2" s="1"/>
  <c r="H236" i="2"/>
  <c r="H237" i="2" s="1"/>
  <c r="H238" i="2" s="1"/>
  <c r="H239" i="2" s="1"/>
  <c r="H240" i="2" s="1"/>
  <c r="H241" i="2" s="1"/>
  <c r="H242" i="2" s="1"/>
  <c r="H243" i="2" s="1"/>
  <c r="G236" i="2"/>
  <c r="G237" i="2" s="1"/>
  <c r="G238" i="2" s="1"/>
  <c r="G239" i="2" s="1"/>
  <c r="G240" i="2" s="1"/>
  <c r="G241" i="2" s="1"/>
  <c r="G242" i="2" s="1"/>
  <c r="G243" i="2" s="1"/>
  <c r="AH227" i="2"/>
  <c r="AG227" i="2"/>
  <c r="Y227" i="2"/>
  <c r="AB227" i="2" s="1"/>
  <c r="H227" i="2"/>
  <c r="H228" i="2" s="1"/>
  <c r="H229" i="2" s="1"/>
  <c r="H230" i="2" s="1"/>
  <c r="H231" i="2" s="1"/>
  <c r="H232" i="2" s="1"/>
  <c r="H233" i="2" s="1"/>
  <c r="H234" i="2" s="1"/>
  <c r="G227" i="2"/>
  <c r="G228" i="2" s="1"/>
  <c r="G229" i="2" s="1"/>
  <c r="G230" i="2" s="1"/>
  <c r="G231" i="2" s="1"/>
  <c r="G232" i="2" s="1"/>
  <c r="G233" i="2" s="1"/>
  <c r="G234" i="2" s="1"/>
  <c r="AH218" i="2"/>
  <c r="AG218" i="2"/>
  <c r="Y218" i="2"/>
  <c r="H218" i="2"/>
  <c r="H219" i="2" s="1"/>
  <c r="H220" i="2" s="1"/>
  <c r="H221" i="2" s="1"/>
  <c r="H222" i="2" s="1"/>
  <c r="H223" i="2" s="1"/>
  <c r="H224" i="2" s="1"/>
  <c r="H225" i="2" s="1"/>
  <c r="G218" i="2"/>
  <c r="G219" i="2" s="1"/>
  <c r="G220" i="2" s="1"/>
  <c r="G221" i="2" s="1"/>
  <c r="G222" i="2" s="1"/>
  <c r="G223" i="2" s="1"/>
  <c r="G224" i="2" s="1"/>
  <c r="G225" i="2" s="1"/>
  <c r="AH209" i="2"/>
  <c r="AG209" i="2"/>
  <c r="Y209" i="2"/>
  <c r="AB209" i="2" s="1"/>
  <c r="H209" i="2"/>
  <c r="H210" i="2" s="1"/>
  <c r="H211" i="2" s="1"/>
  <c r="H212" i="2" s="1"/>
  <c r="H213" i="2" s="1"/>
  <c r="H214" i="2" s="1"/>
  <c r="H215" i="2" s="1"/>
  <c r="H216" i="2" s="1"/>
  <c r="G209" i="2"/>
  <c r="G210" i="2" s="1"/>
  <c r="G211" i="2" s="1"/>
  <c r="G212" i="2" s="1"/>
  <c r="G213" i="2" s="1"/>
  <c r="G214" i="2" s="1"/>
  <c r="G215" i="2" s="1"/>
  <c r="G216" i="2" s="1"/>
  <c r="AH200" i="2"/>
  <c r="AG200" i="2"/>
  <c r="Y200" i="2"/>
  <c r="AB200" i="2" s="1"/>
  <c r="H200" i="2"/>
  <c r="H201" i="2" s="1"/>
  <c r="H202" i="2" s="1"/>
  <c r="H203" i="2" s="1"/>
  <c r="H204" i="2" s="1"/>
  <c r="H205" i="2" s="1"/>
  <c r="H206" i="2" s="1"/>
  <c r="H207" i="2" s="1"/>
  <c r="G200" i="2"/>
  <c r="G201" i="2" s="1"/>
  <c r="G202" i="2" s="1"/>
  <c r="G203" i="2" s="1"/>
  <c r="G204" i="2" s="1"/>
  <c r="G205" i="2" s="1"/>
  <c r="G206" i="2" s="1"/>
  <c r="G207" i="2" s="1"/>
  <c r="AH191" i="2"/>
  <c r="AG191" i="2"/>
  <c r="Y191" i="2"/>
  <c r="AB191" i="2" s="1"/>
  <c r="H191" i="2"/>
  <c r="H192" i="2" s="1"/>
  <c r="H193" i="2" s="1"/>
  <c r="H194" i="2" s="1"/>
  <c r="H195" i="2" s="1"/>
  <c r="H196" i="2" s="1"/>
  <c r="H197" i="2" s="1"/>
  <c r="H198" i="2" s="1"/>
  <c r="G191" i="2"/>
  <c r="G192" i="2" s="1"/>
  <c r="G193" i="2" s="1"/>
  <c r="G194" i="2" s="1"/>
  <c r="G195" i="2" s="1"/>
  <c r="G196" i="2" s="1"/>
  <c r="G197" i="2" s="1"/>
  <c r="G198" i="2" s="1"/>
  <c r="AH182" i="2"/>
  <c r="AG182" i="2"/>
  <c r="Y182" i="2"/>
  <c r="Z182" i="2" s="1"/>
  <c r="AC182" i="2" s="1"/>
  <c r="AC183" i="2" s="1"/>
  <c r="AC184" i="2" s="1"/>
  <c r="H182" i="2"/>
  <c r="H183" i="2" s="1"/>
  <c r="H184" i="2" s="1"/>
  <c r="H185" i="2" s="1"/>
  <c r="H186" i="2" s="1"/>
  <c r="H187" i="2" s="1"/>
  <c r="H188" i="2" s="1"/>
  <c r="H189" i="2" s="1"/>
  <c r="G182" i="2"/>
  <c r="G183" i="2" s="1"/>
  <c r="G184" i="2" s="1"/>
  <c r="G185" i="2" s="1"/>
  <c r="G186" i="2" s="1"/>
  <c r="G187" i="2" s="1"/>
  <c r="G188" i="2" s="1"/>
  <c r="G189" i="2" s="1"/>
  <c r="AH173" i="2"/>
  <c r="AG173" i="2"/>
  <c r="Y173" i="2"/>
  <c r="AA173" i="2" s="1"/>
  <c r="AD173" i="2" s="1"/>
  <c r="AD174" i="2" s="1"/>
  <c r="AD175" i="2" s="1"/>
  <c r="AD176" i="2" s="1"/>
  <c r="AD177" i="2" s="1"/>
  <c r="AD178" i="2" s="1"/>
  <c r="AD179" i="2" s="1"/>
  <c r="AD180" i="2" s="1"/>
  <c r="H173" i="2"/>
  <c r="H174" i="2" s="1"/>
  <c r="H175" i="2" s="1"/>
  <c r="H176" i="2" s="1"/>
  <c r="H177" i="2" s="1"/>
  <c r="H178" i="2" s="1"/>
  <c r="H179" i="2" s="1"/>
  <c r="H180" i="2" s="1"/>
  <c r="G173" i="2"/>
  <c r="G174" i="2" s="1"/>
  <c r="G175" i="2" s="1"/>
  <c r="G176" i="2" s="1"/>
  <c r="G177" i="2" s="1"/>
  <c r="G178" i="2" s="1"/>
  <c r="G179" i="2" s="1"/>
  <c r="G180" i="2" s="1"/>
  <c r="AH164" i="2"/>
  <c r="AG164" i="2"/>
  <c r="Y164" i="2"/>
  <c r="AA164" i="2" s="1"/>
  <c r="AD164" i="2" s="1"/>
  <c r="AD165" i="2" s="1"/>
  <c r="AD166" i="2" s="1"/>
  <c r="AD167" i="2" s="1"/>
  <c r="AD168" i="2" s="1"/>
  <c r="AD169" i="2" s="1"/>
  <c r="AD170" i="2" s="1"/>
  <c r="AD171" i="2" s="1"/>
  <c r="H164" i="2"/>
  <c r="H165" i="2" s="1"/>
  <c r="H166" i="2" s="1"/>
  <c r="H167" i="2" s="1"/>
  <c r="H168" i="2" s="1"/>
  <c r="H169" i="2" s="1"/>
  <c r="H170" i="2" s="1"/>
  <c r="H171" i="2" s="1"/>
  <c r="G164" i="2"/>
  <c r="G165" i="2" s="1"/>
  <c r="G166" i="2" s="1"/>
  <c r="G167" i="2" s="1"/>
  <c r="G168" i="2" s="1"/>
  <c r="G169" i="2" s="1"/>
  <c r="G170" i="2" s="1"/>
  <c r="G171" i="2" s="1"/>
  <c r="AH155" i="2"/>
  <c r="AG155" i="2"/>
  <c r="Y155" i="2"/>
  <c r="AB155" i="2" s="1"/>
  <c r="H155" i="2"/>
  <c r="H156" i="2" s="1"/>
  <c r="H157" i="2" s="1"/>
  <c r="H158" i="2" s="1"/>
  <c r="H159" i="2" s="1"/>
  <c r="H160" i="2" s="1"/>
  <c r="H161" i="2" s="1"/>
  <c r="H162" i="2" s="1"/>
  <c r="G155" i="2"/>
  <c r="G156" i="2" s="1"/>
  <c r="G157" i="2" s="1"/>
  <c r="G158" i="2" s="1"/>
  <c r="G159" i="2" s="1"/>
  <c r="G160" i="2" s="1"/>
  <c r="G161" i="2" s="1"/>
  <c r="G162" i="2" s="1"/>
  <c r="AH146" i="2"/>
  <c r="AG146" i="2"/>
  <c r="Y146" i="2"/>
  <c r="Z146" i="2" s="1"/>
  <c r="AC146" i="2" s="1"/>
  <c r="AC147" i="2" s="1"/>
  <c r="AC148" i="2" s="1"/>
  <c r="H146" i="2"/>
  <c r="H147" i="2" s="1"/>
  <c r="H148" i="2" s="1"/>
  <c r="H149" i="2" s="1"/>
  <c r="H150" i="2" s="1"/>
  <c r="H151" i="2" s="1"/>
  <c r="H152" i="2" s="1"/>
  <c r="H153" i="2" s="1"/>
  <c r="G146" i="2"/>
  <c r="G147" i="2" s="1"/>
  <c r="G148" i="2" s="1"/>
  <c r="G149" i="2" s="1"/>
  <c r="G150" i="2" s="1"/>
  <c r="G151" i="2" s="1"/>
  <c r="G152" i="2" s="1"/>
  <c r="G153" i="2" s="1"/>
  <c r="AH137" i="2"/>
  <c r="AG137" i="2"/>
  <c r="Y137" i="2"/>
  <c r="H137" i="2"/>
  <c r="H138" i="2" s="1"/>
  <c r="H139" i="2" s="1"/>
  <c r="H140" i="2" s="1"/>
  <c r="H141" i="2" s="1"/>
  <c r="H142" i="2" s="1"/>
  <c r="H143" i="2" s="1"/>
  <c r="H144" i="2" s="1"/>
  <c r="G137" i="2"/>
  <c r="G138" i="2" s="1"/>
  <c r="G139" i="2" s="1"/>
  <c r="G140" i="2" s="1"/>
  <c r="G141" i="2" s="1"/>
  <c r="G142" i="2" s="1"/>
  <c r="G143" i="2" s="1"/>
  <c r="G144" i="2" s="1"/>
  <c r="AH128" i="2"/>
  <c r="AG128" i="2"/>
  <c r="Y128" i="2"/>
  <c r="AB128" i="2" s="1"/>
  <c r="H128" i="2"/>
  <c r="H129" i="2" s="1"/>
  <c r="H130" i="2" s="1"/>
  <c r="H131" i="2" s="1"/>
  <c r="H132" i="2" s="1"/>
  <c r="H133" i="2" s="1"/>
  <c r="H134" i="2" s="1"/>
  <c r="H135" i="2" s="1"/>
  <c r="G128" i="2"/>
  <c r="G129" i="2" s="1"/>
  <c r="G130" i="2" s="1"/>
  <c r="G131" i="2" s="1"/>
  <c r="G132" i="2" s="1"/>
  <c r="G133" i="2" s="1"/>
  <c r="G134" i="2" s="1"/>
  <c r="G135" i="2" s="1"/>
  <c r="AH119" i="2"/>
  <c r="AG119" i="2"/>
  <c r="Y119" i="2"/>
  <c r="AA119" i="2" s="1"/>
  <c r="AD119" i="2" s="1"/>
  <c r="AD120" i="2" s="1"/>
  <c r="AD121" i="2" s="1"/>
  <c r="AD122" i="2" s="1"/>
  <c r="AD123" i="2" s="1"/>
  <c r="AD124" i="2" s="1"/>
  <c r="AD125" i="2" s="1"/>
  <c r="AD126" i="2" s="1"/>
  <c r="H119" i="2"/>
  <c r="H120" i="2" s="1"/>
  <c r="H121" i="2" s="1"/>
  <c r="H122" i="2" s="1"/>
  <c r="H123" i="2" s="1"/>
  <c r="H124" i="2" s="1"/>
  <c r="H125" i="2" s="1"/>
  <c r="H126" i="2" s="1"/>
  <c r="G119" i="2"/>
  <c r="G120" i="2" s="1"/>
  <c r="G121" i="2" s="1"/>
  <c r="G122" i="2" s="1"/>
  <c r="G123" i="2" s="1"/>
  <c r="G124" i="2" s="1"/>
  <c r="G125" i="2" s="1"/>
  <c r="G126" i="2" s="1"/>
  <c r="AH110" i="2"/>
  <c r="AG110" i="2"/>
  <c r="Y110" i="2"/>
  <c r="Z110" i="2" s="1"/>
  <c r="AC110" i="2" s="1"/>
  <c r="AC111" i="2" s="1"/>
  <c r="AC112" i="2" s="1"/>
  <c r="H110" i="2"/>
  <c r="H111" i="2" s="1"/>
  <c r="H112" i="2" s="1"/>
  <c r="H113" i="2" s="1"/>
  <c r="H114" i="2" s="1"/>
  <c r="H115" i="2" s="1"/>
  <c r="H116" i="2" s="1"/>
  <c r="H117" i="2" s="1"/>
  <c r="G110" i="2"/>
  <c r="G111" i="2" s="1"/>
  <c r="G112" i="2" s="1"/>
  <c r="G113" i="2" s="1"/>
  <c r="G114" i="2" s="1"/>
  <c r="G115" i="2" s="1"/>
  <c r="G116" i="2" s="1"/>
  <c r="G117" i="2" s="1"/>
  <c r="AH101" i="2"/>
  <c r="AG101" i="2"/>
  <c r="Y101" i="2"/>
  <c r="AB101" i="2" s="1"/>
  <c r="H101" i="2"/>
  <c r="H102" i="2" s="1"/>
  <c r="H103" i="2" s="1"/>
  <c r="H104" i="2" s="1"/>
  <c r="H105" i="2" s="1"/>
  <c r="H106" i="2" s="1"/>
  <c r="H107" i="2" s="1"/>
  <c r="H108" i="2" s="1"/>
  <c r="G101" i="2"/>
  <c r="G102" i="2" s="1"/>
  <c r="G103" i="2" s="1"/>
  <c r="G104" i="2" s="1"/>
  <c r="G105" i="2" s="1"/>
  <c r="G106" i="2" s="1"/>
  <c r="G107" i="2" s="1"/>
  <c r="G108" i="2" s="1"/>
  <c r="AH92" i="2"/>
  <c r="AG92" i="2"/>
  <c r="Y92" i="2"/>
  <c r="Z92" i="2" s="1"/>
  <c r="AC92" i="2" s="1"/>
  <c r="AC93" i="2" s="1"/>
  <c r="AC94" i="2" s="1"/>
  <c r="H92" i="2"/>
  <c r="H93" i="2" s="1"/>
  <c r="H94" i="2" s="1"/>
  <c r="H95" i="2" s="1"/>
  <c r="H96" i="2" s="1"/>
  <c r="H97" i="2" s="1"/>
  <c r="H98" i="2" s="1"/>
  <c r="H99" i="2" s="1"/>
  <c r="G92" i="2"/>
  <c r="G93" i="2" s="1"/>
  <c r="G94" i="2" s="1"/>
  <c r="G95" i="2" s="1"/>
  <c r="G96" i="2" s="1"/>
  <c r="G97" i="2" s="1"/>
  <c r="G98" i="2" s="1"/>
  <c r="G99" i="2" s="1"/>
  <c r="AH83" i="2"/>
  <c r="AG83" i="2"/>
  <c r="Y83" i="2"/>
  <c r="AB83" i="2" s="1"/>
  <c r="H83" i="2"/>
  <c r="H84" i="2" s="1"/>
  <c r="H85" i="2" s="1"/>
  <c r="H86" i="2" s="1"/>
  <c r="H87" i="2" s="1"/>
  <c r="H88" i="2" s="1"/>
  <c r="H89" i="2" s="1"/>
  <c r="H90" i="2" s="1"/>
  <c r="G83" i="2"/>
  <c r="G84" i="2" s="1"/>
  <c r="G85" i="2" s="1"/>
  <c r="G86" i="2" s="1"/>
  <c r="G87" i="2" s="1"/>
  <c r="G88" i="2" s="1"/>
  <c r="G89" i="2" s="1"/>
  <c r="G90" i="2" s="1"/>
  <c r="AH74" i="2"/>
  <c r="AG74" i="2"/>
  <c r="Y74" i="2"/>
  <c r="AB74" i="2" s="1"/>
  <c r="H74" i="2"/>
  <c r="H75" i="2" s="1"/>
  <c r="H76" i="2" s="1"/>
  <c r="H77" i="2" s="1"/>
  <c r="H78" i="2" s="1"/>
  <c r="H79" i="2" s="1"/>
  <c r="H80" i="2" s="1"/>
  <c r="H81" i="2" s="1"/>
  <c r="G74" i="2"/>
  <c r="G75" i="2" s="1"/>
  <c r="G76" i="2" s="1"/>
  <c r="G77" i="2" s="1"/>
  <c r="G78" i="2" s="1"/>
  <c r="G79" i="2" s="1"/>
  <c r="G80" i="2" s="1"/>
  <c r="G81" i="2" s="1"/>
  <c r="AH65" i="2"/>
  <c r="AG65" i="2"/>
  <c r="Y65" i="2"/>
  <c r="AB65" i="2" s="1"/>
  <c r="H65" i="2"/>
  <c r="H66" i="2" s="1"/>
  <c r="H67" i="2" s="1"/>
  <c r="H68" i="2" s="1"/>
  <c r="H69" i="2" s="1"/>
  <c r="H70" i="2" s="1"/>
  <c r="H71" i="2" s="1"/>
  <c r="H72" i="2" s="1"/>
  <c r="G65" i="2"/>
  <c r="G66" i="2" s="1"/>
  <c r="G67" i="2" s="1"/>
  <c r="G68" i="2" s="1"/>
  <c r="G69" i="2" s="1"/>
  <c r="G70" i="2" s="1"/>
  <c r="G71" i="2" s="1"/>
  <c r="G72" i="2" s="1"/>
  <c r="AH56" i="2"/>
  <c r="AG56" i="2"/>
  <c r="Y56" i="2"/>
  <c r="AB56" i="2" s="1"/>
  <c r="H56" i="2"/>
  <c r="H57" i="2" s="1"/>
  <c r="H58" i="2" s="1"/>
  <c r="H59" i="2" s="1"/>
  <c r="H60" i="2" s="1"/>
  <c r="H61" i="2" s="1"/>
  <c r="H62" i="2" s="1"/>
  <c r="H63" i="2" s="1"/>
  <c r="G56" i="2"/>
  <c r="G57" i="2" s="1"/>
  <c r="G58" i="2" s="1"/>
  <c r="G59" i="2" s="1"/>
  <c r="G60" i="2" s="1"/>
  <c r="G61" i="2" s="1"/>
  <c r="G62" i="2" s="1"/>
  <c r="G63" i="2" s="1"/>
  <c r="AH47" i="2"/>
  <c r="AG47" i="2"/>
  <c r="Y47" i="2"/>
  <c r="AA47" i="2" s="1"/>
  <c r="AD47" i="2" s="1"/>
  <c r="AD48" i="2" s="1"/>
  <c r="AD49" i="2" s="1"/>
  <c r="AD50" i="2" s="1"/>
  <c r="AD51" i="2" s="1"/>
  <c r="AD52" i="2" s="1"/>
  <c r="AD53" i="2" s="1"/>
  <c r="AD54" i="2" s="1"/>
  <c r="H47" i="2"/>
  <c r="H48" i="2" s="1"/>
  <c r="H49" i="2" s="1"/>
  <c r="H50" i="2" s="1"/>
  <c r="H51" i="2" s="1"/>
  <c r="H52" i="2" s="1"/>
  <c r="H53" i="2" s="1"/>
  <c r="H54" i="2" s="1"/>
  <c r="G47" i="2"/>
  <c r="G48" i="2" s="1"/>
  <c r="G49" i="2" s="1"/>
  <c r="G50" i="2" s="1"/>
  <c r="G51" i="2" s="1"/>
  <c r="G52" i="2" s="1"/>
  <c r="G53" i="2" s="1"/>
  <c r="G54" i="2" s="1"/>
  <c r="AH38" i="2"/>
  <c r="AG38" i="2"/>
  <c r="Y38" i="2"/>
  <c r="AA38" i="2" s="1"/>
  <c r="AD38" i="2" s="1"/>
  <c r="AD39" i="2" s="1"/>
  <c r="AD40" i="2" s="1"/>
  <c r="AD41" i="2" s="1"/>
  <c r="AD42" i="2" s="1"/>
  <c r="AD43" i="2" s="1"/>
  <c r="AD44" i="2" s="1"/>
  <c r="AD45" i="2" s="1"/>
  <c r="H38" i="2"/>
  <c r="H39" i="2" s="1"/>
  <c r="H40" i="2" s="1"/>
  <c r="H41" i="2" s="1"/>
  <c r="H42" i="2" s="1"/>
  <c r="H43" i="2" s="1"/>
  <c r="H44" i="2" s="1"/>
  <c r="H45" i="2" s="1"/>
  <c r="G38" i="2"/>
  <c r="G39" i="2" s="1"/>
  <c r="G40" i="2" s="1"/>
  <c r="G41" i="2" s="1"/>
  <c r="G42" i="2" s="1"/>
  <c r="G43" i="2" s="1"/>
  <c r="G44" i="2" s="1"/>
  <c r="G45" i="2" s="1"/>
  <c r="AH29" i="2"/>
  <c r="AG29" i="2"/>
  <c r="Y29" i="2"/>
  <c r="AB29" i="2" s="1"/>
  <c r="H29" i="2"/>
  <c r="H30" i="2" s="1"/>
  <c r="H31" i="2" s="1"/>
  <c r="H32" i="2" s="1"/>
  <c r="H33" i="2" s="1"/>
  <c r="H34" i="2" s="1"/>
  <c r="H35" i="2" s="1"/>
  <c r="H36" i="2" s="1"/>
  <c r="G29" i="2"/>
  <c r="G30" i="2" s="1"/>
  <c r="G31" i="2" s="1"/>
  <c r="G32" i="2" s="1"/>
  <c r="G33" i="2" s="1"/>
  <c r="G34" i="2" s="1"/>
  <c r="G35" i="2" s="1"/>
  <c r="G36" i="2" s="1"/>
  <c r="AH20" i="2"/>
  <c r="AG20" i="2"/>
  <c r="Y20" i="2"/>
  <c r="AB20" i="2" s="1"/>
  <c r="H20" i="2"/>
  <c r="H21" i="2" s="1"/>
  <c r="H22" i="2" s="1"/>
  <c r="H23" i="2" s="1"/>
  <c r="H24" i="2" s="1"/>
  <c r="H25" i="2" s="1"/>
  <c r="H26" i="2" s="1"/>
  <c r="H27" i="2" s="1"/>
  <c r="G20" i="2"/>
  <c r="G21" i="2" s="1"/>
  <c r="G22" i="2" s="1"/>
  <c r="G23" i="2" s="1"/>
  <c r="G24" i="2" s="1"/>
  <c r="G25" i="2" s="1"/>
  <c r="G26" i="2" s="1"/>
  <c r="G27" i="2" s="1"/>
  <c r="AH11" i="2"/>
  <c r="AG11" i="2"/>
  <c r="Y11" i="2"/>
  <c r="Z11" i="2" s="1"/>
  <c r="AC11" i="2" s="1"/>
  <c r="AC12" i="2" s="1"/>
  <c r="AC13" i="2" s="1"/>
  <c r="H11" i="2"/>
  <c r="H12" i="2" s="1"/>
  <c r="H13" i="2" s="1"/>
  <c r="H14" i="2" s="1"/>
  <c r="H15" i="2" s="1"/>
  <c r="H16" i="2" s="1"/>
  <c r="H17" i="2" s="1"/>
  <c r="H18" i="2" s="1"/>
  <c r="G11" i="2"/>
  <c r="G12" i="2" s="1"/>
  <c r="G13" i="2" s="1"/>
  <c r="G14" i="2" s="1"/>
  <c r="G15" i="2" s="1"/>
  <c r="G16" i="2" s="1"/>
  <c r="G17" i="2" s="1"/>
  <c r="G18" i="2" s="1"/>
  <c r="AA282" i="2" l="1"/>
  <c r="Z282" i="2"/>
  <c r="AI54" i="2"/>
  <c r="AI81" i="2"/>
  <c r="AI79" i="2"/>
  <c r="AI197" i="2"/>
  <c r="AI215" i="2"/>
  <c r="AI233" i="2"/>
  <c r="AI240" i="2"/>
  <c r="AI251" i="2"/>
  <c r="AI297" i="2"/>
  <c r="AI305" i="2"/>
  <c r="AI300" i="2"/>
  <c r="AI318" i="2"/>
  <c r="AI349" i="2"/>
  <c r="AI24" i="2"/>
  <c r="AI8" i="2"/>
  <c r="AI36" i="2"/>
  <c r="AI34" i="2"/>
  <c r="AI42" i="2"/>
  <c r="AI39" i="2"/>
  <c r="AI51" i="2"/>
  <c r="E49" i="2"/>
  <c r="AI61" i="2"/>
  <c r="AI72" i="2"/>
  <c r="AI70" i="2"/>
  <c r="AI78" i="2"/>
  <c r="AI84" i="2"/>
  <c r="AI96" i="2"/>
  <c r="AI113" i="2"/>
  <c r="AI126" i="2"/>
  <c r="AI124" i="2"/>
  <c r="AI129" i="2"/>
  <c r="AI144" i="2"/>
  <c r="AI142" i="2"/>
  <c r="AI149" i="2"/>
  <c r="AI159" i="2"/>
  <c r="AI225" i="2"/>
  <c r="AI261" i="2"/>
  <c r="Y300" i="2"/>
  <c r="Z300" i="2" s="1"/>
  <c r="Y309" i="2"/>
  <c r="AI323" i="2"/>
  <c r="E329" i="2"/>
  <c r="AI341" i="2"/>
  <c r="AI339" i="2"/>
  <c r="AI347" i="2"/>
  <c r="AI345" i="2"/>
  <c r="AI359" i="2"/>
  <c r="AI356" i="2"/>
  <c r="E355" i="2"/>
  <c r="AI17" i="2"/>
  <c r="AI15" i="2"/>
  <c r="AI21" i="2"/>
  <c r="E41" i="2"/>
  <c r="E42" i="2" s="1"/>
  <c r="Z57" i="2"/>
  <c r="AI69" i="2"/>
  <c r="AI86" i="2"/>
  <c r="E85" i="2"/>
  <c r="E86" i="2" s="1"/>
  <c r="AI97" i="2"/>
  <c r="AI123" i="2"/>
  <c r="AI180" i="2"/>
  <c r="AI189" i="2"/>
  <c r="AI183" i="2"/>
  <c r="AI198" i="2"/>
  <c r="AI196" i="2"/>
  <c r="AI194" i="2"/>
  <c r="AI201" i="2"/>
  <c r="AI216" i="2"/>
  <c r="AI214" i="2"/>
  <c r="AI212" i="2"/>
  <c r="AI232" i="2"/>
  <c r="AI230" i="2"/>
  <c r="AI239" i="2"/>
  <c r="AI250" i="2"/>
  <c r="AI258" i="2"/>
  <c r="AI276" i="2"/>
  <c r="AI288" i="2"/>
  <c r="AI320" i="2"/>
  <c r="AI333" i="2"/>
  <c r="AI329" i="2"/>
  <c r="AI340" i="2"/>
  <c r="AI350" i="2"/>
  <c r="E346" i="2"/>
  <c r="AI360" i="2"/>
  <c r="AB30" i="2"/>
  <c r="Z30" i="2"/>
  <c r="AA30" i="2"/>
  <c r="AA48" i="2"/>
  <c r="Z48" i="2"/>
  <c r="AB48" i="2"/>
  <c r="AA75" i="2"/>
  <c r="AB75" i="2"/>
  <c r="Z75" i="2"/>
  <c r="AB84" i="2"/>
  <c r="Z84" i="2"/>
  <c r="AA174" i="2"/>
  <c r="Z174" i="2"/>
  <c r="AB174" i="2"/>
  <c r="AA39" i="2"/>
  <c r="Z39" i="2"/>
  <c r="AB39" i="2"/>
  <c r="AA102" i="2"/>
  <c r="Z102" i="2"/>
  <c r="AB102" i="2"/>
  <c r="AA111" i="2"/>
  <c r="Z111" i="2"/>
  <c r="AB111" i="2"/>
  <c r="AI9" i="2"/>
  <c r="AI7" i="2"/>
  <c r="Z12" i="2"/>
  <c r="AI26" i="2"/>
  <c r="AI45" i="2"/>
  <c r="AI41" i="2"/>
  <c r="Z40" i="2"/>
  <c r="AI77" i="2"/>
  <c r="AA147" i="2"/>
  <c r="AB147" i="2"/>
  <c r="AA201" i="2"/>
  <c r="Z201" i="2"/>
  <c r="AB201" i="2"/>
  <c r="AA219" i="2"/>
  <c r="Z219" i="2"/>
  <c r="AA228" i="2"/>
  <c r="Z228" i="2"/>
  <c r="AB228" i="2"/>
  <c r="Y274" i="2"/>
  <c r="E275" i="2"/>
  <c r="Y329" i="2"/>
  <c r="AA329" i="2" s="1"/>
  <c r="E330" i="2"/>
  <c r="E331" i="2" s="1"/>
  <c r="Z345" i="2"/>
  <c r="AA345" i="2"/>
  <c r="AI12" i="2"/>
  <c r="Y66" i="2"/>
  <c r="AI80" i="2"/>
  <c r="AB120" i="2"/>
  <c r="AB129" i="2"/>
  <c r="AI140" i="2"/>
  <c r="AI176" i="2"/>
  <c r="E211" i="2"/>
  <c r="E212" i="2" s="1"/>
  <c r="Y210" i="2"/>
  <c r="AA237" i="2"/>
  <c r="Z237" i="2"/>
  <c r="AB237" i="2"/>
  <c r="E247" i="2"/>
  <c r="Y247" i="2" s="1"/>
  <c r="Y246" i="2"/>
  <c r="AI259" i="2"/>
  <c r="AA255" i="2"/>
  <c r="Z255" i="2"/>
  <c r="AI270" i="2"/>
  <c r="E319" i="2"/>
  <c r="E320" i="2" s="1"/>
  <c r="Y320" i="2" s="1"/>
  <c r="Y318" i="2"/>
  <c r="AI6" i="2"/>
  <c r="AI18" i="2"/>
  <c r="AI16" i="2"/>
  <c r="AB12" i="2"/>
  <c r="AI23" i="2"/>
  <c r="Y31" i="2"/>
  <c r="Z31" i="2" s="1"/>
  <c r="AI30" i="2"/>
  <c r="AI52" i="2"/>
  <c r="AI48" i="2"/>
  <c r="AI59" i="2"/>
  <c r="AI71" i="2"/>
  <c r="AI89" i="2"/>
  <c r="AI98" i="2"/>
  <c r="AI95" i="2"/>
  <c r="AI106" i="2"/>
  <c r="AI102" i="2"/>
  <c r="AI116" i="2"/>
  <c r="AI114" i="2"/>
  <c r="AI111" i="2"/>
  <c r="AI125" i="2"/>
  <c r="AA120" i="2"/>
  <c r="AI135" i="2"/>
  <c r="AI133" i="2"/>
  <c r="AI131" i="2"/>
  <c r="Z129" i="2"/>
  <c r="AA138" i="2"/>
  <c r="AB138" i="2"/>
  <c r="Z147" i="2"/>
  <c r="AB156" i="2"/>
  <c r="AA156" i="2"/>
  <c r="E175" i="2"/>
  <c r="E176" i="2" s="1"/>
  <c r="AA192" i="2"/>
  <c r="AB192" i="2"/>
  <c r="AB219" i="2"/>
  <c r="AA264" i="2"/>
  <c r="Z264" i="2"/>
  <c r="AB300" i="2"/>
  <c r="AA309" i="2"/>
  <c r="Z309" i="2"/>
  <c r="AB309" i="2"/>
  <c r="Y21" i="2"/>
  <c r="Z21" i="2" s="1"/>
  <c r="Y41" i="2"/>
  <c r="Z41" i="2" s="1"/>
  <c r="AA40" i="2"/>
  <c r="AI60" i="2"/>
  <c r="AB57" i="2"/>
  <c r="AA165" i="2"/>
  <c r="AB165" i="2"/>
  <c r="AA183" i="2"/>
  <c r="Z183" i="2"/>
  <c r="E220" i="2"/>
  <c r="AB255" i="2"/>
  <c r="AI141" i="2"/>
  <c r="AI153" i="2"/>
  <c r="AI151" i="2"/>
  <c r="AI162" i="2"/>
  <c r="AI160" i="2"/>
  <c r="AI171" i="2"/>
  <c r="AI169" i="2"/>
  <c r="AI167" i="2"/>
  <c r="AI179" i="2"/>
  <c r="AI177" i="2"/>
  <c r="AI188" i="2"/>
  <c r="AI186" i="2"/>
  <c r="AI192" i="2"/>
  <c r="AI206" i="2"/>
  <c r="AI204" i="2"/>
  <c r="AI243" i="2"/>
  <c r="AI257" i="2"/>
  <c r="AI268" i="2"/>
  <c r="AI279" i="2"/>
  <c r="AI286" i="2"/>
  <c r="AI293" i="2"/>
  <c r="AI314" i="2"/>
  <c r="AI312" i="2"/>
  <c r="AI330" i="2"/>
  <c r="AI296" i="2"/>
  <c r="AI315" i="2"/>
  <c r="AI331" i="2"/>
  <c r="AI138" i="2"/>
  <c r="AI152" i="2"/>
  <c r="AI150" i="2"/>
  <c r="AI147" i="2"/>
  <c r="AI161" i="2"/>
  <c r="AI168" i="2"/>
  <c r="AI165" i="2"/>
  <c r="AI178" i="2"/>
  <c r="AI187" i="2"/>
  <c r="AI185" i="2"/>
  <c r="AI195" i="2"/>
  <c r="AI207" i="2"/>
  <c r="AI205" i="2"/>
  <c r="AI203" i="2"/>
  <c r="AI213" i="2"/>
  <c r="AI228" i="2"/>
  <c r="AI242" i="2"/>
  <c r="AI237" i="2"/>
  <c r="AI249" i="2"/>
  <c r="AI269" i="2"/>
  <c r="AI278" i="2"/>
  <c r="AI287" i="2"/>
  <c r="AI295" i="2"/>
  <c r="Y291" i="2"/>
  <c r="AB291" i="2" s="1"/>
  <c r="AI313" i="2"/>
  <c r="AI311" i="2"/>
  <c r="AI321" i="2"/>
  <c r="AI332" i="2"/>
  <c r="Y336" i="2"/>
  <c r="AA336" i="2" s="1"/>
  <c r="Y4" i="2"/>
  <c r="E5" i="2"/>
  <c r="Y14" i="2"/>
  <c r="E15" i="2"/>
  <c r="AC14" i="2"/>
  <c r="AC15" i="2" s="1"/>
  <c r="AC16" i="2" s="1"/>
  <c r="AC17" i="2" s="1"/>
  <c r="AC18" i="2" s="1"/>
  <c r="Y32" i="2"/>
  <c r="E33" i="2"/>
  <c r="Y22" i="2"/>
  <c r="E23" i="2"/>
  <c r="Y42" i="2"/>
  <c r="E43" i="2"/>
  <c r="Y13" i="2"/>
  <c r="AB76" i="2"/>
  <c r="Z76" i="2"/>
  <c r="AA76" i="2"/>
  <c r="AB3" i="2"/>
  <c r="AB31" i="2"/>
  <c r="AB41" i="2"/>
  <c r="E50" i="2"/>
  <c r="Y49" i="2"/>
  <c r="AI62" i="2"/>
  <c r="AB58" i="2"/>
  <c r="AA58" i="2"/>
  <c r="E68" i="2"/>
  <c r="Y67" i="2"/>
  <c r="Y86" i="2"/>
  <c r="E87" i="2"/>
  <c r="AA93" i="2"/>
  <c r="Z93" i="2"/>
  <c r="AB93" i="2"/>
  <c r="AC266" i="2"/>
  <c r="AC267" i="2" s="1"/>
  <c r="AC268" i="2" s="1"/>
  <c r="AC269" i="2" s="1"/>
  <c r="AC270" i="2" s="1"/>
  <c r="AC95" i="2"/>
  <c r="AC96" i="2" s="1"/>
  <c r="AC97" i="2" s="1"/>
  <c r="AC98" i="2" s="1"/>
  <c r="AC99" i="2" s="1"/>
  <c r="AC239" i="2"/>
  <c r="AC240" i="2" s="1"/>
  <c r="AC241" i="2" s="1"/>
  <c r="AC242" i="2" s="1"/>
  <c r="AC243" i="2" s="1"/>
  <c r="AC248" i="2"/>
  <c r="AC249" i="2" s="1"/>
  <c r="AC250" i="2" s="1"/>
  <c r="AC251" i="2" s="1"/>
  <c r="AC252" i="2" s="1"/>
  <c r="AA3" i="2"/>
  <c r="AA31" i="2"/>
  <c r="AA41" i="2"/>
  <c r="AC113" i="2"/>
  <c r="AC114" i="2" s="1"/>
  <c r="AC115" i="2" s="1"/>
  <c r="AC116" i="2" s="1"/>
  <c r="AC117" i="2" s="1"/>
  <c r="AC149" i="2"/>
  <c r="AC150" i="2" s="1"/>
  <c r="AC151" i="2" s="1"/>
  <c r="AC152" i="2" s="1"/>
  <c r="AC153" i="2" s="1"/>
  <c r="AC185" i="2"/>
  <c r="AC186" i="2" s="1"/>
  <c r="AC187" i="2" s="1"/>
  <c r="AC188" i="2" s="1"/>
  <c r="AC189" i="2" s="1"/>
  <c r="E59" i="2"/>
  <c r="AA66" i="2"/>
  <c r="E77" i="2"/>
  <c r="Y85" i="2"/>
  <c r="AA84" i="2"/>
  <c r="E94" i="2"/>
  <c r="Z139" i="2"/>
  <c r="AA139" i="2"/>
  <c r="AB139" i="2"/>
  <c r="Y149" i="2"/>
  <c r="E150" i="2"/>
  <c r="Z157" i="2"/>
  <c r="AA157" i="2"/>
  <c r="AB157" i="2"/>
  <c r="Y113" i="2"/>
  <c r="E114" i="2"/>
  <c r="AI107" i="2"/>
  <c r="Z121" i="2"/>
  <c r="AA121" i="2"/>
  <c r="AB121" i="2"/>
  <c r="Y103" i="2"/>
  <c r="E104" i="2"/>
  <c r="Y131" i="2"/>
  <c r="E132" i="2"/>
  <c r="Y112" i="2"/>
  <c r="E122" i="2"/>
  <c r="Y130" i="2"/>
  <c r="E140" i="2"/>
  <c r="Y148" i="2"/>
  <c r="E158" i="2"/>
  <c r="AI170" i="2"/>
  <c r="Z184" i="2"/>
  <c r="AA184" i="2"/>
  <c r="AB184" i="2"/>
  <c r="Z202" i="2"/>
  <c r="AA202" i="2"/>
  <c r="AB202" i="2"/>
  <c r="Y166" i="2"/>
  <c r="E167" i="2"/>
  <c r="Y194" i="2"/>
  <c r="E195" i="2"/>
  <c r="Y212" i="2"/>
  <c r="E213" i="2"/>
  <c r="AB210" i="2"/>
  <c r="E221" i="2"/>
  <c r="Y220" i="2"/>
  <c r="Y239" i="2"/>
  <c r="E240" i="2"/>
  <c r="Z265" i="2"/>
  <c r="AA265" i="2"/>
  <c r="AB265" i="2"/>
  <c r="E185" i="2"/>
  <c r="Y193" i="2"/>
  <c r="E203" i="2"/>
  <c r="Y211" i="2"/>
  <c r="AI222" i="2"/>
  <c r="Y229" i="2"/>
  <c r="E230" i="2"/>
  <c r="Z247" i="2"/>
  <c r="AA247" i="2"/>
  <c r="AB247" i="2"/>
  <c r="Y257" i="2"/>
  <c r="E258" i="2"/>
  <c r="Y273" i="2"/>
  <c r="E293" i="2"/>
  <c r="Y292" i="2"/>
  <c r="Y238" i="2"/>
  <c r="E248" i="2"/>
  <c r="Y256" i="2"/>
  <c r="E266" i="2"/>
  <c r="AI275" i="2"/>
  <c r="Y283" i="2"/>
  <c r="E284" i="2"/>
  <c r="AB246" i="2"/>
  <c r="AB264" i="2"/>
  <c r="Z274" i="2"/>
  <c r="AA291" i="2"/>
  <c r="AB282" i="2"/>
  <c r="Z291" i="2"/>
  <c r="Z310" i="2"/>
  <c r="AA310" i="2"/>
  <c r="AB310" i="2"/>
  <c r="Y331" i="2"/>
  <c r="E332" i="2"/>
  <c r="AI304" i="2"/>
  <c r="E302" i="2"/>
  <c r="Y301" i="2"/>
  <c r="AB328" i="2"/>
  <c r="Z328" i="2"/>
  <c r="AA328" i="2"/>
  <c r="AB318" i="2"/>
  <c r="Y327" i="2"/>
  <c r="Y337" i="2"/>
  <c r="E338" i="2"/>
  <c r="E311" i="2"/>
  <c r="Y330" i="2"/>
  <c r="Z336" i="2"/>
  <c r="AB345" i="2"/>
  <c r="Z354" i="2"/>
  <c r="AB336" i="2"/>
  <c r="AB354" i="2"/>
  <c r="Z281" i="2"/>
  <c r="AC281" i="2" s="1"/>
  <c r="AC282" i="2" s="1"/>
  <c r="AC283" i="2" s="1"/>
  <c r="AI119" i="2"/>
  <c r="AI164" i="2"/>
  <c r="AA290" i="2"/>
  <c r="AD290" i="2" s="1"/>
  <c r="AD291" i="2" s="1"/>
  <c r="AD292" i="2" s="1"/>
  <c r="AD293" i="2" s="1"/>
  <c r="AD294" i="2" s="1"/>
  <c r="AD295" i="2" s="1"/>
  <c r="AD296" i="2" s="1"/>
  <c r="AD297" i="2" s="1"/>
  <c r="AA128" i="2"/>
  <c r="AD128" i="2" s="1"/>
  <c r="AD129" i="2" s="1"/>
  <c r="AD130" i="2" s="1"/>
  <c r="AD131" i="2" s="1"/>
  <c r="AD132" i="2" s="1"/>
  <c r="AD133" i="2" s="1"/>
  <c r="AD134" i="2" s="1"/>
  <c r="AD135" i="2" s="1"/>
  <c r="AB47" i="2"/>
  <c r="AB110" i="2"/>
  <c r="AA146" i="2"/>
  <c r="AD146" i="2" s="1"/>
  <c r="AD147" i="2" s="1"/>
  <c r="AD148" i="2" s="1"/>
  <c r="AD149" i="2" s="1"/>
  <c r="AD150" i="2" s="1"/>
  <c r="AD151" i="2" s="1"/>
  <c r="AD152" i="2" s="1"/>
  <c r="AD153" i="2" s="1"/>
  <c r="Z317" i="2"/>
  <c r="AC317" i="2" s="1"/>
  <c r="AC318" i="2" s="1"/>
  <c r="AC319" i="2" s="1"/>
  <c r="AI83" i="2"/>
  <c r="AB146" i="2"/>
  <c r="AI344" i="2"/>
  <c r="Z326" i="2"/>
  <c r="AC326" i="2" s="1"/>
  <c r="AC327" i="2" s="1"/>
  <c r="AC328" i="2" s="1"/>
  <c r="AI137" i="2"/>
  <c r="AI227" i="2"/>
  <c r="AI254" i="2"/>
  <c r="AB38" i="2"/>
  <c r="AI56" i="2"/>
  <c r="AA92" i="2"/>
  <c r="AD92" i="2" s="1"/>
  <c r="AD93" i="2" s="1"/>
  <c r="AD94" i="2" s="1"/>
  <c r="AD95" i="2" s="1"/>
  <c r="AD96" i="2" s="1"/>
  <c r="AD97" i="2" s="1"/>
  <c r="AD98" i="2" s="1"/>
  <c r="AD99" i="2" s="1"/>
  <c r="AB281" i="2"/>
  <c r="AA317" i="2"/>
  <c r="AD317" i="2" s="1"/>
  <c r="AD318" i="2" s="1"/>
  <c r="AD319" i="2" s="1"/>
  <c r="AD320" i="2" s="1"/>
  <c r="AD321" i="2" s="1"/>
  <c r="AD322" i="2" s="1"/>
  <c r="AD323" i="2" s="1"/>
  <c r="AD324" i="2" s="1"/>
  <c r="AB326" i="2"/>
  <c r="AB353" i="2"/>
  <c r="AA11" i="2"/>
  <c r="AD11" i="2" s="1"/>
  <c r="AD12" i="2" s="1"/>
  <c r="AD13" i="2" s="1"/>
  <c r="AD14" i="2" s="1"/>
  <c r="AD15" i="2" s="1"/>
  <c r="AD16" i="2" s="1"/>
  <c r="AD17" i="2" s="1"/>
  <c r="AD18" i="2" s="1"/>
  <c r="AI65" i="2"/>
  <c r="AI92" i="2"/>
  <c r="AA245" i="2"/>
  <c r="AD245" i="2" s="1"/>
  <c r="AD246" i="2" s="1"/>
  <c r="AD247" i="2" s="1"/>
  <c r="AD248" i="2" s="1"/>
  <c r="AD249" i="2" s="1"/>
  <c r="AD250" i="2" s="1"/>
  <c r="AD251" i="2" s="1"/>
  <c r="AD252" i="2" s="1"/>
  <c r="AI263" i="2"/>
  <c r="AI281" i="2"/>
  <c r="Z308" i="2"/>
  <c r="AC308" i="2" s="1"/>
  <c r="AC309" i="2" s="1"/>
  <c r="AC310" i="2" s="1"/>
  <c r="AI74" i="2"/>
  <c r="AI101" i="2"/>
  <c r="AI155" i="2"/>
  <c r="AI308" i="2"/>
  <c r="AI335" i="2"/>
  <c r="AI11" i="2"/>
  <c r="Z65" i="2"/>
  <c r="AC65" i="2" s="1"/>
  <c r="AC66" i="2" s="1"/>
  <c r="AC67" i="2" s="1"/>
  <c r="AB92" i="2"/>
  <c r="AB173" i="2"/>
  <c r="AA191" i="2"/>
  <c r="AD191" i="2" s="1"/>
  <c r="AD192" i="2" s="1"/>
  <c r="AD193" i="2" s="1"/>
  <c r="AD194" i="2" s="1"/>
  <c r="AD195" i="2" s="1"/>
  <c r="AD196" i="2" s="1"/>
  <c r="AD197" i="2" s="1"/>
  <c r="AD198" i="2" s="1"/>
  <c r="Z200" i="2"/>
  <c r="AC200" i="2" s="1"/>
  <c r="AC201" i="2" s="1"/>
  <c r="AC202" i="2" s="1"/>
  <c r="AI209" i="2"/>
  <c r="AB245" i="2"/>
  <c r="AA263" i="2"/>
  <c r="AD263" i="2" s="1"/>
  <c r="AD264" i="2" s="1"/>
  <c r="AD265" i="2" s="1"/>
  <c r="AD266" i="2" s="1"/>
  <c r="AD267" i="2" s="1"/>
  <c r="AD268" i="2" s="1"/>
  <c r="AD269" i="2" s="1"/>
  <c r="AD270" i="2" s="1"/>
  <c r="AI299" i="2"/>
  <c r="AI20" i="2"/>
  <c r="AA200" i="2"/>
  <c r="AD200" i="2" s="1"/>
  <c r="AD201" i="2" s="1"/>
  <c r="AD202" i="2" s="1"/>
  <c r="AD203" i="2" s="1"/>
  <c r="AD204" i="2" s="1"/>
  <c r="AD205" i="2" s="1"/>
  <c r="AD206" i="2" s="1"/>
  <c r="AD207" i="2" s="1"/>
  <c r="AI218" i="2"/>
  <c r="Z101" i="2"/>
  <c r="AC101" i="2" s="1"/>
  <c r="AC102" i="2" s="1"/>
  <c r="AC103" i="2" s="1"/>
  <c r="AA110" i="2"/>
  <c r="AD110" i="2" s="1"/>
  <c r="AD111" i="2" s="1"/>
  <c r="AD112" i="2" s="1"/>
  <c r="AD113" i="2" s="1"/>
  <c r="AD114" i="2" s="1"/>
  <c r="AD115" i="2" s="1"/>
  <c r="AD116" i="2" s="1"/>
  <c r="AD117" i="2" s="1"/>
  <c r="Z128" i="2"/>
  <c r="AC128" i="2" s="1"/>
  <c r="AC129" i="2" s="1"/>
  <c r="AC130" i="2" s="1"/>
  <c r="AA182" i="2"/>
  <c r="AD182" i="2" s="1"/>
  <c r="AD183" i="2" s="1"/>
  <c r="AD184" i="2" s="1"/>
  <c r="AD185" i="2" s="1"/>
  <c r="AD186" i="2" s="1"/>
  <c r="AD187" i="2" s="1"/>
  <c r="AD188" i="2" s="1"/>
  <c r="AD189" i="2" s="1"/>
  <c r="AI191" i="2"/>
  <c r="AI272" i="2"/>
  <c r="Z290" i="2"/>
  <c r="AC290" i="2" s="1"/>
  <c r="AC291" i="2" s="1"/>
  <c r="AC292" i="2" s="1"/>
  <c r="AA308" i="2"/>
  <c r="AD308" i="2" s="1"/>
  <c r="AD309" i="2" s="1"/>
  <c r="AD310" i="2" s="1"/>
  <c r="AD311" i="2" s="1"/>
  <c r="AD312" i="2" s="1"/>
  <c r="AD313" i="2" s="1"/>
  <c r="AD314" i="2" s="1"/>
  <c r="AD315" i="2" s="1"/>
  <c r="AI317" i="2"/>
  <c r="AI146" i="2"/>
  <c r="AI290" i="2"/>
  <c r="AI326" i="2"/>
  <c r="AI29" i="2"/>
  <c r="AI38" i="2"/>
  <c r="AI110" i="2"/>
  <c r="AI182" i="2"/>
  <c r="AI245" i="2"/>
  <c r="Z353" i="2"/>
  <c r="AC353" i="2" s="1"/>
  <c r="AC354" i="2" s="1"/>
  <c r="AC355" i="2" s="1"/>
  <c r="Z335" i="2"/>
  <c r="AC335" i="2" s="1"/>
  <c r="AC336" i="2" s="1"/>
  <c r="AC337" i="2" s="1"/>
  <c r="AA335" i="2"/>
  <c r="AD335" i="2" s="1"/>
  <c r="AD336" i="2" s="1"/>
  <c r="AD337" i="2" s="1"/>
  <c r="AD338" i="2" s="1"/>
  <c r="AD339" i="2" s="1"/>
  <c r="AD340" i="2" s="1"/>
  <c r="AD341" i="2" s="1"/>
  <c r="AD342" i="2" s="1"/>
  <c r="AB272" i="2"/>
  <c r="AB263" i="2"/>
  <c r="AA236" i="2"/>
  <c r="AD236" i="2" s="1"/>
  <c r="AD237" i="2" s="1"/>
  <c r="AD238" i="2" s="1"/>
  <c r="AD239" i="2" s="1"/>
  <c r="AD240" i="2" s="1"/>
  <c r="AD241" i="2" s="1"/>
  <c r="AD242" i="2" s="1"/>
  <c r="AD243" i="2" s="1"/>
  <c r="AB236" i="2"/>
  <c r="AA209" i="2"/>
  <c r="AD209" i="2" s="1"/>
  <c r="AD210" i="2" s="1"/>
  <c r="AD211" i="2" s="1"/>
  <c r="AD212" i="2" s="1"/>
  <c r="AD213" i="2" s="1"/>
  <c r="AD214" i="2" s="1"/>
  <c r="AD215" i="2" s="1"/>
  <c r="AD216" i="2" s="1"/>
  <c r="AB182" i="2"/>
  <c r="Z173" i="2"/>
  <c r="AC173" i="2" s="1"/>
  <c r="AC174" i="2" s="1"/>
  <c r="AC175" i="2" s="1"/>
  <c r="Z155" i="2"/>
  <c r="AC155" i="2" s="1"/>
  <c r="AC156" i="2" s="1"/>
  <c r="AC157" i="2" s="1"/>
  <c r="AA155" i="2"/>
  <c r="AD155" i="2" s="1"/>
  <c r="AD156" i="2" s="1"/>
  <c r="AD157" i="2" s="1"/>
  <c r="AD158" i="2" s="1"/>
  <c r="AD159" i="2" s="1"/>
  <c r="AD160" i="2" s="1"/>
  <c r="AD161" i="2" s="1"/>
  <c r="AD162" i="2" s="1"/>
  <c r="AA101" i="2"/>
  <c r="AD101" i="2" s="1"/>
  <c r="AD102" i="2" s="1"/>
  <c r="AD103" i="2" s="1"/>
  <c r="AD104" i="2" s="1"/>
  <c r="AD105" i="2" s="1"/>
  <c r="AD106" i="2" s="1"/>
  <c r="AD107" i="2" s="1"/>
  <c r="AD108" i="2" s="1"/>
  <c r="Z83" i="2"/>
  <c r="AC83" i="2" s="1"/>
  <c r="AC84" i="2" s="1"/>
  <c r="AC85" i="2" s="1"/>
  <c r="AA83" i="2"/>
  <c r="AD83" i="2" s="1"/>
  <c r="AD84" i="2" s="1"/>
  <c r="AD85" i="2" s="1"/>
  <c r="AD86" i="2" s="1"/>
  <c r="AD87" i="2" s="1"/>
  <c r="AD88" i="2" s="1"/>
  <c r="AD89" i="2" s="1"/>
  <c r="AD90" i="2" s="1"/>
  <c r="Z74" i="2"/>
  <c r="AC74" i="2" s="1"/>
  <c r="AC75" i="2" s="1"/>
  <c r="AC76" i="2" s="1"/>
  <c r="AA74" i="2"/>
  <c r="AD74" i="2" s="1"/>
  <c r="AD75" i="2" s="1"/>
  <c r="AD76" i="2" s="1"/>
  <c r="AD77" i="2" s="1"/>
  <c r="AD78" i="2" s="1"/>
  <c r="AD79" i="2" s="1"/>
  <c r="AD80" i="2" s="1"/>
  <c r="AD81" i="2" s="1"/>
  <c r="AA65" i="2"/>
  <c r="AD65" i="2" s="1"/>
  <c r="AD66" i="2" s="1"/>
  <c r="AD67" i="2" s="1"/>
  <c r="AD68" i="2" s="1"/>
  <c r="AD69" i="2" s="1"/>
  <c r="AD70" i="2" s="1"/>
  <c r="AD71" i="2" s="1"/>
  <c r="AD72" i="2" s="1"/>
  <c r="AA56" i="2"/>
  <c r="AD56" i="2" s="1"/>
  <c r="AD57" i="2" s="1"/>
  <c r="AD58" i="2" s="1"/>
  <c r="AD59" i="2" s="1"/>
  <c r="AD60" i="2" s="1"/>
  <c r="AD61" i="2" s="1"/>
  <c r="AD62" i="2" s="1"/>
  <c r="AD63" i="2" s="1"/>
  <c r="Z56" i="2"/>
  <c r="AC56" i="2" s="1"/>
  <c r="AC57" i="2" s="1"/>
  <c r="AC58" i="2" s="1"/>
  <c r="Z47" i="2"/>
  <c r="AC47" i="2" s="1"/>
  <c r="AC48" i="2" s="1"/>
  <c r="AC49" i="2" s="1"/>
  <c r="Z38" i="2"/>
  <c r="AC38" i="2" s="1"/>
  <c r="AC39" i="2" s="1"/>
  <c r="AC40" i="2" s="1"/>
  <c r="Z29" i="2"/>
  <c r="AC29" i="2" s="1"/>
  <c r="AC30" i="2" s="1"/>
  <c r="AC31" i="2" s="1"/>
  <c r="AA29" i="2"/>
  <c r="AD29" i="2" s="1"/>
  <c r="AD30" i="2" s="1"/>
  <c r="AD31" i="2" s="1"/>
  <c r="AD32" i="2" s="1"/>
  <c r="AD33" i="2" s="1"/>
  <c r="AD34" i="2" s="1"/>
  <c r="AD35" i="2" s="1"/>
  <c r="AD36" i="2" s="1"/>
  <c r="Z20" i="2"/>
  <c r="AC20" i="2" s="1"/>
  <c r="AC21" i="2" s="1"/>
  <c r="AC22" i="2" s="1"/>
  <c r="AA20" i="2"/>
  <c r="AD20" i="2" s="1"/>
  <c r="AD21" i="2" s="1"/>
  <c r="AD22" i="2" s="1"/>
  <c r="AD23" i="2" s="1"/>
  <c r="AD24" i="2" s="1"/>
  <c r="AD25" i="2" s="1"/>
  <c r="AD26" i="2" s="1"/>
  <c r="AD27" i="2" s="1"/>
  <c r="AB11" i="2"/>
  <c r="AI353" i="2"/>
  <c r="AB344" i="2"/>
  <c r="Z344" i="2"/>
  <c r="AC344" i="2" s="1"/>
  <c r="AC345" i="2" s="1"/>
  <c r="AC346" i="2" s="1"/>
  <c r="Z272" i="2"/>
  <c r="AC272" i="2" s="1"/>
  <c r="AC273" i="2" s="1"/>
  <c r="AC274" i="2" s="1"/>
  <c r="AB299" i="2"/>
  <c r="Z299" i="2"/>
  <c r="AC299" i="2" s="1"/>
  <c r="AC300" i="2" s="1"/>
  <c r="AC301" i="2" s="1"/>
  <c r="AI236" i="2"/>
  <c r="AA227" i="2"/>
  <c r="AD227" i="2" s="1"/>
  <c r="AD228" i="2" s="1"/>
  <c r="AD229" i="2" s="1"/>
  <c r="AD230" i="2" s="1"/>
  <c r="AD231" i="2" s="1"/>
  <c r="AD232" i="2" s="1"/>
  <c r="AD233" i="2" s="1"/>
  <c r="AD234" i="2" s="1"/>
  <c r="Z227" i="2"/>
  <c r="AC227" i="2" s="1"/>
  <c r="AC228" i="2" s="1"/>
  <c r="AC229" i="2" s="1"/>
  <c r="AB254" i="2"/>
  <c r="Z254" i="2"/>
  <c r="AC254" i="2" s="1"/>
  <c r="AC255" i="2" s="1"/>
  <c r="AC256" i="2" s="1"/>
  <c r="Z191" i="2"/>
  <c r="AC191" i="2" s="1"/>
  <c r="AC192" i="2" s="1"/>
  <c r="AC193" i="2" s="1"/>
  <c r="AI200" i="2"/>
  <c r="AA218" i="2"/>
  <c r="AD218" i="2" s="1"/>
  <c r="AD219" i="2" s="1"/>
  <c r="AD220" i="2" s="1"/>
  <c r="AD221" i="2" s="1"/>
  <c r="AD222" i="2" s="1"/>
  <c r="AD223" i="2" s="1"/>
  <c r="AD224" i="2" s="1"/>
  <c r="AD225" i="2" s="1"/>
  <c r="Z218" i="2"/>
  <c r="AC218" i="2" s="1"/>
  <c r="AC219" i="2" s="1"/>
  <c r="AC220" i="2" s="1"/>
  <c r="AB218" i="2"/>
  <c r="Z209" i="2"/>
  <c r="AC209" i="2" s="1"/>
  <c r="AC210" i="2" s="1"/>
  <c r="AC211" i="2" s="1"/>
  <c r="AB137" i="2"/>
  <c r="AA137" i="2"/>
  <c r="AD137" i="2" s="1"/>
  <c r="AD138" i="2" s="1"/>
  <c r="AD139" i="2" s="1"/>
  <c r="AD140" i="2" s="1"/>
  <c r="AD141" i="2" s="1"/>
  <c r="AD142" i="2" s="1"/>
  <c r="AD143" i="2" s="1"/>
  <c r="AD144" i="2" s="1"/>
  <c r="Z137" i="2"/>
  <c r="AC137" i="2" s="1"/>
  <c r="AC138" i="2" s="1"/>
  <c r="AC139" i="2" s="1"/>
  <c r="AI173" i="2"/>
  <c r="AB164" i="2"/>
  <c r="Z164" i="2"/>
  <c r="AC164" i="2" s="1"/>
  <c r="AC165" i="2" s="1"/>
  <c r="AC166" i="2" s="1"/>
  <c r="AI128" i="2"/>
  <c r="AB119" i="2"/>
  <c r="Z119" i="2"/>
  <c r="AC119" i="2" s="1"/>
  <c r="AC120" i="2" s="1"/>
  <c r="AC121" i="2" s="1"/>
  <c r="AI47" i="2"/>
  <c r="Y2" i="2"/>
  <c r="AB2" i="2" s="1"/>
  <c r="Z329" i="2" l="1"/>
  <c r="AA300" i="2"/>
  <c r="Y346" i="2"/>
  <c r="E347" i="2"/>
  <c r="E321" i="2"/>
  <c r="Y355" i="2"/>
  <c r="E356" i="2"/>
  <c r="Y175" i="2"/>
  <c r="AA175" i="2" s="1"/>
  <c r="AA246" i="2"/>
  <c r="Z246" i="2"/>
  <c r="AB66" i="2"/>
  <c r="Z66" i="2"/>
  <c r="Y275" i="2"/>
  <c r="E276" i="2"/>
  <c r="Y319" i="2"/>
  <c r="AA210" i="2"/>
  <c r="Z210" i="2"/>
  <c r="AB274" i="2"/>
  <c r="AA274" i="2"/>
  <c r="AB329" i="2"/>
  <c r="AA21" i="2"/>
  <c r="AB21" i="2"/>
  <c r="AA318" i="2"/>
  <c r="Z318" i="2"/>
  <c r="AE220" i="2"/>
  <c r="U220" i="2" s="1"/>
  <c r="AG220" i="2" s="1"/>
  <c r="AI220" i="2" s="1"/>
  <c r="AC221" i="2"/>
  <c r="AC222" i="2" s="1"/>
  <c r="AC223" i="2" s="1"/>
  <c r="AC224" i="2" s="1"/>
  <c r="AC225" i="2" s="1"/>
  <c r="AE301" i="2"/>
  <c r="U301" i="2" s="1"/>
  <c r="AG301" i="2" s="1"/>
  <c r="AI301" i="2" s="1"/>
  <c r="AC302" i="2"/>
  <c r="AC303" i="2" s="1"/>
  <c r="AC304" i="2" s="1"/>
  <c r="AC305" i="2" s="1"/>
  <c r="AC306" i="2" s="1"/>
  <c r="AE22" i="2"/>
  <c r="U22" i="2" s="1"/>
  <c r="AG22" i="2" s="1"/>
  <c r="AI22" i="2" s="1"/>
  <c r="AJ20" i="2" s="1"/>
  <c r="AK20" i="2" s="1"/>
  <c r="AL20" i="2" s="1"/>
  <c r="AP20" i="2" s="1"/>
  <c r="AC23" i="2"/>
  <c r="AC24" i="2" s="1"/>
  <c r="AC25" i="2" s="1"/>
  <c r="AC26" i="2" s="1"/>
  <c r="AC27" i="2" s="1"/>
  <c r="AE49" i="2"/>
  <c r="U49" i="2" s="1"/>
  <c r="AG49" i="2" s="1"/>
  <c r="AI49" i="2" s="1"/>
  <c r="AC50" i="2"/>
  <c r="AC51" i="2" s="1"/>
  <c r="AC52" i="2" s="1"/>
  <c r="AC53" i="2" s="1"/>
  <c r="AC54" i="2" s="1"/>
  <c r="AE355" i="2"/>
  <c r="U355" i="2" s="1"/>
  <c r="AG355" i="2" s="1"/>
  <c r="AI355" i="2" s="1"/>
  <c r="AJ353" i="2" s="1"/>
  <c r="AK353" i="2" s="1"/>
  <c r="AL353" i="2" s="1"/>
  <c r="AC356" i="2"/>
  <c r="AC357" i="2" s="1"/>
  <c r="AC358" i="2" s="1"/>
  <c r="AC359" i="2" s="1"/>
  <c r="AC360" i="2" s="1"/>
  <c r="AE310" i="2"/>
  <c r="U310" i="2" s="1"/>
  <c r="AG310" i="2" s="1"/>
  <c r="AI310" i="2" s="1"/>
  <c r="AC311" i="2"/>
  <c r="AC312" i="2" s="1"/>
  <c r="AC313" i="2" s="1"/>
  <c r="AC314" i="2" s="1"/>
  <c r="AC315" i="2" s="1"/>
  <c r="Z327" i="2"/>
  <c r="AB327" i="2"/>
  <c r="AA327" i="2"/>
  <c r="Y321" i="2"/>
  <c r="E322" i="2"/>
  <c r="E249" i="2"/>
  <c r="Y248" i="2"/>
  <c r="Z273" i="2"/>
  <c r="AA273" i="2"/>
  <c r="AB273" i="2"/>
  <c r="Z257" i="2"/>
  <c r="AA257" i="2"/>
  <c r="AB257" i="2"/>
  <c r="E231" i="2"/>
  <c r="Y230" i="2"/>
  <c r="AA193" i="2"/>
  <c r="AB193" i="2"/>
  <c r="Z193" i="2"/>
  <c r="Y240" i="2"/>
  <c r="E241" i="2"/>
  <c r="Z194" i="2"/>
  <c r="AA194" i="2"/>
  <c r="AB194" i="2"/>
  <c r="E141" i="2"/>
  <c r="Y140" i="2"/>
  <c r="Y104" i="2"/>
  <c r="E105" i="2"/>
  <c r="Z149" i="2"/>
  <c r="AA149" i="2"/>
  <c r="AB149" i="2"/>
  <c r="Y94" i="2"/>
  <c r="E95" i="2"/>
  <c r="AB86" i="2"/>
  <c r="Z86" i="2"/>
  <c r="AA86" i="2"/>
  <c r="Y43" i="2"/>
  <c r="E44" i="2"/>
  <c r="E34" i="2"/>
  <c r="Y33" i="2"/>
  <c r="E16" i="2"/>
  <c r="Y15" i="2"/>
  <c r="AE166" i="2"/>
  <c r="U166" i="2" s="1"/>
  <c r="AG166" i="2" s="1"/>
  <c r="AI166" i="2" s="1"/>
  <c r="AJ164" i="2" s="1"/>
  <c r="AK164" i="2" s="1"/>
  <c r="AL164" i="2" s="1"/>
  <c r="AC167" i="2"/>
  <c r="AC168" i="2" s="1"/>
  <c r="AC169" i="2" s="1"/>
  <c r="AC170" i="2" s="1"/>
  <c r="AC171" i="2" s="1"/>
  <c r="AE193" i="2"/>
  <c r="U193" i="2" s="1"/>
  <c r="AG193" i="2" s="1"/>
  <c r="AI193" i="2" s="1"/>
  <c r="AC194" i="2"/>
  <c r="AC195" i="2" s="1"/>
  <c r="AC196" i="2" s="1"/>
  <c r="AC197" i="2" s="1"/>
  <c r="AC198" i="2" s="1"/>
  <c r="AE139" i="2"/>
  <c r="U139" i="2" s="1"/>
  <c r="AG139" i="2" s="1"/>
  <c r="AI139" i="2" s="1"/>
  <c r="AC140" i="2"/>
  <c r="AC141" i="2" s="1"/>
  <c r="AC142" i="2" s="1"/>
  <c r="AC143" i="2" s="1"/>
  <c r="AC144" i="2" s="1"/>
  <c r="AE211" i="2"/>
  <c r="U211" i="2" s="1"/>
  <c r="AG211" i="2" s="1"/>
  <c r="AI211" i="2" s="1"/>
  <c r="AC212" i="2"/>
  <c r="AC213" i="2" s="1"/>
  <c r="AC214" i="2" s="1"/>
  <c r="AC215" i="2" s="1"/>
  <c r="AC216" i="2" s="1"/>
  <c r="AE229" i="2"/>
  <c r="U229" i="2" s="1"/>
  <c r="AG229" i="2" s="1"/>
  <c r="AI229" i="2" s="1"/>
  <c r="AJ227" i="2" s="1"/>
  <c r="AK227" i="2" s="1"/>
  <c r="AL227" i="2" s="1"/>
  <c r="AC230" i="2"/>
  <c r="AC231" i="2" s="1"/>
  <c r="AC232" i="2" s="1"/>
  <c r="AC233" i="2" s="1"/>
  <c r="AC234" i="2" s="1"/>
  <c r="AE58" i="2"/>
  <c r="U58" i="2" s="1"/>
  <c r="AG58" i="2" s="1"/>
  <c r="AI58" i="2" s="1"/>
  <c r="AC59" i="2"/>
  <c r="AC60" i="2" s="1"/>
  <c r="AC61" i="2" s="1"/>
  <c r="AC62" i="2" s="1"/>
  <c r="AC63" i="2" s="1"/>
  <c r="AE76" i="2"/>
  <c r="U76" i="2" s="1"/>
  <c r="AG76" i="2" s="1"/>
  <c r="AI76" i="2" s="1"/>
  <c r="AJ74" i="2" s="1"/>
  <c r="AK74" i="2" s="1"/>
  <c r="AL74" i="2" s="1"/>
  <c r="AC77" i="2"/>
  <c r="AC78" i="2" s="1"/>
  <c r="AC79" i="2" s="1"/>
  <c r="AC80" i="2" s="1"/>
  <c r="AC81" i="2" s="1"/>
  <c r="AE103" i="2"/>
  <c r="U103" i="2" s="1"/>
  <c r="AG103" i="2" s="1"/>
  <c r="AI103" i="2" s="1"/>
  <c r="AC104" i="2"/>
  <c r="AC105" i="2" s="1"/>
  <c r="AC106" i="2" s="1"/>
  <c r="AC107" i="2" s="1"/>
  <c r="AC108" i="2" s="1"/>
  <c r="AE202" i="2"/>
  <c r="U202" i="2" s="1"/>
  <c r="AG202" i="2" s="1"/>
  <c r="AI202" i="2" s="1"/>
  <c r="AJ200" i="2" s="1"/>
  <c r="AK200" i="2" s="1"/>
  <c r="AL200" i="2" s="1"/>
  <c r="AC203" i="2"/>
  <c r="AC204" i="2" s="1"/>
  <c r="AC205" i="2" s="1"/>
  <c r="AC206" i="2" s="1"/>
  <c r="AC207" i="2" s="1"/>
  <c r="AE67" i="2"/>
  <c r="U67" i="2" s="1"/>
  <c r="AG67" i="2" s="1"/>
  <c r="AI67" i="2" s="1"/>
  <c r="AC68" i="2"/>
  <c r="AC69" i="2" s="1"/>
  <c r="AC70" i="2" s="1"/>
  <c r="AC71" i="2" s="1"/>
  <c r="AC72" i="2" s="1"/>
  <c r="AJ65" i="2"/>
  <c r="AK65" i="2" s="1"/>
  <c r="AL65" i="2" s="1"/>
  <c r="AQ65" i="2" s="1"/>
  <c r="AE328" i="2"/>
  <c r="U328" i="2" s="1"/>
  <c r="AG328" i="2" s="1"/>
  <c r="AI328" i="2" s="1"/>
  <c r="AC329" i="2"/>
  <c r="AC330" i="2" s="1"/>
  <c r="AC331" i="2" s="1"/>
  <c r="AC332" i="2" s="1"/>
  <c r="AC333" i="2" s="1"/>
  <c r="AE319" i="2"/>
  <c r="U319" i="2" s="1"/>
  <c r="AG319" i="2" s="1"/>
  <c r="AI319" i="2" s="1"/>
  <c r="AC320" i="2"/>
  <c r="AC321" i="2" s="1"/>
  <c r="AC322" i="2" s="1"/>
  <c r="AC323" i="2" s="1"/>
  <c r="AC324" i="2" s="1"/>
  <c r="AE283" i="2"/>
  <c r="U283" i="2" s="1"/>
  <c r="AG283" i="2" s="1"/>
  <c r="AI283" i="2" s="1"/>
  <c r="AJ281" i="2" s="1"/>
  <c r="AK281" i="2" s="1"/>
  <c r="AL281" i="2" s="1"/>
  <c r="AC284" i="2"/>
  <c r="AC285" i="2" s="1"/>
  <c r="AC286" i="2" s="1"/>
  <c r="AC287" i="2" s="1"/>
  <c r="AC288" i="2" s="1"/>
  <c r="Z330" i="2"/>
  <c r="AB330" i="2"/>
  <c r="AA330" i="2"/>
  <c r="AA301" i="2"/>
  <c r="Z301" i="2"/>
  <c r="AB301" i="2"/>
  <c r="Z320" i="2"/>
  <c r="AA320" i="2"/>
  <c r="AB320" i="2"/>
  <c r="AA238" i="2"/>
  <c r="AB238" i="2"/>
  <c r="Z238" i="2"/>
  <c r="Z229" i="2"/>
  <c r="AA229" i="2"/>
  <c r="AB229" i="2"/>
  <c r="E186" i="2"/>
  <c r="Y185" i="2"/>
  <c r="Z239" i="2"/>
  <c r="AA239" i="2"/>
  <c r="AB239" i="2"/>
  <c r="Y213" i="2"/>
  <c r="E214" i="2"/>
  <c r="E168" i="2"/>
  <c r="Y167" i="2"/>
  <c r="AA130" i="2"/>
  <c r="AB130" i="2"/>
  <c r="Z130" i="2"/>
  <c r="Y176" i="2"/>
  <c r="E177" i="2"/>
  <c r="Z103" i="2"/>
  <c r="AA103" i="2"/>
  <c r="AB103" i="2"/>
  <c r="E60" i="2"/>
  <c r="Y59" i="2"/>
  <c r="AE148" i="2"/>
  <c r="U148" i="2" s="1"/>
  <c r="AG148" i="2" s="1"/>
  <c r="AI148" i="2" s="1"/>
  <c r="AJ146" i="2" s="1"/>
  <c r="AK146" i="2" s="1"/>
  <c r="AL146" i="2" s="1"/>
  <c r="AP146" i="2" s="1"/>
  <c r="AE247" i="2"/>
  <c r="U247" i="2" s="1"/>
  <c r="AG247" i="2" s="1"/>
  <c r="AI247" i="2" s="1"/>
  <c r="AE94" i="2"/>
  <c r="U94" i="2" s="1"/>
  <c r="AG94" i="2" s="1"/>
  <c r="AI94" i="2" s="1"/>
  <c r="AJ92" i="2" s="1"/>
  <c r="AK92" i="2" s="1"/>
  <c r="AL92" i="2" s="1"/>
  <c r="AO92" i="2" s="1"/>
  <c r="Z67" i="2"/>
  <c r="AA67" i="2"/>
  <c r="AB67" i="2"/>
  <c r="AB42" i="2"/>
  <c r="Z42" i="2"/>
  <c r="AA42" i="2"/>
  <c r="AB32" i="2"/>
  <c r="Z32" i="2"/>
  <c r="AA32" i="2"/>
  <c r="AB14" i="2"/>
  <c r="Z14" i="2"/>
  <c r="AA14" i="2"/>
  <c r="AE157" i="2"/>
  <c r="U157" i="2" s="1"/>
  <c r="AG157" i="2" s="1"/>
  <c r="AI157" i="2" s="1"/>
  <c r="AJ155" i="2" s="1"/>
  <c r="AK155" i="2" s="1"/>
  <c r="AL155" i="2" s="1"/>
  <c r="AC158" i="2"/>
  <c r="AC159" i="2" s="1"/>
  <c r="AC160" i="2" s="1"/>
  <c r="AC161" i="2" s="1"/>
  <c r="AC162" i="2" s="1"/>
  <c r="AJ326" i="2"/>
  <c r="AK326" i="2" s="1"/>
  <c r="AL326" i="2" s="1"/>
  <c r="AP326" i="2" s="1"/>
  <c r="AA319" i="2"/>
  <c r="AB319" i="2"/>
  <c r="Z319" i="2"/>
  <c r="E339" i="2"/>
  <c r="Y338" i="2"/>
  <c r="Y302" i="2"/>
  <c r="E303" i="2"/>
  <c r="Y332" i="2"/>
  <c r="E333" i="2"/>
  <c r="Y333" i="2" s="1"/>
  <c r="E285" i="2"/>
  <c r="Y284" i="2"/>
  <c r="E267" i="2"/>
  <c r="Y266" i="2"/>
  <c r="Z292" i="2"/>
  <c r="AA292" i="2"/>
  <c r="AB292" i="2"/>
  <c r="AA211" i="2"/>
  <c r="AB211" i="2"/>
  <c r="Z211" i="2"/>
  <c r="AA220" i="2"/>
  <c r="Z220" i="2"/>
  <c r="AB220" i="2"/>
  <c r="Z212" i="2"/>
  <c r="AA212" i="2"/>
  <c r="AB212" i="2"/>
  <c r="AA166" i="2"/>
  <c r="Z166" i="2"/>
  <c r="AB166" i="2"/>
  <c r="E159" i="2"/>
  <c r="Y158" i="2"/>
  <c r="E123" i="2"/>
  <c r="Y122" i="2"/>
  <c r="Y132" i="2"/>
  <c r="E133" i="2"/>
  <c r="Y114" i="2"/>
  <c r="E115" i="2"/>
  <c r="Z85" i="2"/>
  <c r="AA85" i="2"/>
  <c r="AB85" i="2"/>
  <c r="Y68" i="2"/>
  <c r="E69" i="2"/>
  <c r="Z49" i="2"/>
  <c r="AA49" i="2"/>
  <c r="AB49" i="2"/>
  <c r="E24" i="2"/>
  <c r="Y23" i="2"/>
  <c r="E6" i="2"/>
  <c r="Y5" i="2"/>
  <c r="AE121" i="2"/>
  <c r="U121" i="2" s="1"/>
  <c r="AG121" i="2" s="1"/>
  <c r="AI121" i="2" s="1"/>
  <c r="AC122" i="2"/>
  <c r="AC123" i="2" s="1"/>
  <c r="AC124" i="2" s="1"/>
  <c r="AC125" i="2" s="1"/>
  <c r="AC126" i="2" s="1"/>
  <c r="AE274" i="2"/>
  <c r="U274" i="2" s="1"/>
  <c r="AG274" i="2" s="1"/>
  <c r="AI274" i="2" s="1"/>
  <c r="AC275" i="2"/>
  <c r="AC276" i="2" s="1"/>
  <c r="AC277" i="2" s="1"/>
  <c r="AC278" i="2" s="1"/>
  <c r="AC279" i="2" s="1"/>
  <c r="AE31" i="2"/>
  <c r="U31" i="2" s="1"/>
  <c r="AG31" i="2" s="1"/>
  <c r="AI31" i="2" s="1"/>
  <c r="AJ29" i="2" s="1"/>
  <c r="AK29" i="2" s="1"/>
  <c r="AL29" i="2" s="1"/>
  <c r="AC32" i="2"/>
  <c r="AC33" i="2" s="1"/>
  <c r="AC34" i="2" s="1"/>
  <c r="AC35" i="2" s="1"/>
  <c r="AC36" i="2" s="1"/>
  <c r="AE256" i="2"/>
  <c r="U256" i="2" s="1"/>
  <c r="AG256" i="2" s="1"/>
  <c r="AI256" i="2" s="1"/>
  <c r="AC257" i="2"/>
  <c r="AC258" i="2" s="1"/>
  <c r="AC259" i="2" s="1"/>
  <c r="AC260" i="2" s="1"/>
  <c r="AC261" i="2" s="1"/>
  <c r="AE346" i="2"/>
  <c r="U346" i="2" s="1"/>
  <c r="AG346" i="2" s="1"/>
  <c r="AI346" i="2" s="1"/>
  <c r="AC347" i="2"/>
  <c r="AC348" i="2" s="1"/>
  <c r="AC349" i="2" s="1"/>
  <c r="AC350" i="2" s="1"/>
  <c r="AC351" i="2" s="1"/>
  <c r="AE40" i="2"/>
  <c r="U40" i="2" s="1"/>
  <c r="AG40" i="2" s="1"/>
  <c r="AI40" i="2" s="1"/>
  <c r="AJ38" i="2" s="1"/>
  <c r="AK38" i="2" s="1"/>
  <c r="AL38" i="2" s="1"/>
  <c r="AC41" i="2"/>
  <c r="AC42" i="2" s="1"/>
  <c r="AC43" i="2" s="1"/>
  <c r="AC44" i="2" s="1"/>
  <c r="AC45" i="2" s="1"/>
  <c r="AE85" i="2"/>
  <c r="U85" i="2" s="1"/>
  <c r="AG85" i="2" s="1"/>
  <c r="AI85" i="2" s="1"/>
  <c r="AJ83" i="2" s="1"/>
  <c r="AK83" i="2" s="1"/>
  <c r="AL83" i="2" s="1"/>
  <c r="AC86" i="2"/>
  <c r="AC87" i="2" s="1"/>
  <c r="AC88" i="2" s="1"/>
  <c r="AC89" i="2" s="1"/>
  <c r="AC90" i="2" s="1"/>
  <c r="AE175" i="2"/>
  <c r="U175" i="2" s="1"/>
  <c r="AG175" i="2" s="1"/>
  <c r="AI175" i="2" s="1"/>
  <c r="AC176" i="2"/>
  <c r="AC177" i="2" s="1"/>
  <c r="AC178" i="2" s="1"/>
  <c r="AC179" i="2" s="1"/>
  <c r="AC180" i="2" s="1"/>
  <c r="AE337" i="2"/>
  <c r="U337" i="2" s="1"/>
  <c r="AG337" i="2" s="1"/>
  <c r="AI337" i="2" s="1"/>
  <c r="AC338" i="2"/>
  <c r="AC339" i="2" s="1"/>
  <c r="AC340" i="2" s="1"/>
  <c r="AC341" i="2" s="1"/>
  <c r="AC342" i="2" s="1"/>
  <c r="AE292" i="2"/>
  <c r="U292" i="2" s="1"/>
  <c r="AG292" i="2" s="1"/>
  <c r="AI292" i="2" s="1"/>
  <c r="AC293" i="2"/>
  <c r="AC294" i="2" s="1"/>
  <c r="AC295" i="2" s="1"/>
  <c r="AC296" i="2" s="1"/>
  <c r="AC297" i="2" s="1"/>
  <c r="AE130" i="2"/>
  <c r="U130" i="2" s="1"/>
  <c r="AG130" i="2" s="1"/>
  <c r="AI130" i="2" s="1"/>
  <c r="AC131" i="2"/>
  <c r="AC132" i="2" s="1"/>
  <c r="AC133" i="2" s="1"/>
  <c r="AC134" i="2" s="1"/>
  <c r="AC135" i="2" s="1"/>
  <c r="E312" i="2"/>
  <c r="Y311" i="2"/>
  <c r="Z337" i="2"/>
  <c r="AA337" i="2"/>
  <c r="AB337" i="2"/>
  <c r="AB331" i="2"/>
  <c r="Z331" i="2"/>
  <c r="AA331" i="2"/>
  <c r="Z283" i="2"/>
  <c r="AA283" i="2"/>
  <c r="AB283" i="2"/>
  <c r="AA256" i="2"/>
  <c r="AB256" i="2"/>
  <c r="Z256" i="2"/>
  <c r="Y293" i="2"/>
  <c r="E294" i="2"/>
  <c r="Y258" i="2"/>
  <c r="E259" i="2"/>
  <c r="E204" i="2"/>
  <c r="Y203" i="2"/>
  <c r="Y221" i="2"/>
  <c r="E222" i="2"/>
  <c r="Y195" i="2"/>
  <c r="E196" i="2"/>
  <c r="AA148" i="2"/>
  <c r="AB148" i="2"/>
  <c r="Z148" i="2"/>
  <c r="AA112" i="2"/>
  <c r="AB112" i="2"/>
  <c r="Z112" i="2"/>
  <c r="Z131" i="2"/>
  <c r="AA131" i="2"/>
  <c r="AB131" i="2"/>
  <c r="Z113" i="2"/>
  <c r="AA113" i="2"/>
  <c r="AB113" i="2"/>
  <c r="Y150" i="2"/>
  <c r="E151" i="2"/>
  <c r="E78" i="2"/>
  <c r="Y77" i="2"/>
  <c r="AE184" i="2"/>
  <c r="U184" i="2" s="1"/>
  <c r="AG184" i="2" s="1"/>
  <c r="AI184" i="2" s="1"/>
  <c r="AJ182" i="2" s="1"/>
  <c r="AK182" i="2" s="1"/>
  <c r="AL182" i="2" s="1"/>
  <c r="AE112" i="2"/>
  <c r="U112" i="2" s="1"/>
  <c r="AG112" i="2" s="1"/>
  <c r="AI112" i="2" s="1"/>
  <c r="AJ110" i="2" s="1"/>
  <c r="AK110" i="2" s="1"/>
  <c r="AL110" i="2" s="1"/>
  <c r="AE238" i="2"/>
  <c r="U238" i="2" s="1"/>
  <c r="AG238" i="2" s="1"/>
  <c r="AI238" i="2" s="1"/>
  <c r="AJ236" i="2" s="1"/>
  <c r="AK236" i="2" s="1"/>
  <c r="AL236" i="2" s="1"/>
  <c r="AE265" i="2"/>
  <c r="U265" i="2" s="1"/>
  <c r="AG265" i="2" s="1"/>
  <c r="AI265" i="2" s="1"/>
  <c r="AJ263" i="2" s="1"/>
  <c r="AK263" i="2" s="1"/>
  <c r="AL263" i="2" s="1"/>
  <c r="E88" i="2"/>
  <c r="Y87" i="2"/>
  <c r="Y50" i="2"/>
  <c r="E51" i="2"/>
  <c r="Z13" i="2"/>
  <c r="AA13" i="2"/>
  <c r="AB13" i="2"/>
  <c r="AB22" i="2"/>
  <c r="Z22" i="2"/>
  <c r="AA22" i="2"/>
  <c r="AE13" i="2"/>
  <c r="U13" i="2" s="1"/>
  <c r="AG13" i="2" s="1"/>
  <c r="AI13" i="2" s="1"/>
  <c r="AJ11" i="2" s="1"/>
  <c r="AK11" i="2" s="1"/>
  <c r="AL11" i="2" s="1"/>
  <c r="AB4" i="2"/>
  <c r="Z4" i="2"/>
  <c r="AA4" i="2"/>
  <c r="AJ308" i="2"/>
  <c r="AK308" i="2" s="1"/>
  <c r="AL308" i="2" s="1"/>
  <c r="AJ128" i="2"/>
  <c r="AK128" i="2" s="1"/>
  <c r="AL128" i="2" s="1"/>
  <c r="AN128" i="2" s="1"/>
  <c r="AJ56" i="2"/>
  <c r="AK56" i="2" s="1"/>
  <c r="AL56" i="2" s="1"/>
  <c r="AT56" i="2" s="1"/>
  <c r="AT57" i="2" s="1"/>
  <c r="AT58" i="2" s="1"/>
  <c r="AT59" i="2" s="1"/>
  <c r="AT60" i="2" s="1"/>
  <c r="AT61" i="2" s="1"/>
  <c r="AT62" i="2" s="1"/>
  <c r="AT63" i="2" s="1"/>
  <c r="AJ335" i="2"/>
  <c r="AK335" i="2" s="1"/>
  <c r="AL335" i="2" s="1"/>
  <c r="AQ335" i="2" s="1"/>
  <c r="AJ245" i="2"/>
  <c r="AK245" i="2" s="1"/>
  <c r="AL245" i="2" s="1"/>
  <c r="AP245" i="2" s="1"/>
  <c r="AJ290" i="2"/>
  <c r="AK290" i="2" s="1"/>
  <c r="AL290" i="2" s="1"/>
  <c r="AO290" i="2" s="1"/>
  <c r="AJ317" i="2"/>
  <c r="AK317" i="2" s="1"/>
  <c r="AL317" i="2" s="1"/>
  <c r="AQ317" i="2" s="1"/>
  <c r="AJ173" i="2"/>
  <c r="AK173" i="2" s="1"/>
  <c r="AL173" i="2" s="1"/>
  <c r="AQ173" i="2" s="1"/>
  <c r="AJ101" i="2"/>
  <c r="AK101" i="2" s="1"/>
  <c r="AL101" i="2" s="1"/>
  <c r="AQ101" i="2" s="1"/>
  <c r="AT326" i="2"/>
  <c r="AT327" i="2" s="1"/>
  <c r="AT328" i="2" s="1"/>
  <c r="AT329" i="2" s="1"/>
  <c r="AT330" i="2" s="1"/>
  <c r="AT331" i="2" s="1"/>
  <c r="AT332" i="2" s="1"/>
  <c r="AT333" i="2" s="1"/>
  <c r="AO326" i="2"/>
  <c r="AJ344" i="2"/>
  <c r="AK344" i="2" s="1"/>
  <c r="AL344" i="2" s="1"/>
  <c r="AJ272" i="2"/>
  <c r="AK272" i="2" s="1"/>
  <c r="AL272" i="2" s="1"/>
  <c r="AJ299" i="2"/>
  <c r="AK299" i="2" s="1"/>
  <c r="AL299" i="2" s="1"/>
  <c r="AJ254" i="2"/>
  <c r="AK254" i="2" s="1"/>
  <c r="AL254" i="2" s="1"/>
  <c r="AJ218" i="2"/>
  <c r="AK218" i="2" s="1"/>
  <c r="AL218" i="2" s="1"/>
  <c r="AJ191" i="2"/>
  <c r="AK191" i="2" s="1"/>
  <c r="AL191" i="2" s="1"/>
  <c r="AJ209" i="2"/>
  <c r="AK209" i="2" s="1"/>
  <c r="AL209" i="2" s="1"/>
  <c r="AJ137" i="2"/>
  <c r="AK137" i="2" s="1"/>
  <c r="AL137" i="2" s="1"/>
  <c r="AT146" i="2"/>
  <c r="AT147" i="2" s="1"/>
  <c r="AT148" i="2" s="1"/>
  <c r="AT149" i="2" s="1"/>
  <c r="AT150" i="2" s="1"/>
  <c r="AT151" i="2" s="1"/>
  <c r="AT152" i="2" s="1"/>
  <c r="AT153" i="2" s="1"/>
  <c r="AO146" i="2"/>
  <c r="AQ92" i="2"/>
  <c r="AP92" i="2"/>
  <c r="AJ119" i="2"/>
  <c r="AK119" i="2" s="1"/>
  <c r="AL119" i="2" s="1"/>
  <c r="AT65" i="2"/>
  <c r="AT66" i="2" s="1"/>
  <c r="AT67" i="2" s="1"/>
  <c r="AT68" i="2" s="1"/>
  <c r="AT69" i="2" s="1"/>
  <c r="AT70" i="2" s="1"/>
  <c r="AT71" i="2" s="1"/>
  <c r="AT72" i="2" s="1"/>
  <c r="AO83" i="2"/>
  <c r="AN83" i="2"/>
  <c r="AQ83" i="2"/>
  <c r="AT83" i="2"/>
  <c r="AT84" i="2" s="1"/>
  <c r="AT85" i="2" s="1"/>
  <c r="AT86" i="2" s="1"/>
  <c r="AT87" i="2" s="1"/>
  <c r="AT88" i="2" s="1"/>
  <c r="AT89" i="2" s="1"/>
  <c r="AT90" i="2" s="1"/>
  <c r="AP83" i="2"/>
  <c r="AQ56" i="2"/>
  <c r="AO56" i="2"/>
  <c r="AN56" i="2"/>
  <c r="AJ47" i="2"/>
  <c r="AK47" i="2" s="1"/>
  <c r="AL47" i="2" s="1"/>
  <c r="AT20" i="2"/>
  <c r="AT21" i="2" s="1"/>
  <c r="AT22" i="2" s="1"/>
  <c r="AT23" i="2" s="1"/>
  <c r="AT24" i="2" s="1"/>
  <c r="AT25" i="2" s="1"/>
  <c r="AT26" i="2" s="1"/>
  <c r="AT27" i="2" s="1"/>
  <c r="Z2" i="2"/>
  <c r="AC2" i="2" s="1"/>
  <c r="AC3" i="2" s="1"/>
  <c r="AC4" i="2" s="1"/>
  <c r="AA2" i="2"/>
  <c r="AD2" i="2" s="1"/>
  <c r="AD3" i="2" s="1"/>
  <c r="AD4" i="2" s="1"/>
  <c r="AD5" i="2" s="1"/>
  <c r="AD6" i="2" s="1"/>
  <c r="AD7" i="2" s="1"/>
  <c r="AD8" i="2" s="1"/>
  <c r="AD9" i="2" s="1"/>
  <c r="AO155" i="2" l="1"/>
  <c r="AP155" i="2"/>
  <c r="AQ236" i="2"/>
  <c r="AO236" i="2"/>
  <c r="Y347" i="2"/>
  <c r="E348" i="2"/>
  <c r="AN20" i="2"/>
  <c r="AQ20" i="2"/>
  <c r="AP65" i="2"/>
  <c r="AB175" i="2"/>
  <c r="E357" i="2"/>
  <c r="Y356" i="2"/>
  <c r="AA346" i="2"/>
  <c r="AB346" i="2"/>
  <c r="Z346" i="2"/>
  <c r="AO20" i="2"/>
  <c r="AR20" i="2" s="1"/>
  <c r="AM20" i="2" s="1"/>
  <c r="AS20" i="2" s="1"/>
  <c r="AU20" i="2" s="1"/>
  <c r="AU21" i="2" s="1"/>
  <c r="AU22" i="2" s="1"/>
  <c r="AU23" i="2" s="1"/>
  <c r="AU24" i="2" s="1"/>
  <c r="AU25" i="2" s="1"/>
  <c r="AU26" i="2" s="1"/>
  <c r="AU27" i="2" s="1"/>
  <c r="AN65" i="2"/>
  <c r="AT173" i="2"/>
  <c r="AT174" i="2" s="1"/>
  <c r="AT175" i="2" s="1"/>
  <c r="AT176" i="2" s="1"/>
  <c r="AT177" i="2" s="1"/>
  <c r="AT178" i="2" s="1"/>
  <c r="AT179" i="2" s="1"/>
  <c r="AT180" i="2" s="1"/>
  <c r="Z175" i="2"/>
  <c r="AA355" i="2"/>
  <c r="Z355" i="2"/>
  <c r="AB355" i="2"/>
  <c r="AO65" i="2"/>
  <c r="AP335" i="2"/>
  <c r="AN353" i="2"/>
  <c r="AO353" i="2"/>
  <c r="AP29" i="2"/>
  <c r="AN29" i="2"/>
  <c r="AO29" i="2"/>
  <c r="AQ29" i="2"/>
  <c r="AT29" i="2"/>
  <c r="AT30" i="2" s="1"/>
  <c r="AT31" i="2" s="1"/>
  <c r="AT32" i="2" s="1"/>
  <c r="AT33" i="2" s="1"/>
  <c r="AT34" i="2" s="1"/>
  <c r="AT35" i="2" s="1"/>
  <c r="AT36" i="2" s="1"/>
  <c r="AA275" i="2"/>
  <c r="Z275" i="2"/>
  <c r="AB275" i="2"/>
  <c r="AP290" i="2"/>
  <c r="AT290" i="2"/>
  <c r="AT291" i="2" s="1"/>
  <c r="AT292" i="2" s="1"/>
  <c r="AT293" i="2" s="1"/>
  <c r="AT294" i="2" s="1"/>
  <c r="AT295" i="2" s="1"/>
  <c r="AT296" i="2" s="1"/>
  <c r="AT297" i="2" s="1"/>
  <c r="Y276" i="2"/>
  <c r="E277" i="2"/>
  <c r="AN11" i="2"/>
  <c r="AR11" i="2" s="1"/>
  <c r="AM11" i="2" s="1"/>
  <c r="AS11" i="2" s="1"/>
  <c r="AU11" i="2" s="1"/>
  <c r="AU12" i="2" s="1"/>
  <c r="AU13" i="2" s="1"/>
  <c r="AU14" i="2" s="1"/>
  <c r="AU15" i="2" s="1"/>
  <c r="AU16" i="2" s="1"/>
  <c r="AU17" i="2" s="1"/>
  <c r="AU18" i="2" s="1"/>
  <c r="AQ11" i="2"/>
  <c r="AT11" i="2"/>
  <c r="AT12" i="2" s="1"/>
  <c r="AT13" i="2" s="1"/>
  <c r="AT14" i="2" s="1"/>
  <c r="AT15" i="2" s="1"/>
  <c r="AT16" i="2" s="1"/>
  <c r="AT17" i="2" s="1"/>
  <c r="AT18" i="2" s="1"/>
  <c r="AO11" i="2"/>
  <c r="AP11" i="2"/>
  <c r="AT110" i="2"/>
  <c r="AT111" i="2" s="1"/>
  <c r="AT112" i="2" s="1"/>
  <c r="AT113" i="2" s="1"/>
  <c r="AT114" i="2" s="1"/>
  <c r="AT115" i="2" s="1"/>
  <c r="AT116" i="2" s="1"/>
  <c r="AT117" i="2" s="1"/>
  <c r="AN110" i="2"/>
  <c r="AQ110" i="2"/>
  <c r="AO110" i="2"/>
  <c r="AO38" i="2"/>
  <c r="AQ38" i="2"/>
  <c r="AR38" i="2" s="1"/>
  <c r="AM38" i="2" s="1"/>
  <c r="AS38" i="2" s="1"/>
  <c r="AU38" i="2" s="1"/>
  <c r="AU39" i="2" s="1"/>
  <c r="AU40" i="2" s="1"/>
  <c r="AU41" i="2" s="1"/>
  <c r="AU42" i="2" s="1"/>
  <c r="AU43" i="2" s="1"/>
  <c r="AU44" i="2" s="1"/>
  <c r="AU45" i="2" s="1"/>
  <c r="AN38" i="2"/>
  <c r="AT38" i="2"/>
  <c r="AT39" i="2" s="1"/>
  <c r="AT40" i="2" s="1"/>
  <c r="AT41" i="2" s="1"/>
  <c r="AT42" i="2" s="1"/>
  <c r="AT43" i="2" s="1"/>
  <c r="AT44" i="2" s="1"/>
  <c r="AT45" i="2" s="1"/>
  <c r="AP38" i="2"/>
  <c r="AT74" i="2"/>
  <c r="AT75" i="2" s="1"/>
  <c r="AT76" i="2" s="1"/>
  <c r="AT77" i="2" s="1"/>
  <c r="AT78" i="2" s="1"/>
  <c r="AT79" i="2" s="1"/>
  <c r="AT80" i="2" s="1"/>
  <c r="AT81" i="2" s="1"/>
  <c r="AP74" i="2"/>
  <c r="AN74" i="2"/>
  <c r="AQ74" i="2"/>
  <c r="AO74" i="2"/>
  <c r="AP182" i="2"/>
  <c r="AO182" i="2"/>
  <c r="AR182" i="2" s="1"/>
  <c r="AM182" i="2" s="1"/>
  <c r="AS182" i="2" s="1"/>
  <c r="AU182" i="2" s="1"/>
  <c r="AU183" i="2" s="1"/>
  <c r="AU184" i="2" s="1"/>
  <c r="AU185" i="2" s="1"/>
  <c r="AU186" i="2" s="1"/>
  <c r="AU187" i="2" s="1"/>
  <c r="AU188" i="2" s="1"/>
  <c r="AU189" i="2" s="1"/>
  <c r="AN182" i="2"/>
  <c r="AT182" i="2"/>
  <c r="AT183" i="2" s="1"/>
  <c r="AT184" i="2" s="1"/>
  <c r="AT185" i="2" s="1"/>
  <c r="AT186" i="2" s="1"/>
  <c r="AT187" i="2" s="1"/>
  <c r="AT188" i="2" s="1"/>
  <c r="AT189" i="2" s="1"/>
  <c r="AQ182" i="2"/>
  <c r="AN281" i="2"/>
  <c r="AR281" i="2" s="1"/>
  <c r="AM281" i="2" s="1"/>
  <c r="AS281" i="2" s="1"/>
  <c r="AU281" i="2" s="1"/>
  <c r="AU282" i="2" s="1"/>
  <c r="AU283" i="2" s="1"/>
  <c r="AU284" i="2" s="1"/>
  <c r="AU285" i="2" s="1"/>
  <c r="AU286" i="2" s="1"/>
  <c r="AU287" i="2" s="1"/>
  <c r="AU288" i="2" s="1"/>
  <c r="AP281" i="2"/>
  <c r="AT281" i="2"/>
  <c r="AT282" i="2" s="1"/>
  <c r="AT283" i="2" s="1"/>
  <c r="AT284" i="2" s="1"/>
  <c r="AT285" i="2" s="1"/>
  <c r="AT286" i="2" s="1"/>
  <c r="AT287" i="2" s="1"/>
  <c r="AT288" i="2" s="1"/>
  <c r="AQ281" i="2"/>
  <c r="AO281" i="2"/>
  <c r="Y222" i="2"/>
  <c r="E223" i="2"/>
  <c r="AA311" i="2"/>
  <c r="AB311" i="2"/>
  <c r="Z311" i="2"/>
  <c r="Z5" i="2"/>
  <c r="AA5" i="2"/>
  <c r="AB5" i="2"/>
  <c r="AB68" i="2"/>
  <c r="AA68" i="2"/>
  <c r="Z68" i="2"/>
  <c r="E116" i="2"/>
  <c r="Y115" i="2"/>
  <c r="AA284" i="2"/>
  <c r="AB284" i="2"/>
  <c r="Z284" i="2"/>
  <c r="E304" i="2"/>
  <c r="Y303" i="2"/>
  <c r="AT92" i="2"/>
  <c r="AT93" i="2" s="1"/>
  <c r="AT94" i="2" s="1"/>
  <c r="AT95" i="2" s="1"/>
  <c r="AT96" i="2" s="1"/>
  <c r="AT97" i="2" s="1"/>
  <c r="AT98" i="2" s="1"/>
  <c r="AT99" i="2" s="1"/>
  <c r="AN146" i="2"/>
  <c r="AQ146" i="2"/>
  <c r="AR146" i="2" s="1"/>
  <c r="AM146" i="2" s="1"/>
  <c r="AS146" i="2" s="1"/>
  <c r="AU146" i="2" s="1"/>
  <c r="AU147" i="2" s="1"/>
  <c r="AU148" i="2" s="1"/>
  <c r="AU149" i="2" s="1"/>
  <c r="AU150" i="2" s="1"/>
  <c r="AU151" i="2" s="1"/>
  <c r="AU152" i="2" s="1"/>
  <c r="AU153" i="2" s="1"/>
  <c r="AN326" i="2"/>
  <c r="AQ326" i="2"/>
  <c r="AR326" i="2" s="1"/>
  <c r="AM326" i="2" s="1"/>
  <c r="AS326" i="2" s="1"/>
  <c r="AU326" i="2" s="1"/>
  <c r="AU327" i="2" s="1"/>
  <c r="AU328" i="2" s="1"/>
  <c r="AU329" i="2" s="1"/>
  <c r="AU330" i="2" s="1"/>
  <c r="AU331" i="2" s="1"/>
  <c r="AU332" i="2" s="1"/>
  <c r="AU333" i="2" s="1"/>
  <c r="Y88" i="2"/>
  <c r="E89" i="2"/>
  <c r="AA150" i="2"/>
  <c r="AB150" i="2"/>
  <c r="Z150" i="2"/>
  <c r="AA221" i="2"/>
  <c r="Z221" i="2"/>
  <c r="AB221" i="2"/>
  <c r="AA258" i="2"/>
  <c r="AB258" i="2"/>
  <c r="Z258" i="2"/>
  <c r="Y312" i="2"/>
  <c r="E313" i="2"/>
  <c r="Y6" i="2"/>
  <c r="E7" i="2"/>
  <c r="AA114" i="2"/>
  <c r="AB114" i="2"/>
  <c r="Z114" i="2"/>
  <c r="Y123" i="2"/>
  <c r="E124" i="2"/>
  <c r="Y285" i="2"/>
  <c r="E286" i="2"/>
  <c r="AB302" i="2"/>
  <c r="Z302" i="2"/>
  <c r="AA302" i="2"/>
  <c r="Z59" i="2"/>
  <c r="AA59" i="2"/>
  <c r="AB59" i="2"/>
  <c r="E215" i="2"/>
  <c r="Y214" i="2"/>
  <c r="Z15" i="2"/>
  <c r="AA15" i="2"/>
  <c r="AB15" i="2"/>
  <c r="E45" i="2"/>
  <c r="Y45" i="2" s="1"/>
  <c r="Y44" i="2"/>
  <c r="Y141" i="2"/>
  <c r="E142" i="2"/>
  <c r="E242" i="2"/>
  <c r="Y241" i="2"/>
  <c r="AA321" i="2"/>
  <c r="AB321" i="2"/>
  <c r="Z321" i="2"/>
  <c r="E52" i="2"/>
  <c r="Y51" i="2"/>
  <c r="Z77" i="2"/>
  <c r="AA77" i="2"/>
  <c r="AB77" i="2"/>
  <c r="E197" i="2"/>
  <c r="Y196" i="2"/>
  <c r="E295" i="2"/>
  <c r="Y294" i="2"/>
  <c r="E134" i="2"/>
  <c r="Y133" i="2"/>
  <c r="Z333" i="2"/>
  <c r="AA333" i="2"/>
  <c r="AB333" i="2"/>
  <c r="Y60" i="2"/>
  <c r="E61" i="2"/>
  <c r="Y177" i="2"/>
  <c r="E178" i="2"/>
  <c r="AA213" i="2"/>
  <c r="AB213" i="2"/>
  <c r="Z213" i="2"/>
  <c r="AA185" i="2"/>
  <c r="AB185" i="2"/>
  <c r="Z185" i="2"/>
  <c r="Y16" i="2"/>
  <c r="E17" i="2"/>
  <c r="AA43" i="2"/>
  <c r="AB43" i="2"/>
  <c r="Z43" i="2"/>
  <c r="E96" i="2"/>
  <c r="Y95" i="2"/>
  <c r="AA240" i="2"/>
  <c r="AB240" i="2"/>
  <c r="Z240" i="2"/>
  <c r="AA230" i="2"/>
  <c r="AB230" i="2"/>
  <c r="Z230" i="2"/>
  <c r="AA248" i="2"/>
  <c r="AB248" i="2"/>
  <c r="Z248" i="2"/>
  <c r="AA203" i="2"/>
  <c r="AB203" i="2"/>
  <c r="Z203" i="2"/>
  <c r="Z23" i="2"/>
  <c r="AA23" i="2"/>
  <c r="AB23" i="2"/>
  <c r="AA158" i="2"/>
  <c r="AB158" i="2"/>
  <c r="Z158" i="2"/>
  <c r="AA266" i="2"/>
  <c r="AB266" i="2"/>
  <c r="Z266" i="2"/>
  <c r="AA338" i="2"/>
  <c r="AB338" i="2"/>
  <c r="Z338" i="2"/>
  <c r="AE4" i="2"/>
  <c r="U4" i="2" s="1"/>
  <c r="AG4" i="2" s="1"/>
  <c r="AI4" i="2" s="1"/>
  <c r="AC5" i="2"/>
  <c r="AC6" i="2" s="1"/>
  <c r="AC7" i="2" s="1"/>
  <c r="AC8" i="2" s="1"/>
  <c r="AC9" i="2" s="1"/>
  <c r="AN92" i="2"/>
  <c r="AR92" i="2" s="1"/>
  <c r="AM92" i="2" s="1"/>
  <c r="AS92" i="2" s="1"/>
  <c r="AU92" i="2" s="1"/>
  <c r="AU93" i="2" s="1"/>
  <c r="AU94" i="2" s="1"/>
  <c r="AU95" i="2" s="1"/>
  <c r="AU96" i="2" s="1"/>
  <c r="AU97" i="2" s="1"/>
  <c r="AU98" i="2" s="1"/>
  <c r="AU99" i="2" s="1"/>
  <c r="AN236" i="2"/>
  <c r="AB50" i="2"/>
  <c r="AA50" i="2"/>
  <c r="Z50" i="2"/>
  <c r="Y78" i="2"/>
  <c r="E79" i="2"/>
  <c r="AA195" i="2"/>
  <c r="AB195" i="2"/>
  <c r="Z195" i="2"/>
  <c r="Y204" i="2"/>
  <c r="E205" i="2"/>
  <c r="AB293" i="2"/>
  <c r="Z293" i="2"/>
  <c r="AA293" i="2"/>
  <c r="Y24" i="2"/>
  <c r="E25" i="2"/>
  <c r="E70" i="2"/>
  <c r="Y69" i="2"/>
  <c r="AA132" i="2"/>
  <c r="AB132" i="2"/>
  <c r="Z132" i="2"/>
  <c r="Y159" i="2"/>
  <c r="E160" i="2"/>
  <c r="Y267" i="2"/>
  <c r="E268" i="2"/>
  <c r="AA332" i="2"/>
  <c r="AB332" i="2"/>
  <c r="Z332" i="2"/>
  <c r="Y339" i="2"/>
  <c r="E340" i="2"/>
  <c r="AA176" i="2"/>
  <c r="AB176" i="2"/>
  <c r="Z176" i="2"/>
  <c r="AA167" i="2"/>
  <c r="Z167" i="2"/>
  <c r="AB167" i="2"/>
  <c r="Y186" i="2"/>
  <c r="E187" i="2"/>
  <c r="Z33" i="2"/>
  <c r="AA33" i="2"/>
  <c r="AB33" i="2"/>
  <c r="AA94" i="2"/>
  <c r="AB94" i="2"/>
  <c r="Z94" i="2"/>
  <c r="E106" i="2"/>
  <c r="Y105" i="2"/>
  <c r="Y231" i="2"/>
  <c r="E232" i="2"/>
  <c r="Y249" i="2"/>
  <c r="E250" i="2"/>
  <c r="Z87" i="2"/>
  <c r="AA87" i="2"/>
  <c r="AB87" i="2"/>
  <c r="E152" i="2"/>
  <c r="Y151" i="2"/>
  <c r="E260" i="2"/>
  <c r="Y259" i="2"/>
  <c r="AA122" i="2"/>
  <c r="AB122" i="2"/>
  <c r="Z122" i="2"/>
  <c r="Y168" i="2"/>
  <c r="E169" i="2"/>
  <c r="Y34" i="2"/>
  <c r="E35" i="2"/>
  <c r="Z104" i="2"/>
  <c r="AA104" i="2"/>
  <c r="AB104" i="2"/>
  <c r="AA140" i="2"/>
  <c r="AB140" i="2"/>
  <c r="Z140" i="2"/>
  <c r="E323" i="2"/>
  <c r="Y322" i="2"/>
  <c r="AT155" i="2"/>
  <c r="AT156" i="2" s="1"/>
  <c r="AT157" i="2" s="1"/>
  <c r="AT158" i="2" s="1"/>
  <c r="AT159" i="2" s="1"/>
  <c r="AT160" i="2" s="1"/>
  <c r="AT161" i="2" s="1"/>
  <c r="AT162" i="2" s="1"/>
  <c r="AP56" i="2"/>
  <c r="AR56" i="2" s="1"/>
  <c r="AM56" i="2" s="1"/>
  <c r="AS56" i="2" s="1"/>
  <c r="AU56" i="2" s="1"/>
  <c r="AU57" i="2" s="1"/>
  <c r="AU58" i="2" s="1"/>
  <c r="AU59" i="2" s="1"/>
  <c r="AU60" i="2" s="1"/>
  <c r="AU61" i="2" s="1"/>
  <c r="AU62" i="2" s="1"/>
  <c r="AU63" i="2" s="1"/>
  <c r="AP110" i="2"/>
  <c r="AN155" i="2"/>
  <c r="AR155" i="2" s="1"/>
  <c r="AM155" i="2" s="1"/>
  <c r="AS155" i="2" s="1"/>
  <c r="AU155" i="2" s="1"/>
  <c r="AU156" i="2" s="1"/>
  <c r="AU157" i="2" s="1"/>
  <c r="AU158" i="2" s="1"/>
  <c r="AU159" i="2" s="1"/>
  <c r="AU160" i="2" s="1"/>
  <c r="AU161" i="2" s="1"/>
  <c r="AU162" i="2" s="1"/>
  <c r="AQ155" i="2"/>
  <c r="AP236" i="2"/>
  <c r="AN290" i="2"/>
  <c r="AQ290" i="2"/>
  <c r="AR290" i="2" s="1"/>
  <c r="AM290" i="2" s="1"/>
  <c r="AS290" i="2" s="1"/>
  <c r="AU290" i="2" s="1"/>
  <c r="AU291" i="2" s="1"/>
  <c r="AU292" i="2" s="1"/>
  <c r="AU293" i="2" s="1"/>
  <c r="AU294" i="2" s="1"/>
  <c r="AU295" i="2" s="1"/>
  <c r="AU296" i="2" s="1"/>
  <c r="AU297" i="2" s="1"/>
  <c r="AN317" i="2"/>
  <c r="AT236" i="2"/>
  <c r="AT237" i="2" s="1"/>
  <c r="AT238" i="2" s="1"/>
  <c r="AT239" i="2" s="1"/>
  <c r="AT240" i="2" s="1"/>
  <c r="AT241" i="2" s="1"/>
  <c r="AT242" i="2" s="1"/>
  <c r="AT243" i="2" s="1"/>
  <c r="AQ353" i="2"/>
  <c r="AO317" i="2"/>
  <c r="AP317" i="2"/>
  <c r="AN173" i="2"/>
  <c r="AO173" i="2"/>
  <c r="AT317" i="2"/>
  <c r="AT318" i="2" s="1"/>
  <c r="AT319" i="2" s="1"/>
  <c r="AT320" i="2" s="1"/>
  <c r="AT321" i="2" s="1"/>
  <c r="AT322" i="2" s="1"/>
  <c r="AT323" i="2" s="1"/>
  <c r="AT324" i="2" s="1"/>
  <c r="AP173" i="2"/>
  <c r="AO335" i="2"/>
  <c r="AT353" i="2"/>
  <c r="AT354" i="2" s="1"/>
  <c r="AT355" i="2" s="1"/>
  <c r="AT356" i="2" s="1"/>
  <c r="AT357" i="2" s="1"/>
  <c r="AT358" i="2" s="1"/>
  <c r="AT359" i="2" s="1"/>
  <c r="AT360" i="2" s="1"/>
  <c r="AO128" i="2"/>
  <c r="AT245" i="2"/>
  <c r="AT246" i="2" s="1"/>
  <c r="AT247" i="2" s="1"/>
  <c r="AT248" i="2" s="1"/>
  <c r="AT249" i="2" s="1"/>
  <c r="AT250" i="2" s="1"/>
  <c r="AT251" i="2" s="1"/>
  <c r="AT252" i="2" s="1"/>
  <c r="AT335" i="2"/>
  <c r="AT336" i="2" s="1"/>
  <c r="AT337" i="2" s="1"/>
  <c r="AT338" i="2" s="1"/>
  <c r="AT339" i="2" s="1"/>
  <c r="AT340" i="2" s="1"/>
  <c r="AT341" i="2" s="1"/>
  <c r="AT342" i="2" s="1"/>
  <c r="AT128" i="2"/>
  <c r="AT129" i="2" s="1"/>
  <c r="AT130" i="2" s="1"/>
  <c r="AT131" i="2" s="1"/>
  <c r="AT132" i="2" s="1"/>
  <c r="AT133" i="2" s="1"/>
  <c r="AT134" i="2" s="1"/>
  <c r="AT135" i="2" s="1"/>
  <c r="AO101" i="2"/>
  <c r="AN335" i="2"/>
  <c r="AP128" i="2"/>
  <c r="AP101" i="2"/>
  <c r="AQ245" i="2"/>
  <c r="AQ128" i="2"/>
  <c r="AT101" i="2"/>
  <c r="AT102" i="2" s="1"/>
  <c r="AT103" i="2" s="1"/>
  <c r="AT104" i="2" s="1"/>
  <c r="AT105" i="2" s="1"/>
  <c r="AT106" i="2" s="1"/>
  <c r="AT107" i="2" s="1"/>
  <c r="AT108" i="2" s="1"/>
  <c r="AO245" i="2"/>
  <c r="AN245" i="2"/>
  <c r="AN101" i="2"/>
  <c r="AO263" i="2"/>
  <c r="AT263" i="2"/>
  <c r="AT264" i="2" s="1"/>
  <c r="AT265" i="2" s="1"/>
  <c r="AT266" i="2" s="1"/>
  <c r="AT267" i="2" s="1"/>
  <c r="AT268" i="2" s="1"/>
  <c r="AT269" i="2" s="1"/>
  <c r="AT270" i="2" s="1"/>
  <c r="AN263" i="2"/>
  <c r="AQ263" i="2"/>
  <c r="AP263" i="2"/>
  <c r="AQ308" i="2"/>
  <c r="AP308" i="2"/>
  <c r="AO308" i="2"/>
  <c r="AT308" i="2"/>
  <c r="AT309" i="2" s="1"/>
  <c r="AT310" i="2" s="1"/>
  <c r="AT311" i="2" s="1"/>
  <c r="AT312" i="2" s="1"/>
  <c r="AT313" i="2" s="1"/>
  <c r="AT314" i="2" s="1"/>
  <c r="AT315" i="2" s="1"/>
  <c r="AN308" i="2"/>
  <c r="AR65" i="2"/>
  <c r="AM65" i="2" s="1"/>
  <c r="AS65" i="2" s="1"/>
  <c r="AU65" i="2" s="1"/>
  <c r="AU66" i="2" s="1"/>
  <c r="AU67" i="2" s="1"/>
  <c r="AU68" i="2" s="1"/>
  <c r="AU69" i="2" s="1"/>
  <c r="AU70" i="2" s="1"/>
  <c r="AU71" i="2" s="1"/>
  <c r="AU72" i="2" s="1"/>
  <c r="AR335" i="2"/>
  <c r="AM335" i="2" s="1"/>
  <c r="AS335" i="2" s="1"/>
  <c r="AU335" i="2" s="1"/>
  <c r="AU336" i="2" s="1"/>
  <c r="AU337" i="2" s="1"/>
  <c r="AU338" i="2" s="1"/>
  <c r="AU339" i="2" s="1"/>
  <c r="AU340" i="2" s="1"/>
  <c r="AU341" i="2" s="1"/>
  <c r="AU342" i="2" s="1"/>
  <c r="AP353" i="2"/>
  <c r="AR83" i="2"/>
  <c r="AM83" i="2" s="1"/>
  <c r="AS83" i="2" s="1"/>
  <c r="AU83" i="2" s="1"/>
  <c r="AU84" i="2" s="1"/>
  <c r="AU85" i="2" s="1"/>
  <c r="AU86" i="2" s="1"/>
  <c r="AU87" i="2" s="1"/>
  <c r="AU88" i="2" s="1"/>
  <c r="AU89" i="2" s="1"/>
  <c r="AU90" i="2" s="1"/>
  <c r="AR29" i="2"/>
  <c r="AM29" i="2" s="1"/>
  <c r="AS29" i="2" s="1"/>
  <c r="AU29" i="2" s="1"/>
  <c r="AU30" i="2" s="1"/>
  <c r="AU31" i="2" s="1"/>
  <c r="AU32" i="2" s="1"/>
  <c r="AU33" i="2" s="1"/>
  <c r="AU34" i="2" s="1"/>
  <c r="AU35" i="2" s="1"/>
  <c r="AU36" i="2" s="1"/>
  <c r="AT344" i="2"/>
  <c r="AT345" i="2" s="1"/>
  <c r="AT346" i="2" s="1"/>
  <c r="AT347" i="2" s="1"/>
  <c r="AT348" i="2" s="1"/>
  <c r="AT349" i="2" s="1"/>
  <c r="AT350" i="2" s="1"/>
  <c r="AT351" i="2" s="1"/>
  <c r="AP344" i="2"/>
  <c r="AN344" i="2"/>
  <c r="AO344" i="2"/>
  <c r="AQ344" i="2"/>
  <c r="AT299" i="2"/>
  <c r="AT300" i="2" s="1"/>
  <c r="AT301" i="2" s="1"/>
  <c r="AT302" i="2" s="1"/>
  <c r="AT303" i="2" s="1"/>
  <c r="AT304" i="2" s="1"/>
  <c r="AT305" i="2" s="1"/>
  <c r="AT306" i="2" s="1"/>
  <c r="AP299" i="2"/>
  <c r="AN299" i="2"/>
  <c r="AO299" i="2"/>
  <c r="AQ299" i="2"/>
  <c r="AO272" i="2"/>
  <c r="AN272" i="2"/>
  <c r="AQ272" i="2"/>
  <c r="AT272" i="2"/>
  <c r="AT273" i="2" s="1"/>
  <c r="AT274" i="2" s="1"/>
  <c r="AT275" i="2" s="1"/>
  <c r="AT276" i="2" s="1"/>
  <c r="AT277" i="2" s="1"/>
  <c r="AT278" i="2" s="1"/>
  <c r="AT279" i="2" s="1"/>
  <c r="AP272" i="2"/>
  <c r="AT227" i="2"/>
  <c r="AT228" i="2" s="1"/>
  <c r="AT229" i="2" s="1"/>
  <c r="AT230" i="2" s="1"/>
  <c r="AT231" i="2" s="1"/>
  <c r="AT232" i="2" s="1"/>
  <c r="AT233" i="2" s="1"/>
  <c r="AT234" i="2" s="1"/>
  <c r="AP227" i="2"/>
  <c r="AO227" i="2"/>
  <c r="AN227" i="2"/>
  <c r="AQ227" i="2"/>
  <c r="AT254" i="2"/>
  <c r="AT255" i="2" s="1"/>
  <c r="AT256" i="2" s="1"/>
  <c r="AT257" i="2" s="1"/>
  <c r="AT258" i="2" s="1"/>
  <c r="AT259" i="2" s="1"/>
  <c r="AT260" i="2" s="1"/>
  <c r="AT261" i="2" s="1"/>
  <c r="AP254" i="2"/>
  <c r="AN254" i="2"/>
  <c r="AO254" i="2"/>
  <c r="AQ254" i="2"/>
  <c r="AT191" i="2"/>
  <c r="AT192" i="2" s="1"/>
  <c r="AT193" i="2" s="1"/>
  <c r="AT194" i="2" s="1"/>
  <c r="AT195" i="2" s="1"/>
  <c r="AT196" i="2" s="1"/>
  <c r="AT197" i="2" s="1"/>
  <c r="AT198" i="2" s="1"/>
  <c r="AP191" i="2"/>
  <c r="AQ191" i="2"/>
  <c r="AO191" i="2"/>
  <c r="AN191" i="2"/>
  <c r="AQ200" i="2"/>
  <c r="AO200" i="2"/>
  <c r="AN200" i="2"/>
  <c r="AT200" i="2"/>
  <c r="AT201" i="2" s="1"/>
  <c r="AT202" i="2" s="1"/>
  <c r="AT203" i="2" s="1"/>
  <c r="AT204" i="2" s="1"/>
  <c r="AT205" i="2" s="1"/>
  <c r="AT206" i="2" s="1"/>
  <c r="AT207" i="2" s="1"/>
  <c r="AP200" i="2"/>
  <c r="AO218" i="2"/>
  <c r="AN218" i="2"/>
  <c r="AT218" i="2"/>
  <c r="AT219" i="2" s="1"/>
  <c r="AT220" i="2" s="1"/>
  <c r="AT221" i="2" s="1"/>
  <c r="AT222" i="2" s="1"/>
  <c r="AT223" i="2" s="1"/>
  <c r="AT224" i="2" s="1"/>
  <c r="AT225" i="2" s="1"/>
  <c r="AQ218" i="2"/>
  <c r="AP218" i="2"/>
  <c r="AT209" i="2"/>
  <c r="AT210" i="2" s="1"/>
  <c r="AT211" i="2" s="1"/>
  <c r="AT212" i="2" s="1"/>
  <c r="AT213" i="2" s="1"/>
  <c r="AT214" i="2" s="1"/>
  <c r="AT215" i="2" s="1"/>
  <c r="AT216" i="2" s="1"/>
  <c r="AP209" i="2"/>
  <c r="AQ209" i="2"/>
  <c r="AO209" i="2"/>
  <c r="AN209" i="2"/>
  <c r="AT164" i="2"/>
  <c r="AT165" i="2" s="1"/>
  <c r="AT166" i="2" s="1"/>
  <c r="AT167" i="2" s="1"/>
  <c r="AT168" i="2" s="1"/>
  <c r="AT169" i="2" s="1"/>
  <c r="AT170" i="2" s="1"/>
  <c r="AT171" i="2" s="1"/>
  <c r="AP164" i="2"/>
  <c r="AN164" i="2"/>
  <c r="AO164" i="2"/>
  <c r="AQ164" i="2"/>
  <c r="AT137" i="2"/>
  <c r="AT138" i="2" s="1"/>
  <c r="AT139" i="2" s="1"/>
  <c r="AT140" i="2" s="1"/>
  <c r="AT141" i="2" s="1"/>
  <c r="AT142" i="2" s="1"/>
  <c r="AT143" i="2" s="1"/>
  <c r="AT144" i="2" s="1"/>
  <c r="AP137" i="2"/>
  <c r="AO137" i="2"/>
  <c r="AN137" i="2"/>
  <c r="AQ137" i="2"/>
  <c r="AT119" i="2"/>
  <c r="AT120" i="2" s="1"/>
  <c r="AT121" i="2" s="1"/>
  <c r="AT122" i="2" s="1"/>
  <c r="AT123" i="2" s="1"/>
  <c r="AT124" i="2" s="1"/>
  <c r="AT125" i="2" s="1"/>
  <c r="AT126" i="2" s="1"/>
  <c r="AP119" i="2"/>
  <c r="AN119" i="2"/>
  <c r="AO119" i="2"/>
  <c r="AQ119" i="2"/>
  <c r="AQ47" i="2"/>
  <c r="AP47" i="2"/>
  <c r="AN47" i="2"/>
  <c r="AT47" i="2"/>
  <c r="AT48" i="2" s="1"/>
  <c r="AT49" i="2" s="1"/>
  <c r="AT50" i="2" s="1"/>
  <c r="AT51" i="2" s="1"/>
  <c r="AT52" i="2" s="1"/>
  <c r="AT53" i="2" s="1"/>
  <c r="AT54" i="2" s="1"/>
  <c r="AO47" i="2"/>
  <c r="AH2" i="2"/>
  <c r="H2" i="2"/>
  <c r="H3" i="2" s="1"/>
  <c r="H4" i="2" s="1"/>
  <c r="H5" i="2" s="1"/>
  <c r="H6" i="2" s="1"/>
  <c r="H7" i="2" s="1"/>
  <c r="H8" i="2" s="1"/>
  <c r="H9" i="2" s="1"/>
  <c r="G2" i="2"/>
  <c r="G3" i="2" s="1"/>
  <c r="G4" i="2" s="1"/>
  <c r="G5" i="2" s="1"/>
  <c r="G6" i="2" s="1"/>
  <c r="G7" i="2" s="1"/>
  <c r="G8" i="2" s="1"/>
  <c r="G9" i="2" s="1"/>
  <c r="AG2" i="2"/>
  <c r="E358" i="2" l="1"/>
  <c r="Y357" i="2"/>
  <c r="AR236" i="2"/>
  <c r="AM236" i="2" s="1"/>
  <c r="AS236" i="2" s="1"/>
  <c r="AU236" i="2" s="1"/>
  <c r="AU237" i="2" s="1"/>
  <c r="AU238" i="2" s="1"/>
  <c r="AU239" i="2" s="1"/>
  <c r="AU240" i="2" s="1"/>
  <c r="AU241" i="2" s="1"/>
  <c r="AU242" i="2" s="1"/>
  <c r="AU243" i="2" s="1"/>
  <c r="AR74" i="2"/>
  <c r="AM74" i="2" s="1"/>
  <c r="AS74" i="2" s="1"/>
  <c r="AU74" i="2" s="1"/>
  <c r="AU75" i="2" s="1"/>
  <c r="AU76" i="2" s="1"/>
  <c r="AU77" i="2" s="1"/>
  <c r="AU78" i="2" s="1"/>
  <c r="AU79" i="2" s="1"/>
  <c r="AU80" i="2" s="1"/>
  <c r="AU81" i="2" s="1"/>
  <c r="AR110" i="2"/>
  <c r="AM110" i="2" s="1"/>
  <c r="AS110" i="2" s="1"/>
  <c r="AU110" i="2" s="1"/>
  <c r="AU111" i="2" s="1"/>
  <c r="AU112" i="2" s="1"/>
  <c r="AU113" i="2" s="1"/>
  <c r="AU114" i="2" s="1"/>
  <c r="AU115" i="2" s="1"/>
  <c r="AU116" i="2" s="1"/>
  <c r="AU117" i="2" s="1"/>
  <c r="E349" i="2"/>
  <c r="Y348" i="2"/>
  <c r="AA356" i="2"/>
  <c r="Z356" i="2"/>
  <c r="AB356" i="2"/>
  <c r="Z347" i="2"/>
  <c r="AB347" i="2"/>
  <c r="AA347" i="2"/>
  <c r="AR317" i="2"/>
  <c r="AM317" i="2" s="1"/>
  <c r="AS317" i="2" s="1"/>
  <c r="AU317" i="2" s="1"/>
  <c r="AU318" i="2" s="1"/>
  <c r="AU319" i="2" s="1"/>
  <c r="AU320" i="2" s="1"/>
  <c r="AU321" i="2" s="1"/>
  <c r="AU322" i="2" s="1"/>
  <c r="AU323" i="2" s="1"/>
  <c r="AU324" i="2" s="1"/>
  <c r="E278" i="2"/>
  <c r="Y277" i="2"/>
  <c r="AB276" i="2"/>
  <c r="Z276" i="2"/>
  <c r="AA276" i="2"/>
  <c r="AA168" i="2"/>
  <c r="Z168" i="2"/>
  <c r="AB168" i="2"/>
  <c r="Z249" i="2"/>
  <c r="AA249" i="2"/>
  <c r="AB249" i="2"/>
  <c r="E107" i="2"/>
  <c r="Y106" i="2"/>
  <c r="Z69" i="2"/>
  <c r="AA69" i="2"/>
  <c r="AB69" i="2"/>
  <c r="Z204" i="2"/>
  <c r="AA204" i="2"/>
  <c r="AB204" i="2"/>
  <c r="Y79" i="2"/>
  <c r="E80" i="2"/>
  <c r="Y260" i="2"/>
  <c r="E261" i="2"/>
  <c r="Y261" i="2" s="1"/>
  <c r="Y232" i="2"/>
  <c r="E233" i="2"/>
  <c r="Z339" i="2"/>
  <c r="AB339" i="2"/>
  <c r="AA339" i="2"/>
  <c r="Y268" i="2"/>
  <c r="E269" i="2"/>
  <c r="Y70" i="2"/>
  <c r="E71" i="2"/>
  <c r="AB78" i="2"/>
  <c r="Z78" i="2"/>
  <c r="AA78" i="2"/>
  <c r="Z95" i="2"/>
  <c r="AA95" i="2"/>
  <c r="AB95" i="2"/>
  <c r="AB60" i="2"/>
  <c r="AA60" i="2"/>
  <c r="Z60" i="2"/>
  <c r="Z133" i="2"/>
  <c r="AA133" i="2"/>
  <c r="AB133" i="2"/>
  <c r="Z196" i="2"/>
  <c r="AA196" i="2"/>
  <c r="AB196" i="2"/>
  <c r="Y142" i="2"/>
  <c r="E143" i="2"/>
  <c r="Y215" i="2"/>
  <c r="E216" i="2"/>
  <c r="Y216" i="2" s="1"/>
  <c r="Z285" i="2"/>
  <c r="AA285" i="2"/>
  <c r="AB285" i="2"/>
  <c r="Y313" i="2"/>
  <c r="E314" i="2"/>
  <c r="Z88" i="2"/>
  <c r="AA88" i="2"/>
  <c r="AB88" i="2"/>
  <c r="Z322" i="2"/>
  <c r="AA322" i="2"/>
  <c r="AB322" i="2"/>
  <c r="Y187" i="2"/>
  <c r="E188" i="2"/>
  <c r="Z267" i="2"/>
  <c r="AA267" i="2"/>
  <c r="AB267" i="2"/>
  <c r="Y25" i="2"/>
  <c r="E26" i="2"/>
  <c r="Y96" i="2"/>
  <c r="E97" i="2"/>
  <c r="Y17" i="2"/>
  <c r="E18" i="2"/>
  <c r="Y18" i="2" s="1"/>
  <c r="E179" i="2"/>
  <c r="Y178" i="2"/>
  <c r="Y134" i="2"/>
  <c r="E135" i="2"/>
  <c r="Y135" i="2" s="1"/>
  <c r="Y197" i="2"/>
  <c r="E198" i="2"/>
  <c r="Y198" i="2" s="1"/>
  <c r="Z51" i="2"/>
  <c r="AA51" i="2"/>
  <c r="AB51" i="2"/>
  <c r="Z141" i="2"/>
  <c r="AA141" i="2"/>
  <c r="AB141" i="2"/>
  <c r="Y124" i="2"/>
  <c r="E125" i="2"/>
  <c r="Z312" i="2"/>
  <c r="AA312" i="2"/>
  <c r="AB312" i="2"/>
  <c r="AA303" i="2"/>
  <c r="Z303" i="2"/>
  <c r="AB303" i="2"/>
  <c r="E224" i="2"/>
  <c r="Y223" i="2"/>
  <c r="Y35" i="2"/>
  <c r="E36" i="2"/>
  <c r="Y36" i="2" s="1"/>
  <c r="Z151" i="2"/>
  <c r="AA151" i="2"/>
  <c r="AB151" i="2"/>
  <c r="Z231" i="2"/>
  <c r="AA231" i="2"/>
  <c r="AB231" i="2"/>
  <c r="Y323" i="2"/>
  <c r="E324" i="2"/>
  <c r="Y324" i="2" s="1"/>
  <c r="Z34" i="2"/>
  <c r="AA34" i="2"/>
  <c r="AB34" i="2"/>
  <c r="E170" i="2"/>
  <c r="Y169" i="2"/>
  <c r="Y152" i="2"/>
  <c r="E153" i="2"/>
  <c r="Y153" i="2" s="1"/>
  <c r="Y250" i="2"/>
  <c r="E251" i="2"/>
  <c r="AA105" i="2"/>
  <c r="AB105" i="2"/>
  <c r="Z105" i="2"/>
  <c r="Z186" i="2"/>
  <c r="AA186" i="2"/>
  <c r="AB186" i="2"/>
  <c r="Y160" i="2"/>
  <c r="E161" i="2"/>
  <c r="AB24" i="2"/>
  <c r="Z24" i="2"/>
  <c r="AA24" i="2"/>
  <c r="Y205" i="2"/>
  <c r="E206" i="2"/>
  <c r="Z16" i="2"/>
  <c r="AA16" i="2"/>
  <c r="AB16" i="2"/>
  <c r="AA177" i="2"/>
  <c r="Z177" i="2"/>
  <c r="AB177" i="2"/>
  <c r="Z294" i="2"/>
  <c r="AA294" i="2"/>
  <c r="AB294" i="2"/>
  <c r="Y52" i="2"/>
  <c r="E53" i="2"/>
  <c r="Z241" i="2"/>
  <c r="AA241" i="2"/>
  <c r="AB241" i="2"/>
  <c r="Z44" i="2"/>
  <c r="AA44" i="2"/>
  <c r="AB44" i="2"/>
  <c r="Z123" i="2"/>
  <c r="AA123" i="2"/>
  <c r="AB123" i="2"/>
  <c r="Y7" i="2"/>
  <c r="E8" i="2"/>
  <c r="Y304" i="2"/>
  <c r="E305" i="2"/>
  <c r="Z115" i="2"/>
  <c r="AA115" i="2"/>
  <c r="AB115" i="2"/>
  <c r="AA222" i="2"/>
  <c r="AB222" i="2"/>
  <c r="Z222" i="2"/>
  <c r="Z259" i="2"/>
  <c r="AA259" i="2"/>
  <c r="AB259" i="2"/>
  <c r="Y340" i="2"/>
  <c r="E341" i="2"/>
  <c r="Z159" i="2"/>
  <c r="AA159" i="2"/>
  <c r="AB159" i="2"/>
  <c r="E62" i="2"/>
  <c r="Y61" i="2"/>
  <c r="Y295" i="2"/>
  <c r="E296" i="2"/>
  <c r="Y242" i="2"/>
  <c r="E243" i="2"/>
  <c r="Y243" i="2" s="1"/>
  <c r="Z45" i="2"/>
  <c r="AA45" i="2"/>
  <c r="AB45" i="2"/>
  <c r="Z214" i="2"/>
  <c r="AA214" i="2"/>
  <c r="AB214" i="2"/>
  <c r="Y286" i="2"/>
  <c r="E287" i="2"/>
  <c r="AB6" i="2"/>
  <c r="Z6" i="2"/>
  <c r="AA6" i="2"/>
  <c r="Y89" i="2"/>
  <c r="E90" i="2"/>
  <c r="Y90" i="2" s="1"/>
  <c r="Y116" i="2"/>
  <c r="E117" i="2"/>
  <c r="Y117" i="2" s="1"/>
  <c r="AR353" i="2"/>
  <c r="AM353" i="2" s="1"/>
  <c r="AS353" i="2" s="1"/>
  <c r="AR173" i="2"/>
  <c r="AM173" i="2" s="1"/>
  <c r="AS173" i="2" s="1"/>
  <c r="AU173" i="2" s="1"/>
  <c r="AU174" i="2" s="1"/>
  <c r="AU175" i="2" s="1"/>
  <c r="AU176" i="2" s="1"/>
  <c r="AU177" i="2" s="1"/>
  <c r="AU178" i="2" s="1"/>
  <c r="AU179" i="2" s="1"/>
  <c r="AU180" i="2" s="1"/>
  <c r="AR128" i="2"/>
  <c r="AM128" i="2" s="1"/>
  <c r="AS128" i="2" s="1"/>
  <c r="AU128" i="2" s="1"/>
  <c r="AU129" i="2" s="1"/>
  <c r="AU130" i="2" s="1"/>
  <c r="AU131" i="2" s="1"/>
  <c r="AU132" i="2" s="1"/>
  <c r="AU133" i="2" s="1"/>
  <c r="AU134" i="2" s="1"/>
  <c r="AU135" i="2" s="1"/>
  <c r="AR101" i="2"/>
  <c r="AM101" i="2" s="1"/>
  <c r="AS101" i="2" s="1"/>
  <c r="AU101" i="2" s="1"/>
  <c r="AU102" i="2" s="1"/>
  <c r="AU103" i="2" s="1"/>
  <c r="AU104" i="2" s="1"/>
  <c r="AU105" i="2" s="1"/>
  <c r="AU106" i="2" s="1"/>
  <c r="AU107" i="2" s="1"/>
  <c r="AU108" i="2" s="1"/>
  <c r="AR308" i="2"/>
  <c r="AM308" i="2" s="1"/>
  <c r="AS308" i="2" s="1"/>
  <c r="AU308" i="2" s="1"/>
  <c r="AU309" i="2" s="1"/>
  <c r="AU310" i="2" s="1"/>
  <c r="AU311" i="2" s="1"/>
  <c r="AU312" i="2" s="1"/>
  <c r="AU313" i="2" s="1"/>
  <c r="AU314" i="2" s="1"/>
  <c r="AU315" i="2" s="1"/>
  <c r="AR263" i="2"/>
  <c r="AM263" i="2" s="1"/>
  <c r="AS263" i="2" s="1"/>
  <c r="AU263" i="2" s="1"/>
  <c r="AU264" i="2" s="1"/>
  <c r="AU265" i="2" s="1"/>
  <c r="AU266" i="2" s="1"/>
  <c r="AU267" i="2" s="1"/>
  <c r="AU268" i="2" s="1"/>
  <c r="AU269" i="2" s="1"/>
  <c r="AU270" i="2" s="1"/>
  <c r="AR245" i="2"/>
  <c r="AM245" i="2" s="1"/>
  <c r="AS245" i="2" s="1"/>
  <c r="AU245" i="2" s="1"/>
  <c r="AU246" i="2" s="1"/>
  <c r="AU247" i="2" s="1"/>
  <c r="AU248" i="2" s="1"/>
  <c r="AU249" i="2" s="1"/>
  <c r="AU250" i="2" s="1"/>
  <c r="AU251" i="2" s="1"/>
  <c r="AU252" i="2" s="1"/>
  <c r="AR209" i="2"/>
  <c r="AM209" i="2" s="1"/>
  <c r="AS209" i="2" s="1"/>
  <c r="AU209" i="2" s="1"/>
  <c r="AU210" i="2" s="1"/>
  <c r="AU211" i="2" s="1"/>
  <c r="AU212" i="2" s="1"/>
  <c r="AU213" i="2" s="1"/>
  <c r="AU214" i="2" s="1"/>
  <c r="AU215" i="2" s="1"/>
  <c r="AU216" i="2" s="1"/>
  <c r="AR299" i="2"/>
  <c r="AM299" i="2" s="1"/>
  <c r="AS299" i="2" s="1"/>
  <c r="AU299" i="2" s="1"/>
  <c r="AU300" i="2" s="1"/>
  <c r="AU301" i="2" s="1"/>
  <c r="AU302" i="2" s="1"/>
  <c r="AU303" i="2" s="1"/>
  <c r="AU304" i="2" s="1"/>
  <c r="AU305" i="2" s="1"/>
  <c r="AU306" i="2" s="1"/>
  <c r="AR137" i="2"/>
  <c r="AM137" i="2" s="1"/>
  <c r="AS137" i="2" s="1"/>
  <c r="AU137" i="2" s="1"/>
  <c r="AU138" i="2" s="1"/>
  <c r="AU139" i="2" s="1"/>
  <c r="AU140" i="2" s="1"/>
  <c r="AU141" i="2" s="1"/>
  <c r="AU142" i="2" s="1"/>
  <c r="AU143" i="2" s="1"/>
  <c r="AU144" i="2" s="1"/>
  <c r="AR227" i="2"/>
  <c r="AM227" i="2" s="1"/>
  <c r="AS227" i="2" s="1"/>
  <c r="AU227" i="2" s="1"/>
  <c r="AU228" i="2" s="1"/>
  <c r="AU229" i="2" s="1"/>
  <c r="AU230" i="2" s="1"/>
  <c r="AU231" i="2" s="1"/>
  <c r="AU232" i="2" s="1"/>
  <c r="AU233" i="2" s="1"/>
  <c r="AU234" i="2" s="1"/>
  <c r="AR191" i="2"/>
  <c r="AM191" i="2" s="1"/>
  <c r="AS191" i="2" s="1"/>
  <c r="AU191" i="2" s="1"/>
  <c r="AU192" i="2" s="1"/>
  <c r="AU193" i="2" s="1"/>
  <c r="AU194" i="2" s="1"/>
  <c r="AU195" i="2" s="1"/>
  <c r="AU196" i="2" s="1"/>
  <c r="AU197" i="2" s="1"/>
  <c r="AU198" i="2" s="1"/>
  <c r="AR344" i="2"/>
  <c r="AM344" i="2" s="1"/>
  <c r="AS344" i="2" s="1"/>
  <c r="AU344" i="2" s="1"/>
  <c r="AU345" i="2" s="1"/>
  <c r="AU346" i="2" s="1"/>
  <c r="AU347" i="2" s="1"/>
  <c r="AU348" i="2" s="1"/>
  <c r="AU349" i="2" s="1"/>
  <c r="AU350" i="2" s="1"/>
  <c r="AU351" i="2" s="1"/>
  <c r="AR272" i="2"/>
  <c r="AM272" i="2" s="1"/>
  <c r="AS272" i="2" s="1"/>
  <c r="AU272" i="2" s="1"/>
  <c r="AU273" i="2" s="1"/>
  <c r="AU274" i="2" s="1"/>
  <c r="AU275" i="2" s="1"/>
  <c r="AU276" i="2" s="1"/>
  <c r="AU277" i="2" s="1"/>
  <c r="AU278" i="2" s="1"/>
  <c r="AU279" i="2" s="1"/>
  <c r="AR254" i="2"/>
  <c r="AM254" i="2" s="1"/>
  <c r="AS254" i="2" s="1"/>
  <c r="AU254" i="2" s="1"/>
  <c r="AU255" i="2" s="1"/>
  <c r="AU256" i="2" s="1"/>
  <c r="AU257" i="2" s="1"/>
  <c r="AU258" i="2" s="1"/>
  <c r="AU259" i="2" s="1"/>
  <c r="AU260" i="2" s="1"/>
  <c r="AU261" i="2" s="1"/>
  <c r="AR218" i="2"/>
  <c r="AM218" i="2" s="1"/>
  <c r="AS218" i="2" s="1"/>
  <c r="AU218" i="2" s="1"/>
  <c r="AU219" i="2" s="1"/>
  <c r="AU220" i="2" s="1"/>
  <c r="AU221" i="2" s="1"/>
  <c r="AU222" i="2" s="1"/>
  <c r="AU223" i="2" s="1"/>
  <c r="AU224" i="2" s="1"/>
  <c r="AU225" i="2" s="1"/>
  <c r="AR200" i="2"/>
  <c r="AM200" i="2" s="1"/>
  <c r="AS200" i="2" s="1"/>
  <c r="AU200" i="2" s="1"/>
  <c r="AU201" i="2" s="1"/>
  <c r="AU202" i="2" s="1"/>
  <c r="AU203" i="2" s="1"/>
  <c r="AU204" i="2" s="1"/>
  <c r="AU205" i="2" s="1"/>
  <c r="AU206" i="2" s="1"/>
  <c r="AU207" i="2" s="1"/>
  <c r="AR164" i="2"/>
  <c r="AM164" i="2" s="1"/>
  <c r="AS164" i="2" s="1"/>
  <c r="AU164" i="2" s="1"/>
  <c r="AU165" i="2" s="1"/>
  <c r="AU166" i="2" s="1"/>
  <c r="AU167" i="2" s="1"/>
  <c r="AU168" i="2" s="1"/>
  <c r="AU169" i="2" s="1"/>
  <c r="AU170" i="2" s="1"/>
  <c r="AU171" i="2" s="1"/>
  <c r="AR119" i="2"/>
  <c r="AM119" i="2" s="1"/>
  <c r="AS119" i="2" s="1"/>
  <c r="AU119" i="2" s="1"/>
  <c r="AU120" i="2" s="1"/>
  <c r="AU121" i="2" s="1"/>
  <c r="AU122" i="2" s="1"/>
  <c r="AU123" i="2" s="1"/>
  <c r="AU124" i="2" s="1"/>
  <c r="AU125" i="2" s="1"/>
  <c r="AU126" i="2" s="1"/>
  <c r="AR47" i="2"/>
  <c r="AM47" i="2" s="1"/>
  <c r="AS47" i="2" s="1"/>
  <c r="AU47" i="2" s="1"/>
  <c r="AU48" i="2" s="1"/>
  <c r="AU49" i="2" s="1"/>
  <c r="AU50" i="2" s="1"/>
  <c r="AU51" i="2" s="1"/>
  <c r="AU52" i="2" s="1"/>
  <c r="AU53" i="2" s="1"/>
  <c r="AU54" i="2" s="1"/>
  <c r="AI2" i="2"/>
  <c r="AB348" i="2" l="1"/>
  <c r="Z348" i="2"/>
  <c r="AA348" i="2"/>
  <c r="E350" i="2"/>
  <c r="Y349" i="2"/>
  <c r="AB357" i="2"/>
  <c r="Z357" i="2"/>
  <c r="AA357" i="2"/>
  <c r="E359" i="2"/>
  <c r="Y358" i="2"/>
  <c r="Z277" i="2"/>
  <c r="AA277" i="2"/>
  <c r="AB277" i="2"/>
  <c r="Y278" i="2"/>
  <c r="E279" i="2"/>
  <c r="Y279" i="2" s="1"/>
  <c r="AU353" i="2"/>
  <c r="AU354" i="2" s="1"/>
  <c r="AU355" i="2" s="1"/>
  <c r="AU356" i="2" s="1"/>
  <c r="AU357" i="2" s="1"/>
  <c r="AU358" i="2" s="1"/>
  <c r="AU359" i="2" s="1"/>
  <c r="AU360" i="2" s="1"/>
  <c r="AA90" i="2"/>
  <c r="AB90" i="2"/>
  <c r="Z90" i="2"/>
  <c r="AA7" i="2"/>
  <c r="AB7" i="2"/>
  <c r="Z7" i="2"/>
  <c r="Z152" i="2"/>
  <c r="AA152" i="2"/>
  <c r="AB152" i="2"/>
  <c r="Y224" i="2"/>
  <c r="E225" i="2"/>
  <c r="Y225" i="2" s="1"/>
  <c r="AB124" i="2"/>
  <c r="Z124" i="2"/>
  <c r="AA124" i="2"/>
  <c r="Y179" i="2"/>
  <c r="E180" i="2"/>
  <c r="Y180" i="2" s="1"/>
  <c r="AB89" i="2"/>
  <c r="Z89" i="2"/>
  <c r="AA89" i="2"/>
  <c r="Y287" i="2"/>
  <c r="E288" i="2"/>
  <c r="Y288" i="2" s="1"/>
  <c r="AB243" i="2"/>
  <c r="Z243" i="2"/>
  <c r="AA243" i="2"/>
  <c r="AA61" i="2"/>
  <c r="AB61" i="2"/>
  <c r="Z61" i="2"/>
  <c r="Y305" i="2"/>
  <c r="E306" i="2"/>
  <c r="Y306" i="2" s="1"/>
  <c r="Y206" i="2"/>
  <c r="E207" i="2"/>
  <c r="Y207" i="2" s="1"/>
  <c r="Y251" i="2"/>
  <c r="E252" i="2"/>
  <c r="Y252" i="2" s="1"/>
  <c r="AB169" i="2"/>
  <c r="Z169" i="2"/>
  <c r="AA169" i="2"/>
  <c r="AA36" i="2"/>
  <c r="AB36" i="2"/>
  <c r="Z36" i="2"/>
  <c r="AB135" i="2"/>
  <c r="Z135" i="2"/>
  <c r="AA135" i="2"/>
  <c r="AA18" i="2"/>
  <c r="AB18" i="2"/>
  <c r="Z18" i="2"/>
  <c r="E27" i="2"/>
  <c r="Y27" i="2" s="1"/>
  <c r="Y26" i="2"/>
  <c r="Y143" i="2"/>
  <c r="E144" i="2"/>
  <c r="Y144" i="2" s="1"/>
  <c r="AB268" i="2"/>
  <c r="Z268" i="2"/>
  <c r="AA268" i="2"/>
  <c r="Y233" i="2"/>
  <c r="E234" i="2"/>
  <c r="Y234" i="2" s="1"/>
  <c r="E81" i="2"/>
  <c r="Y81" i="2" s="1"/>
  <c r="Y80" i="2"/>
  <c r="Z106" i="2"/>
  <c r="AA106" i="2"/>
  <c r="AB106" i="2"/>
  <c r="AB117" i="2"/>
  <c r="Z117" i="2"/>
  <c r="AA117" i="2"/>
  <c r="AB286" i="2"/>
  <c r="Z286" i="2"/>
  <c r="AA286" i="2"/>
  <c r="Z242" i="2"/>
  <c r="AA242" i="2"/>
  <c r="AB242" i="2"/>
  <c r="E342" i="2"/>
  <c r="Y342" i="2" s="1"/>
  <c r="Y341" i="2"/>
  <c r="AB205" i="2"/>
  <c r="Z205" i="2"/>
  <c r="AA205" i="2"/>
  <c r="AB324" i="2"/>
  <c r="Z324" i="2"/>
  <c r="AA324" i="2"/>
  <c r="AB17" i="2"/>
  <c r="Z17" i="2"/>
  <c r="AA17" i="2"/>
  <c r="Y188" i="2"/>
  <c r="E189" i="2"/>
  <c r="Y189" i="2" s="1"/>
  <c r="Y314" i="2"/>
  <c r="E315" i="2"/>
  <c r="Y315" i="2" s="1"/>
  <c r="AB142" i="2"/>
  <c r="Z142" i="2"/>
  <c r="AA142" i="2"/>
  <c r="Y71" i="2"/>
  <c r="E72" i="2"/>
  <c r="Y72" i="2" s="1"/>
  <c r="AB232" i="2"/>
  <c r="Z232" i="2"/>
  <c r="AA232" i="2"/>
  <c r="AA79" i="2"/>
  <c r="AB79" i="2"/>
  <c r="Z79" i="2"/>
  <c r="Y107" i="2"/>
  <c r="E108" i="2"/>
  <c r="Y108" i="2" s="1"/>
  <c r="E63" i="2"/>
  <c r="Y63" i="2" s="1"/>
  <c r="Y62" i="2"/>
  <c r="Z304" i="2"/>
  <c r="AA304" i="2"/>
  <c r="AB304" i="2"/>
  <c r="Y53" i="2"/>
  <c r="E54" i="2"/>
  <c r="Y54" i="2" s="1"/>
  <c r="Y161" i="2"/>
  <c r="E162" i="2"/>
  <c r="Y162" i="2" s="1"/>
  <c r="AB250" i="2"/>
  <c r="Z250" i="2"/>
  <c r="AA250" i="2"/>
  <c r="Y170" i="2"/>
  <c r="E171" i="2"/>
  <c r="Y171" i="2" s="1"/>
  <c r="AB35" i="2"/>
  <c r="Z35" i="2"/>
  <c r="AA35" i="2"/>
  <c r="Z134" i="2"/>
  <c r="AA134" i="2"/>
  <c r="AB134" i="2"/>
  <c r="AA25" i="2"/>
  <c r="AB25" i="2"/>
  <c r="Z25" i="2"/>
  <c r="Z116" i="2"/>
  <c r="AA116" i="2"/>
  <c r="AB116" i="2"/>
  <c r="Y296" i="2"/>
  <c r="E297" i="2"/>
  <c r="Y297" i="2" s="1"/>
  <c r="AB340" i="2"/>
  <c r="AA340" i="2"/>
  <c r="Z340" i="2"/>
  <c r="E9" i="2"/>
  <c r="Y9" i="2" s="1"/>
  <c r="Y8" i="2"/>
  <c r="Z52" i="2"/>
  <c r="AB52" i="2"/>
  <c r="AA52" i="2"/>
  <c r="AB160" i="2"/>
  <c r="Z160" i="2"/>
  <c r="AA160" i="2"/>
  <c r="AB153" i="2"/>
  <c r="Z153" i="2"/>
  <c r="AA153" i="2"/>
  <c r="Z323" i="2"/>
  <c r="AA323" i="2"/>
  <c r="AB323" i="2"/>
  <c r="Z223" i="2"/>
  <c r="AB223" i="2"/>
  <c r="AA223" i="2"/>
  <c r="Y125" i="2"/>
  <c r="E126" i="2"/>
  <c r="Y126" i="2" s="1"/>
  <c r="AB198" i="2"/>
  <c r="Z198" i="2"/>
  <c r="AA198" i="2"/>
  <c r="Z178" i="2"/>
  <c r="AB178" i="2"/>
  <c r="AA178" i="2"/>
  <c r="Y97" i="2"/>
  <c r="E98" i="2"/>
  <c r="AB187" i="2"/>
  <c r="Z187" i="2"/>
  <c r="AA187" i="2"/>
  <c r="AB313" i="2"/>
  <c r="Z313" i="2"/>
  <c r="AA313" i="2"/>
  <c r="AB216" i="2"/>
  <c r="Z216" i="2"/>
  <c r="AA216" i="2"/>
  <c r="Z70" i="2"/>
  <c r="AB70" i="2"/>
  <c r="AA70" i="2"/>
  <c r="AB261" i="2"/>
  <c r="Z261" i="2"/>
  <c r="AA261" i="2"/>
  <c r="Z295" i="2"/>
  <c r="AA295" i="2"/>
  <c r="AB295" i="2"/>
  <c r="Z197" i="2"/>
  <c r="AA197" i="2"/>
  <c r="AB197" i="2"/>
  <c r="AB96" i="2"/>
  <c r="Z96" i="2"/>
  <c r="AA96" i="2"/>
  <c r="Z215" i="2"/>
  <c r="AA215" i="2"/>
  <c r="AB215" i="2"/>
  <c r="Y269" i="2"/>
  <c r="E270" i="2"/>
  <c r="Y270" i="2" s="1"/>
  <c r="Z260" i="2"/>
  <c r="AA260" i="2"/>
  <c r="AB260" i="2"/>
  <c r="AJ2" i="2"/>
  <c r="AK2" i="2" s="1"/>
  <c r="AL2" i="2" s="1"/>
  <c r="AT2" i="2" s="1"/>
  <c r="AT3" i="2" s="1"/>
  <c r="AT4" i="2" s="1"/>
  <c r="AT5" i="2" s="1"/>
  <c r="AT6" i="2" s="1"/>
  <c r="AT7" i="2" s="1"/>
  <c r="AT8" i="2" s="1"/>
  <c r="AT9" i="2" s="1"/>
  <c r="E351" i="2" l="1"/>
  <c r="Y351" i="2" s="1"/>
  <c r="Y350" i="2"/>
  <c r="AA358" i="2"/>
  <c r="Z358" i="2"/>
  <c r="AB358" i="2"/>
  <c r="Y359" i="2"/>
  <c r="E360" i="2"/>
  <c r="Y360" i="2" s="1"/>
  <c r="Z349" i="2"/>
  <c r="AA349" i="2"/>
  <c r="AB349" i="2"/>
  <c r="AB279" i="2"/>
  <c r="Z279" i="2"/>
  <c r="AA279" i="2"/>
  <c r="AB278" i="2"/>
  <c r="Z278" i="2"/>
  <c r="AA278" i="2"/>
  <c r="Z9" i="2"/>
  <c r="AA9" i="2"/>
  <c r="AB9" i="2"/>
  <c r="AB297" i="2"/>
  <c r="Z297" i="2"/>
  <c r="AA297" i="2"/>
  <c r="AA161" i="2"/>
  <c r="AB161" i="2"/>
  <c r="Z161" i="2"/>
  <c r="AB108" i="2"/>
  <c r="Z108" i="2"/>
  <c r="AA108" i="2"/>
  <c r="AA72" i="2"/>
  <c r="AB72" i="2"/>
  <c r="Z72" i="2"/>
  <c r="AA188" i="2"/>
  <c r="AB188" i="2"/>
  <c r="Z188" i="2"/>
  <c r="Z80" i="2"/>
  <c r="AA80" i="2"/>
  <c r="AB80" i="2"/>
  <c r="AA143" i="2"/>
  <c r="AB143" i="2"/>
  <c r="Z143" i="2"/>
  <c r="AA251" i="2"/>
  <c r="AB251" i="2"/>
  <c r="Z251" i="2"/>
  <c r="AB305" i="2"/>
  <c r="Z305" i="2"/>
  <c r="AA305" i="2"/>
  <c r="AB287" i="2"/>
  <c r="Z287" i="2"/>
  <c r="AA287" i="2"/>
  <c r="AB180" i="2"/>
  <c r="Z180" i="2"/>
  <c r="AA180" i="2"/>
  <c r="AB296" i="2"/>
  <c r="Z296" i="2"/>
  <c r="AA296" i="2"/>
  <c r="AB54" i="2"/>
  <c r="Z54" i="2"/>
  <c r="AA54" i="2"/>
  <c r="Z107" i="2"/>
  <c r="AA107" i="2"/>
  <c r="AB107" i="2"/>
  <c r="AB71" i="2"/>
  <c r="AA71" i="2"/>
  <c r="Z71" i="2"/>
  <c r="Z315" i="2"/>
  <c r="AB315" i="2"/>
  <c r="AA315" i="2"/>
  <c r="Z81" i="2"/>
  <c r="AB81" i="2"/>
  <c r="AA81" i="2"/>
  <c r="Z26" i="2"/>
  <c r="AA26" i="2"/>
  <c r="AB26" i="2"/>
  <c r="Z207" i="2"/>
  <c r="AA207" i="2"/>
  <c r="AB207" i="2"/>
  <c r="AA179" i="2"/>
  <c r="AB179" i="2"/>
  <c r="Z179" i="2"/>
  <c r="Z225" i="2"/>
  <c r="AA225" i="2"/>
  <c r="AB225" i="2"/>
  <c r="Z270" i="2"/>
  <c r="AA270" i="2"/>
  <c r="AB270" i="2"/>
  <c r="AA269" i="2"/>
  <c r="AB269" i="2"/>
  <c r="Z269" i="2"/>
  <c r="E99" i="2"/>
  <c r="Y99" i="2" s="1"/>
  <c r="Y98" i="2"/>
  <c r="Z126" i="2"/>
  <c r="AA126" i="2"/>
  <c r="AB126" i="2"/>
  <c r="AB171" i="2"/>
  <c r="AA171" i="2"/>
  <c r="Z171" i="2"/>
  <c r="AB53" i="2"/>
  <c r="AA53" i="2"/>
  <c r="Z53" i="2"/>
  <c r="Z62" i="2"/>
  <c r="AA62" i="2"/>
  <c r="AB62" i="2"/>
  <c r="AA314" i="2"/>
  <c r="AB314" i="2"/>
  <c r="Z314" i="2"/>
  <c r="AB341" i="2"/>
  <c r="Z341" i="2"/>
  <c r="AA341" i="2"/>
  <c r="Z234" i="2"/>
  <c r="AB234" i="2"/>
  <c r="AA234" i="2"/>
  <c r="Z27" i="2"/>
  <c r="AA27" i="2"/>
  <c r="AB27" i="2"/>
  <c r="AA206" i="2"/>
  <c r="AB206" i="2"/>
  <c r="Z206" i="2"/>
  <c r="Z224" i="2"/>
  <c r="AA224" i="2"/>
  <c r="AB224" i="2"/>
  <c r="AA97" i="2"/>
  <c r="AB97" i="2"/>
  <c r="Z97" i="2"/>
  <c r="AA125" i="2"/>
  <c r="AB125" i="2"/>
  <c r="Z125" i="2"/>
  <c r="Z8" i="2"/>
  <c r="AA8" i="2"/>
  <c r="AB8" i="2"/>
  <c r="AB170" i="2"/>
  <c r="Z170" i="2"/>
  <c r="AA170" i="2"/>
  <c r="Z162" i="2"/>
  <c r="AA162" i="2"/>
  <c r="AB162" i="2"/>
  <c r="Z63" i="2"/>
  <c r="AB63" i="2"/>
  <c r="AA63" i="2"/>
  <c r="Z189" i="2"/>
  <c r="AB189" i="2"/>
  <c r="AA189" i="2"/>
  <c r="AA342" i="2"/>
  <c r="Z342" i="2"/>
  <c r="AB342" i="2"/>
  <c r="AA233" i="2"/>
  <c r="AB233" i="2"/>
  <c r="Z233" i="2"/>
  <c r="Z144" i="2"/>
  <c r="AA144" i="2"/>
  <c r="AB144" i="2"/>
  <c r="Z252" i="2"/>
  <c r="AA252" i="2"/>
  <c r="AB252" i="2"/>
  <c r="Z306" i="2"/>
  <c r="AA306" i="2"/>
  <c r="AB306" i="2"/>
  <c r="AA288" i="2"/>
  <c r="AB288" i="2"/>
  <c r="Z288" i="2"/>
  <c r="AQ2" i="2"/>
  <c r="AO2" i="2"/>
  <c r="AP2" i="2"/>
  <c r="AN2" i="2"/>
  <c r="AB360" i="2" l="1"/>
  <c r="AA360" i="2"/>
  <c r="Z360" i="2"/>
  <c r="Z359" i="2"/>
  <c r="AB359" i="2"/>
  <c r="AA359" i="2"/>
  <c r="AB350" i="2"/>
  <c r="Z350" i="2"/>
  <c r="AA350" i="2"/>
  <c r="AB351" i="2"/>
  <c r="Z351" i="2"/>
  <c r="AA351" i="2"/>
  <c r="Z98" i="2"/>
  <c r="AA98" i="2"/>
  <c r="AB98" i="2"/>
  <c r="Z99" i="2"/>
  <c r="AA99" i="2"/>
  <c r="AB99" i="2"/>
  <c r="AR2" i="2"/>
  <c r="AM2" i="2" s="1"/>
  <c r="AS2" i="2" l="1"/>
  <c r="AU2" i="2" s="1"/>
  <c r="AU3" i="2" s="1"/>
  <c r="AU4" i="2" s="1"/>
  <c r="AU5" i="2" s="1"/>
  <c r="AU6" i="2" s="1"/>
  <c r="AU7" i="2" s="1"/>
  <c r="AU8" i="2" s="1"/>
  <c r="AU9" i="2" s="1"/>
</calcChain>
</file>

<file path=xl/sharedStrings.xml><?xml version="1.0" encoding="utf-8"?>
<sst xmlns="http://schemas.openxmlformats.org/spreadsheetml/2006/main" count="50074" uniqueCount="34361">
  <si>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</si>
  <si>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</si>
  <si>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</si>
  <si>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</si>
  <si>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</si>
  <si>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</si>
  <si>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</si>
  <si>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</si>
  <si>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</si>
  <si>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</si>
  <si>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</si>
  <si>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</si>
  <si>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</si>
  <si>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</si>
  <si>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</si>
  <si>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</si>
  <si>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</si>
  <si>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</si>
  <si>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</si>
  <si>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</si>
  <si>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</si>
  <si>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</si>
  <si>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</si>
  <si>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</si>
  <si>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</si>
  <si>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</si>
  <si>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</si>
  <si>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</si>
  <si>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</si>
  <si>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</si>
  <si>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</si>
  <si>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</si>
  <si>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</si>
  <si>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</si>
  <si>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</si>
  <si>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</si>
  <si>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</si>
  <si>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</si>
  <si>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</si>
  <si>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</si>
  <si>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</si>
  <si>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</si>
  <si>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</si>
  <si>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</si>
  <si>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</si>
  <si>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</si>
  <si>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</si>
  <si>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</si>
  <si>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</si>
  <si>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</si>
  <si>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</si>
  <si>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</si>
  <si>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</si>
  <si>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</si>
  <si>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</si>
  <si>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</si>
  <si>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</si>
  <si>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</si>
  <si>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</si>
  <si>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</si>
  <si>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</si>
  <si>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</si>
  <si>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</si>
  <si>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</si>
  <si>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</si>
  <si>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</si>
  <si>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</si>
  <si>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</si>
  <si>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</si>
  <si>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</si>
  <si>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</si>
  <si>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</si>
  <si>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</si>
  <si>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</si>
  <si>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</si>
  <si>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</si>
  <si>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</si>
  <si>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</si>
  <si>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</si>
  <si>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</si>
  <si>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</si>
  <si>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</si>
  <si>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</si>
  <si>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</si>
  <si>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</si>
  <si>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</si>
  <si>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</si>
  <si>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</si>
  <si>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</si>
  <si>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</si>
  <si>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</si>
  <si>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</si>
  <si>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</si>
  <si>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</si>
  <si>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</si>
  <si>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</si>
  <si>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</si>
  <si>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</si>
  <si>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</si>
  <si>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</si>
  <si>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</si>
  <si>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</si>
  <si>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</si>
  <si>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</si>
  <si>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</si>
  <si>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</si>
  <si>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</si>
  <si>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</si>
  <si>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</si>
  <si>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</si>
  <si>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</si>
  <si>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</si>
  <si>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</si>
  <si>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</si>
  <si>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</si>
  <si>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</si>
  <si>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</si>
  <si>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</si>
  <si>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</si>
  <si>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</si>
  <si>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</si>
  <si>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</si>
  <si>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</si>
  <si>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</si>
  <si>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</si>
  <si>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</si>
  <si>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</si>
  <si>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</si>
  <si>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</si>
  <si>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</si>
  <si>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</si>
  <si>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</si>
  <si>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</si>
  <si>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</si>
  <si>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</si>
  <si>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</si>
  <si>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</si>
  <si>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</si>
  <si>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</si>
  <si>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</si>
  <si>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</si>
  <si>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</si>
  <si>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</si>
  <si>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</si>
  <si>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</si>
  <si>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</si>
  <si>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</si>
  <si>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</si>
  <si>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</si>
  <si>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</si>
  <si>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</si>
  <si>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</si>
  <si>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</si>
  <si>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</si>
  <si>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</si>
  <si>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</si>
  <si>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</si>
  <si>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</si>
  <si>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</si>
  <si>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</si>
  <si>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</si>
  <si>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</si>
  <si>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</si>
  <si>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</si>
  <si>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</si>
  <si>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</si>
  <si>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</si>
  <si>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</si>
  <si>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</si>
  <si>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</si>
  <si>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</si>
  <si>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</si>
  <si>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</si>
  <si>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</si>
  <si>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</si>
  <si>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</si>
  <si>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</si>
  <si>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</si>
  <si>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</si>
  <si>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</si>
  <si>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</si>
  <si>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</si>
  <si>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</si>
  <si>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</si>
  <si>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</si>
  <si>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</si>
  <si>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</si>
  <si>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</si>
  <si>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</si>
  <si>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</si>
  <si>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</si>
  <si>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</si>
  <si>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</si>
  <si>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</si>
  <si>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</si>
  <si>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</si>
  <si>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</si>
  <si>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</si>
  <si>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</si>
  <si>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</si>
  <si>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</si>
  <si>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</si>
  <si>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</si>
  <si>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</si>
  <si>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</si>
  <si>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</si>
  <si>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</si>
  <si>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</si>
  <si>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</si>
  <si>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</si>
  <si>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</si>
  <si>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</si>
  <si>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</si>
  <si>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</si>
  <si>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</si>
  <si>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</si>
  <si>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</si>
  <si>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</si>
  <si>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</si>
  <si>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</si>
  <si>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</si>
  <si>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</si>
  <si>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</si>
  <si>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</si>
  <si>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</si>
  <si>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</si>
  <si>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</si>
  <si>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</si>
  <si>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</si>
  <si>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</si>
  <si>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</si>
  <si>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</si>
  <si>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</si>
  <si>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</si>
  <si>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</si>
  <si>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</si>
  <si>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</si>
  <si>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</si>
  <si>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</si>
  <si>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</si>
  <si>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</si>
  <si>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</si>
  <si>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</si>
  <si>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</si>
  <si>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</si>
  <si>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</si>
  <si>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</si>
  <si>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</si>
  <si>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</si>
  <si>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</si>
  <si>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</si>
  <si>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</si>
  <si>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</si>
  <si>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</si>
  <si>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</si>
  <si>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</si>
  <si>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</si>
  <si>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</si>
  <si>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</si>
  <si>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</si>
  <si>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</si>
  <si>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</si>
  <si>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</si>
  <si>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</si>
  <si>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</si>
  <si>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</si>
  <si>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</si>
  <si>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</si>
  <si>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</si>
  <si>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</si>
  <si>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</si>
  <si>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</si>
  <si>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</si>
  <si>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</si>
  <si>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</si>
  <si>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</si>
  <si>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</si>
  <si>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</si>
  <si>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</si>
  <si>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</si>
  <si>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</si>
  <si>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</si>
  <si>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</si>
  <si>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</si>
  <si>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</si>
  <si>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</si>
  <si>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</si>
  <si>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</si>
  <si>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</si>
  <si>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</si>
  <si>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</si>
  <si>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</si>
  <si>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</si>
  <si>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</si>
  <si>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</si>
  <si>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</si>
  <si>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</si>
  <si>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</si>
  <si>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</si>
  <si>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</si>
  <si>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</si>
  <si>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</si>
  <si>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</si>
  <si>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</si>
  <si>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</si>
  <si>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</si>
  <si>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</si>
  <si>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</si>
  <si>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</si>
  <si>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</si>
  <si>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</si>
  <si>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</si>
  <si>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</si>
  <si>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</si>
  <si>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</si>
  <si>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</si>
  <si>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</si>
  <si>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</si>
  <si>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</si>
  <si>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</si>
  <si>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</si>
  <si>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</si>
  <si>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</si>
  <si>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</si>
  <si>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</si>
  <si>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</si>
  <si>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</si>
  <si>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</si>
  <si>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</si>
  <si>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</si>
  <si>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</si>
  <si>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</si>
  <si>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</si>
  <si>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</si>
  <si>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</si>
  <si>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</si>
  <si>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</si>
  <si>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</si>
  <si>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</si>
  <si>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</si>
  <si>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</si>
  <si>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</si>
  <si>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</si>
  <si>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</si>
  <si>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</si>
  <si>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</si>
  <si>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</si>
  <si>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</si>
  <si>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</si>
  <si>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</si>
  <si>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</si>
  <si>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</si>
  <si>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</si>
  <si>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</si>
  <si>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</si>
  <si>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</si>
  <si>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</si>
  <si>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</si>
  <si>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</si>
  <si>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</si>
  <si>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</si>
  <si>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</si>
  <si>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</si>
  <si>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</si>
  <si>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</si>
  <si>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</si>
  <si>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</si>
  <si>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</si>
  <si>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</si>
  <si>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</si>
  <si>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</si>
  <si>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</si>
  <si>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</si>
  <si>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</si>
  <si>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</si>
  <si>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</si>
  <si>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</si>
  <si>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</si>
  <si>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</si>
  <si>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</si>
  <si>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</si>
  <si>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</si>
  <si>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</si>
  <si>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</si>
  <si>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</si>
  <si>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</si>
  <si>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</si>
  <si>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</si>
  <si>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</si>
  <si>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</si>
  <si>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</si>
  <si>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</si>
  <si>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</si>
  <si>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</si>
  <si>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</si>
  <si>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</si>
  <si>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</si>
  <si>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</si>
  <si>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</si>
  <si>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</si>
  <si>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</si>
  <si>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</si>
  <si>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</si>
  <si>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</si>
  <si>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</si>
  <si>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</si>
  <si>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</si>
  <si>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</si>
  <si>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</si>
  <si>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</si>
  <si>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</si>
  <si>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</si>
  <si>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</si>
  <si>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</si>
  <si>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</si>
  <si>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</si>
  <si>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</si>
  <si>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</si>
  <si>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</si>
  <si>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</si>
  <si>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</si>
  <si>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</si>
  <si>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</si>
  <si>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</si>
  <si>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</si>
  <si>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</si>
  <si>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</si>
  <si>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</si>
  <si>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</si>
  <si>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</si>
  <si>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</si>
  <si>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</si>
  <si>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</si>
  <si>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</si>
  <si>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</si>
  <si>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</si>
  <si>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</si>
  <si>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</si>
  <si>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</si>
  <si>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</si>
  <si>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</si>
  <si>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</si>
  <si>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</si>
  <si>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</si>
  <si>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</si>
  <si>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</si>
  <si>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</si>
  <si>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</si>
  <si>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</si>
  <si>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</si>
  <si>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</si>
  <si>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</si>
  <si>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</si>
  <si>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</si>
  <si>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</si>
  <si>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</si>
  <si>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</si>
  <si>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</si>
  <si>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</si>
  <si>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</si>
  <si>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</si>
  <si>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</si>
  <si>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</si>
  <si>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</si>
  <si>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</si>
  <si>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</si>
  <si>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</si>
  <si>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</si>
  <si>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</si>
  <si>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</si>
  <si>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</si>
  <si>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</si>
  <si>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</si>
  <si>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</si>
  <si>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</si>
  <si>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</si>
  <si>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</si>
  <si>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</si>
  <si>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</si>
  <si>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</si>
  <si>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</si>
  <si>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</si>
  <si>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</si>
  <si>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</si>
  <si>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</si>
  <si>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</si>
  <si>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</si>
  <si>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</si>
  <si>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</si>
  <si>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</si>
  <si>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</si>
  <si>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</si>
  <si>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</si>
  <si>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</si>
  <si>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</si>
  <si>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</si>
  <si>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</si>
  <si>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</si>
  <si>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</si>
  <si>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</si>
  <si>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</si>
  <si>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</si>
  <si>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</si>
  <si>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</si>
  <si>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</si>
  <si>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</si>
  <si>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</si>
  <si>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</si>
  <si>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</si>
  <si>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</si>
  <si>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</si>
  <si>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</si>
  <si>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</si>
  <si>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</si>
  <si>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</si>
  <si>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</si>
  <si>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</si>
  <si>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</si>
  <si>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</si>
  <si>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</si>
  <si>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</si>
  <si>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</si>
  <si>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</si>
  <si>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</si>
  <si>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</si>
  <si>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</si>
  <si>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</si>
  <si>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</si>
  <si>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</si>
  <si>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</si>
  <si>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</si>
  <si>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</si>
  <si>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</si>
  <si>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</si>
  <si>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</si>
  <si>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</si>
  <si>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</si>
  <si>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</si>
  <si>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</si>
  <si>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</si>
  <si>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</si>
  <si>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</si>
  <si>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</si>
  <si>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</si>
  <si>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</si>
  <si>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</si>
  <si>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</si>
  <si>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</si>
  <si>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</si>
  <si>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</si>
  <si>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</si>
  <si>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</si>
  <si>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</si>
  <si>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</si>
  <si>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</si>
  <si>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</si>
  <si>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</si>
  <si>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</si>
  <si>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</si>
  <si>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</si>
  <si>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</si>
  <si>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</si>
  <si>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</si>
  <si>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</si>
  <si>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</si>
  <si>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</si>
  <si>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</si>
  <si>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</si>
  <si>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</si>
  <si>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</si>
  <si>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</si>
  <si>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</si>
  <si>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</si>
  <si>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</si>
  <si>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</si>
  <si>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</si>
  <si>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</si>
  <si>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</si>
  <si>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</si>
  <si>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</si>
  <si>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</si>
  <si>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</si>
  <si>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</si>
  <si>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</si>
  <si>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</si>
  <si>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</si>
  <si>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</si>
  <si>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</si>
  <si>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</si>
  <si>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</si>
  <si>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</si>
  <si>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</si>
  <si>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</si>
  <si>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</si>
  <si>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</si>
  <si>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</si>
  <si>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</si>
  <si>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</si>
  <si>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</si>
  <si>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</si>
  <si>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</si>
  <si>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</si>
  <si>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</si>
  <si>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</si>
  <si>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</si>
  <si>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</si>
  <si>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</si>
  <si>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</si>
  <si>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</si>
  <si>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</si>
  <si>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</si>
  <si>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</si>
  <si>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</si>
  <si>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</si>
  <si>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</si>
  <si>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</si>
  <si>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</si>
  <si>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</si>
  <si>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</si>
  <si>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</si>
  <si>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</si>
  <si>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</si>
  <si>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</si>
  <si>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</si>
  <si>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</si>
  <si>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</si>
  <si>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</si>
  <si>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</si>
  <si>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</si>
  <si>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</si>
  <si>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</si>
  <si>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</si>
  <si>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</si>
  <si>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</si>
  <si>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</si>
  <si>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</si>
  <si>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</si>
  <si>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</si>
  <si>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</si>
  <si>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</si>
  <si>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</si>
  <si>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</si>
  <si>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</si>
  <si>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</si>
  <si>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</si>
  <si>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</si>
  <si>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</si>
  <si>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</si>
  <si>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</si>
  <si>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</si>
  <si>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</si>
  <si>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</si>
  <si>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</si>
  <si>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</si>
  <si>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</si>
  <si>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</si>
  <si>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</si>
  <si>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</si>
  <si>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</si>
  <si>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</si>
  <si>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</si>
  <si>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</si>
  <si>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</si>
  <si>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</si>
  <si>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</si>
  <si>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</si>
  <si>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</si>
  <si>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</si>
  <si>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</si>
  <si>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</si>
  <si>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</si>
  <si>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</si>
  <si>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</si>
  <si>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</si>
  <si>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</si>
  <si>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</si>
  <si>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</si>
  <si>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</si>
  <si>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</si>
  <si>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</si>
  <si>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</si>
  <si>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</si>
  <si>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</si>
  <si>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</si>
  <si>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</si>
  <si>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</si>
  <si>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</si>
  <si>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</si>
  <si>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</si>
  <si>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</si>
  <si>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</si>
  <si>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</si>
  <si>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</si>
  <si>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</si>
  <si>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</si>
  <si>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</si>
  <si>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</si>
  <si>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</si>
  <si>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</si>
  <si>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</si>
  <si>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</si>
  <si>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</si>
  <si>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</si>
  <si>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</si>
  <si>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</si>
  <si>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</si>
  <si>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</si>
  <si>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</si>
  <si>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</si>
  <si>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</si>
  <si>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</si>
  <si>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</si>
  <si>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</si>
  <si>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</si>
  <si>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</si>
  <si>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</si>
  <si>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</si>
  <si>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</si>
  <si>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</si>
  <si>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</si>
  <si>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</si>
  <si>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</si>
  <si>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</si>
  <si>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</si>
  <si>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</si>
  <si>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</si>
  <si>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</si>
  <si>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</si>
  <si>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</si>
  <si>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</si>
  <si>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</si>
  <si>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</si>
  <si>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</si>
  <si>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</si>
  <si>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</si>
  <si>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</si>
  <si>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</si>
  <si>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</si>
  <si>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</si>
  <si>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</si>
  <si>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</si>
  <si>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</si>
  <si>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</si>
  <si>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</si>
  <si>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</si>
  <si>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</si>
  <si>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</si>
  <si>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</si>
  <si>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</si>
  <si>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</si>
  <si>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</si>
  <si>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</si>
  <si>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</si>
  <si>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</si>
  <si>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</si>
  <si>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</si>
  <si>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</si>
  <si>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</si>
  <si>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</si>
  <si>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</si>
  <si>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</si>
  <si>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</si>
  <si>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</si>
  <si>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</si>
  <si>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</si>
  <si>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</si>
  <si>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</si>
  <si>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</si>
  <si>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</si>
  <si>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</si>
  <si>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</si>
  <si>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</si>
  <si>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</si>
  <si>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</si>
  <si>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</si>
  <si>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</si>
  <si>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</si>
  <si>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</si>
  <si>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</si>
  <si>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</si>
  <si>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</si>
  <si>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</si>
  <si>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</si>
  <si>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</si>
  <si>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</si>
  <si>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</si>
  <si>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</si>
  <si>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</si>
  <si>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</si>
  <si>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</si>
  <si>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</si>
  <si>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</si>
  <si>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</si>
  <si>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</si>
  <si>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</si>
  <si>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</si>
  <si>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</si>
  <si>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</si>
  <si>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</si>
  <si>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</si>
  <si>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</si>
  <si>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</si>
  <si>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</si>
  <si>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</si>
  <si>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</si>
  <si>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</si>
  <si>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</si>
  <si>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</si>
  <si>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</si>
  <si>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</si>
  <si>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</si>
  <si>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</si>
  <si>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</si>
  <si>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</si>
  <si>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</si>
  <si>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</si>
  <si>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</si>
  <si>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</si>
  <si>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</si>
  <si>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</si>
  <si>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</si>
  <si>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</si>
  <si>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</si>
  <si>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</si>
  <si>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</si>
  <si>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</si>
  <si>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</si>
  <si>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</si>
  <si>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</si>
  <si>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</si>
  <si>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</si>
  <si>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</si>
  <si>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</si>
  <si>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</si>
  <si>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</si>
  <si>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</si>
  <si>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</si>
  <si>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</si>
  <si>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</si>
  <si>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</si>
  <si>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</si>
  <si>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</si>
  <si>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</si>
  <si>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</si>
  <si>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</si>
  <si>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</si>
  <si>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</si>
  <si>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</si>
  <si>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</si>
  <si>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</si>
  <si>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</si>
  <si>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</si>
  <si>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</si>
  <si>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</si>
  <si>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</si>
  <si>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</si>
  <si>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</si>
  <si>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</si>
  <si>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</si>
  <si>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</si>
  <si>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</si>
  <si>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</si>
  <si>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</si>
  <si>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</si>
  <si>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</si>
  <si>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</si>
  <si>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</si>
  <si>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</si>
  <si>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</si>
  <si>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</si>
  <si>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</si>
  <si>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</si>
  <si>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</si>
  <si>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</si>
  <si>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</si>
  <si>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</si>
  <si>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</si>
  <si>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</si>
  <si>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</si>
  <si>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</si>
  <si>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</si>
  <si>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</si>
  <si>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</si>
  <si>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</si>
  <si>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</si>
  <si>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</si>
  <si>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</si>
  <si>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</si>
  <si>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</si>
  <si>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</si>
  <si>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</si>
  <si>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</si>
  <si>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</si>
  <si>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</si>
  <si>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</si>
  <si>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</si>
  <si>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</si>
  <si>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</si>
  <si>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</si>
  <si>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</si>
  <si>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</si>
  <si>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</si>
  <si>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</si>
  <si>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</si>
  <si>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</si>
  <si>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</si>
  <si>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</si>
  <si>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</si>
  <si>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</si>
  <si>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</si>
  <si>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</si>
  <si>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</si>
  <si>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</si>
  <si>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</si>
  <si>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</si>
  <si>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</si>
  <si>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</si>
  <si>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</si>
  <si>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</si>
  <si>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</si>
  <si>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</si>
  <si>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</si>
  <si>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</si>
  <si>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</si>
  <si>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</si>
  <si>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</si>
  <si>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</si>
  <si>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</si>
  <si>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</si>
  <si>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</si>
  <si>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</si>
  <si>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</si>
  <si>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</si>
  <si>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</si>
  <si>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</si>
  <si>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</si>
  <si>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</si>
  <si>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</si>
  <si>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</si>
  <si>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</si>
  <si>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</si>
  <si>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</si>
  <si>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</si>
  <si>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</si>
  <si>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</si>
  <si>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</si>
  <si>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</si>
  <si>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</si>
  <si>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</si>
  <si>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</si>
  <si>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</si>
  <si>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</si>
  <si>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</si>
  <si>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</si>
  <si>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</si>
  <si>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</si>
  <si>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</si>
  <si>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</si>
  <si>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</si>
  <si>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</si>
  <si>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</si>
  <si>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</si>
  <si>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</si>
  <si>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</si>
  <si>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</si>
  <si>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</si>
  <si>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</si>
  <si>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</si>
  <si>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</si>
  <si>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</si>
  <si>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</si>
  <si>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</si>
  <si>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</si>
  <si>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</si>
  <si>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</si>
  <si>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</si>
  <si>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</si>
  <si>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</si>
  <si>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</si>
  <si>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</si>
  <si>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</si>
  <si>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</si>
  <si>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</si>
  <si>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</si>
  <si>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</si>
  <si>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</si>
  <si>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</si>
  <si>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</si>
  <si>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</si>
  <si>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</si>
  <si>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</si>
  <si>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</si>
  <si>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</si>
  <si>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</si>
  <si>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</si>
  <si>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</si>
  <si>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</si>
  <si>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</si>
  <si>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</si>
  <si>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</si>
  <si>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</si>
  <si>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</si>
  <si>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</si>
  <si>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</si>
  <si>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</si>
  <si>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</si>
  <si>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</si>
  <si>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</si>
  <si>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</si>
  <si>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</si>
  <si>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</si>
  <si>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</si>
  <si>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</si>
  <si>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</si>
  <si>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</si>
  <si>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</si>
  <si>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</si>
  <si>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</si>
  <si>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</si>
  <si>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</si>
  <si>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</si>
  <si>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</si>
  <si>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</si>
  <si>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</si>
  <si>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</si>
  <si>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</si>
  <si>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</si>
  <si>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</si>
  <si>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</si>
  <si>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</si>
  <si>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</si>
  <si>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</si>
  <si>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</si>
  <si>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</si>
  <si>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</si>
  <si>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</si>
  <si>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</si>
  <si>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</si>
  <si>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</si>
  <si>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</si>
  <si>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</si>
  <si>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</si>
  <si>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</si>
  <si>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</si>
  <si>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</si>
  <si>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</si>
  <si>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</si>
  <si>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</si>
  <si>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</si>
  <si>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</si>
  <si>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</si>
  <si>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</si>
  <si>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</si>
  <si>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</si>
  <si>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</si>
  <si>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</si>
  <si>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</si>
  <si>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</si>
  <si>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</si>
  <si>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</si>
  <si>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</si>
  <si>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</si>
  <si>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</si>
  <si>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</si>
  <si>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</si>
  <si>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</si>
  <si>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</si>
  <si>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</si>
  <si>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</si>
  <si>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</si>
  <si>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</si>
  <si>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</si>
  <si>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</si>
  <si>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</si>
  <si>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</si>
  <si>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</si>
  <si>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</si>
  <si>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</si>
  <si>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</si>
  <si>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</si>
  <si>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</si>
  <si>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</si>
  <si>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</si>
  <si>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</si>
  <si>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</si>
  <si>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</si>
  <si>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</si>
  <si>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</si>
  <si>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</si>
  <si>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</si>
  <si>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</si>
  <si>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</si>
  <si>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</si>
  <si>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</si>
  <si>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</si>
  <si>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</si>
  <si>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</si>
  <si>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</si>
  <si>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</si>
  <si>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</si>
  <si>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</si>
  <si>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</si>
  <si>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</si>
  <si>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</si>
  <si>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</si>
  <si>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</si>
  <si>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</si>
  <si>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</si>
  <si>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</si>
  <si>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</si>
  <si>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</si>
  <si>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</si>
  <si>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</si>
  <si>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</si>
  <si>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</si>
  <si>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</si>
  <si>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</si>
  <si>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</si>
  <si>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</si>
  <si>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</si>
  <si>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</si>
  <si>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</si>
  <si>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</si>
  <si>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</si>
  <si>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</si>
  <si>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</si>
  <si>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</si>
  <si>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</si>
  <si>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</si>
  <si>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</si>
  <si>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</si>
  <si>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</si>
  <si>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</si>
  <si>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</si>
  <si>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</si>
  <si>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</si>
  <si>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</si>
  <si>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</si>
  <si>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</si>
  <si>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</si>
  <si>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</si>
  <si>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</si>
  <si>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</si>
  <si>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</si>
  <si>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</si>
  <si>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</si>
  <si>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</si>
  <si>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</si>
  <si>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</si>
  <si>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</si>
  <si>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</si>
  <si>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</si>
  <si>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</si>
  <si>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</si>
  <si>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</si>
  <si>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</si>
  <si>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</si>
  <si>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</si>
  <si>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</si>
  <si>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</si>
  <si>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</si>
  <si>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</si>
  <si>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</si>
  <si>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</si>
  <si>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</si>
  <si>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</si>
  <si>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</si>
  <si>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</si>
  <si>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</si>
  <si>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</si>
  <si>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</si>
  <si>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</si>
  <si>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</si>
  <si>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</si>
  <si>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</si>
  <si>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</si>
  <si>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</si>
  <si>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</si>
  <si>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</si>
  <si>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</si>
  <si>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</si>
  <si>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</si>
  <si>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</si>
  <si>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</si>
  <si>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</si>
  <si>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</si>
  <si>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</si>
  <si>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</si>
  <si>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</si>
  <si>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</si>
  <si>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</si>
  <si>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</si>
  <si>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</si>
  <si>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</si>
  <si>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</si>
  <si>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</si>
  <si>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</si>
  <si>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</si>
  <si>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</si>
  <si>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</si>
  <si>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</si>
  <si>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</si>
  <si>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</si>
  <si>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</si>
  <si>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</si>
  <si>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</si>
  <si>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</si>
  <si>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</si>
  <si>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</si>
  <si>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</si>
  <si>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</si>
  <si>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</si>
  <si>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</si>
  <si>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</si>
  <si>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</si>
  <si>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</si>
  <si>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</si>
  <si>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</si>
  <si>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</si>
  <si>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</si>
  <si>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</si>
  <si>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</si>
  <si>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</si>
  <si>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</si>
  <si>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</si>
  <si>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</si>
  <si>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</si>
  <si>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</si>
  <si>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</si>
  <si>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</si>
  <si>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</si>
  <si>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</si>
  <si>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</si>
  <si>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</si>
  <si>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</si>
  <si>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</si>
  <si>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</si>
  <si>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</si>
  <si>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</si>
  <si>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</si>
  <si>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</si>
  <si>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</si>
  <si>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</si>
  <si>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</si>
  <si>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</si>
  <si>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</si>
  <si>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</si>
  <si>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</si>
  <si>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</si>
  <si>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</si>
  <si>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</si>
  <si>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</si>
  <si>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</si>
  <si>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</si>
  <si>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</si>
  <si>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</si>
  <si>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</si>
  <si>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</si>
  <si>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</si>
  <si>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</si>
  <si>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</si>
  <si>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</si>
  <si>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</si>
  <si>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</si>
  <si>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</si>
  <si>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</si>
  <si>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</si>
  <si>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</si>
  <si>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</si>
  <si>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</si>
  <si>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</si>
  <si>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</si>
  <si>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</si>
  <si>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</si>
  <si>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</si>
  <si>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</si>
  <si>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</si>
  <si>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</si>
  <si>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</si>
  <si>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</si>
  <si>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</si>
  <si>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</si>
  <si>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</si>
  <si>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</si>
  <si>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</si>
  <si>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</si>
  <si>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</si>
  <si>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</si>
  <si>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</si>
  <si>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</si>
  <si>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</si>
  <si>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</si>
  <si>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</si>
  <si>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</si>
  <si>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</si>
  <si>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</si>
  <si>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</si>
  <si>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</si>
  <si>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</si>
  <si>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</si>
  <si>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</si>
  <si>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</si>
  <si>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</si>
  <si>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</si>
  <si>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</si>
  <si>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</si>
  <si>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</si>
  <si>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</si>
  <si>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</si>
  <si>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</si>
  <si>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</si>
  <si>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</si>
  <si>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</si>
  <si>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</si>
  <si>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</si>
  <si>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</si>
  <si>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</si>
  <si>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</si>
  <si>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</si>
  <si>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</si>
  <si>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</si>
  <si>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</si>
  <si>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</si>
  <si>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</si>
  <si>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</si>
  <si>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</si>
  <si>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</si>
  <si>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</si>
  <si>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</si>
  <si>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</si>
  <si>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</si>
  <si>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</si>
  <si>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</si>
  <si>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</si>
  <si>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</si>
  <si>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</si>
  <si>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</si>
  <si>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</si>
  <si>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</si>
  <si>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</si>
  <si>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</si>
  <si>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</si>
  <si>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</si>
  <si>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</si>
  <si>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</si>
  <si>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</si>
  <si>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</si>
  <si>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</si>
  <si>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</si>
  <si>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</si>
  <si>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</si>
  <si>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</si>
  <si>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</si>
  <si>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</si>
  <si>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</si>
  <si>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</si>
  <si>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</si>
  <si>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</si>
  <si>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</si>
  <si>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</si>
  <si>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</si>
  <si>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</si>
  <si>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</si>
  <si>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</si>
  <si>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</si>
  <si>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</si>
  <si>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</si>
  <si>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</si>
  <si>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</si>
  <si>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</si>
  <si>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</si>
  <si>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</si>
  <si>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</si>
  <si>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</si>
  <si>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</si>
  <si>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</si>
  <si>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</si>
  <si>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</si>
  <si>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</si>
  <si>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</si>
  <si>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</si>
  <si>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</si>
  <si>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</si>
  <si>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</si>
  <si>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</si>
  <si>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</si>
  <si>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</si>
  <si>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</si>
  <si>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</si>
  <si>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</si>
  <si>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</si>
  <si>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</si>
  <si>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</si>
  <si>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</si>
  <si>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</si>
  <si>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</si>
  <si>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</si>
  <si>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</si>
  <si>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</si>
  <si>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</si>
  <si>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</si>
  <si>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</si>
  <si>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</si>
  <si>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</si>
  <si>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</si>
  <si>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</si>
  <si>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</si>
  <si>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</si>
  <si>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</si>
  <si>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</si>
  <si>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</si>
  <si>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</si>
  <si>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</si>
  <si>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</si>
  <si>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</si>
  <si>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</si>
  <si>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</si>
  <si>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</si>
  <si>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</si>
  <si>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</si>
  <si>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</si>
  <si>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</si>
  <si>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</si>
  <si>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</si>
  <si>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</si>
  <si>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</si>
  <si>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</si>
  <si>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</si>
  <si>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</si>
  <si>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</si>
  <si>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</si>
  <si>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</si>
  <si>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</si>
  <si>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</si>
  <si>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</si>
  <si>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</si>
  <si>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</si>
  <si>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</si>
  <si>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</si>
  <si>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</si>
  <si>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</si>
  <si>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</si>
  <si>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</si>
  <si>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</si>
  <si>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</si>
  <si>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</si>
  <si>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</si>
  <si>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</si>
  <si>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</si>
  <si>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</si>
  <si>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</si>
  <si>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</si>
  <si>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</si>
  <si>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</si>
  <si>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</si>
  <si>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</si>
  <si>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</si>
  <si>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</si>
  <si>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</si>
  <si>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</si>
  <si>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</si>
  <si>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</si>
  <si>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</si>
  <si>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</si>
  <si>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</si>
  <si>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</si>
  <si>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</si>
  <si>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</si>
  <si>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</si>
  <si>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</si>
  <si>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</si>
  <si>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</si>
  <si>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</si>
  <si>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</si>
  <si>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</si>
  <si>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</si>
  <si>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</si>
  <si>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</si>
  <si>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</si>
  <si>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</si>
  <si>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</si>
  <si>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</si>
  <si>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</si>
  <si>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</si>
  <si>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</si>
  <si>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</si>
  <si>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</si>
  <si>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</si>
  <si>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</si>
  <si>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</si>
  <si>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</si>
  <si>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</si>
  <si>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</si>
  <si>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</si>
  <si>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</si>
  <si>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</si>
  <si>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</si>
  <si>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</si>
  <si>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</si>
  <si>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</si>
  <si>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</si>
  <si>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</si>
  <si>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</si>
  <si>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</si>
  <si>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</si>
  <si>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</si>
  <si>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</si>
  <si>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</si>
  <si>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</si>
  <si>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</si>
  <si>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</si>
  <si>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</si>
  <si>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</si>
  <si>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</si>
  <si>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</si>
  <si>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</si>
  <si>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</si>
  <si>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</si>
  <si>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</si>
  <si>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</si>
  <si>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</si>
  <si>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</si>
  <si>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</si>
  <si>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</si>
  <si>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</si>
  <si>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</si>
  <si>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</si>
  <si>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</si>
  <si>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</si>
  <si>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</si>
  <si>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</si>
  <si>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</si>
  <si>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</si>
  <si>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</si>
  <si>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</si>
  <si>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</si>
  <si>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</si>
  <si>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</si>
  <si>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</si>
  <si>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</si>
  <si>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</si>
  <si>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</si>
  <si>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</si>
  <si>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</si>
  <si>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</si>
  <si>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</si>
  <si>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</si>
  <si>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</si>
  <si>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</si>
  <si>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</si>
  <si>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</si>
  <si>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</si>
  <si>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</si>
  <si>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</si>
  <si>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</si>
  <si>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</si>
  <si>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</si>
  <si>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</si>
  <si>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</si>
  <si>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</si>
  <si>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</si>
  <si>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</si>
  <si>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</si>
  <si>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</si>
  <si>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</si>
  <si>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</si>
  <si>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</si>
  <si>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</si>
  <si>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</si>
  <si>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</si>
  <si>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</si>
  <si>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</si>
  <si>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</si>
  <si>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</si>
  <si>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</si>
  <si>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</si>
  <si>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</si>
  <si>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</si>
  <si>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</si>
  <si>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</si>
  <si>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</si>
  <si>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</si>
  <si>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</si>
  <si>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</si>
  <si>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</si>
  <si>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</si>
  <si>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</si>
  <si>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</si>
  <si>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</si>
  <si>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</si>
  <si>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</si>
  <si>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</si>
  <si>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</si>
  <si>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</si>
  <si>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</si>
  <si>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</si>
  <si>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</si>
  <si>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</si>
  <si>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</si>
  <si>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</si>
  <si>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</si>
  <si>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</si>
  <si>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</si>
  <si>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</si>
  <si>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</si>
  <si>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</si>
  <si>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</si>
  <si>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</si>
  <si>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</si>
  <si>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</si>
  <si>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</si>
  <si>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</si>
  <si>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</si>
  <si>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</si>
  <si>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</si>
  <si>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</si>
  <si>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</si>
  <si>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</si>
  <si>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</si>
  <si>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</si>
  <si>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</si>
  <si>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</si>
  <si>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</si>
  <si>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</si>
  <si>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</si>
  <si>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</si>
  <si>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</si>
  <si>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</si>
  <si>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</si>
  <si>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</si>
  <si>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</si>
  <si>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</si>
  <si>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</si>
  <si>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</si>
  <si>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</si>
  <si>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</si>
  <si>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</si>
  <si>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</si>
  <si>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</si>
  <si>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</si>
  <si>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</si>
  <si>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</si>
  <si>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</si>
  <si>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</si>
  <si>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</si>
  <si>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</si>
  <si>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</si>
  <si>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</si>
  <si>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</si>
  <si>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</si>
  <si>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</si>
  <si>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</si>
  <si>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</si>
  <si>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</si>
  <si>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</si>
  <si>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</si>
  <si>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</si>
  <si>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</si>
  <si>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</si>
  <si>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</si>
  <si>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</si>
  <si>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</si>
  <si>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</si>
  <si>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</si>
  <si>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</si>
  <si>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</si>
  <si>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</si>
  <si>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</si>
  <si>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</si>
  <si>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</si>
  <si>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</si>
  <si>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</si>
  <si>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</si>
  <si>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</si>
  <si>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</si>
  <si>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</si>
  <si>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</si>
  <si>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</si>
  <si>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</si>
  <si>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</si>
  <si>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</si>
  <si>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</si>
  <si>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</si>
  <si>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</si>
  <si>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</si>
  <si>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</si>
  <si>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</si>
  <si>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</si>
  <si>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</si>
  <si>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</si>
  <si>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</si>
  <si>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</si>
  <si>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</si>
  <si>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</si>
  <si>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</si>
  <si>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</si>
  <si>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</si>
  <si>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</si>
  <si>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</si>
  <si>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</si>
  <si>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</si>
  <si>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</si>
  <si>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</si>
  <si>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</si>
  <si>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</si>
  <si>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</si>
  <si>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</si>
  <si>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</si>
  <si>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</si>
  <si>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</si>
  <si>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</si>
  <si>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</si>
  <si>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</si>
  <si>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</si>
  <si>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</si>
  <si>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</si>
  <si>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</si>
  <si>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</si>
  <si>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</si>
  <si>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</si>
  <si>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</si>
  <si>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</si>
  <si>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</si>
  <si>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</si>
  <si>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</si>
  <si>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</si>
  <si>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</si>
  <si>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</si>
  <si>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</si>
  <si>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</si>
  <si>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</si>
  <si>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</si>
  <si>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</si>
  <si>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</si>
  <si>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</si>
  <si>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</si>
  <si>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</si>
  <si>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</si>
  <si>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</si>
  <si>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</si>
  <si>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</si>
  <si>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</si>
  <si>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</si>
  <si>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</si>
  <si>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</si>
  <si>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</si>
  <si>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</si>
  <si>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</si>
  <si>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</si>
  <si>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</si>
  <si>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</si>
  <si>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</si>
  <si>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</si>
  <si>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</si>
  <si>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</si>
  <si>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</si>
  <si>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</si>
  <si>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</si>
  <si>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</si>
  <si>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</si>
  <si>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</si>
  <si>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</si>
  <si>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</si>
  <si>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</si>
  <si>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</si>
  <si>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</si>
  <si>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</si>
  <si>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</si>
  <si>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</si>
  <si>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</si>
  <si>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</si>
  <si>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</si>
  <si>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</si>
  <si>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</si>
  <si>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</si>
  <si>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</si>
  <si>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</si>
  <si>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</si>
  <si>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</si>
  <si>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</si>
  <si>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</si>
  <si>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</si>
  <si>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</si>
  <si>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</si>
  <si>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</si>
  <si>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</si>
  <si>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</si>
  <si>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</si>
  <si>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</si>
  <si>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</si>
  <si>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</si>
  <si>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</si>
  <si>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</si>
  <si>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</si>
  <si>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</si>
  <si>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</si>
  <si>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</si>
  <si>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</si>
  <si>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</si>
  <si>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</si>
  <si>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</si>
  <si>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</si>
  <si>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</si>
  <si>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</si>
  <si>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</si>
  <si>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</si>
  <si>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</si>
  <si>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</si>
  <si>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</si>
  <si>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</si>
  <si>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</si>
  <si>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</si>
  <si>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</si>
  <si>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</si>
  <si>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</si>
  <si>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</si>
  <si>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</si>
  <si>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</si>
  <si>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</si>
  <si>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</si>
  <si>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</si>
  <si>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</si>
  <si>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</si>
  <si>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</si>
  <si>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</si>
  <si>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</si>
  <si>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</si>
  <si>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</si>
  <si>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</si>
  <si>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</si>
  <si>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</si>
  <si>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</si>
  <si>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</si>
  <si>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</si>
  <si>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</si>
  <si>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</si>
  <si>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</si>
  <si>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</si>
  <si>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</si>
  <si>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</si>
  <si>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</si>
  <si>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</si>
  <si>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</si>
  <si>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</si>
  <si>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</si>
  <si>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</si>
  <si>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</si>
  <si>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</si>
  <si>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</si>
  <si>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</si>
  <si>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</si>
  <si>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</si>
  <si>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</si>
  <si>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</si>
  <si>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</si>
  <si>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</si>
  <si>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</si>
  <si>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</si>
  <si>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</si>
  <si>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</si>
  <si>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</si>
  <si>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</si>
  <si>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</si>
  <si>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</si>
  <si>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</si>
  <si>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</si>
  <si>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</si>
  <si>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</si>
  <si>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</si>
  <si>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</si>
  <si>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</si>
  <si>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</si>
  <si>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</si>
  <si>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</si>
  <si>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</si>
  <si>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</si>
  <si>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</si>
  <si>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</si>
  <si>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</si>
  <si>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</si>
  <si>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</si>
  <si>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</si>
  <si>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</si>
  <si>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</si>
  <si>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</si>
  <si>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</si>
  <si>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</si>
  <si>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</si>
  <si>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</si>
  <si>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</si>
  <si>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</si>
  <si>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</si>
  <si>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</si>
  <si>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</si>
  <si>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</si>
  <si>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</si>
  <si>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</si>
  <si>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</si>
  <si>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</si>
  <si>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</si>
  <si>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</si>
  <si>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</si>
  <si>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</si>
  <si>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</si>
  <si>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</si>
  <si>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</si>
  <si>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</si>
  <si>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</si>
  <si>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</si>
  <si>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</si>
  <si>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</si>
  <si>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</si>
  <si>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</si>
  <si>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</si>
  <si>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</si>
  <si>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</si>
  <si>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</si>
  <si>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</si>
  <si>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</si>
  <si>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</si>
  <si>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</si>
  <si>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</si>
  <si>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</si>
  <si>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</si>
  <si>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</si>
  <si>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</si>
  <si>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</si>
  <si>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</si>
  <si>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</si>
  <si>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</si>
  <si>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</si>
  <si>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</si>
  <si>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</si>
  <si>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</si>
  <si>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</si>
  <si>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</si>
  <si>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</si>
  <si>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</si>
  <si>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</si>
  <si>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</si>
  <si>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</si>
  <si>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</si>
  <si>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</si>
  <si>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</si>
  <si>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</si>
  <si>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</si>
  <si>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</si>
  <si>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</si>
  <si>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</si>
  <si>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</si>
  <si>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</si>
  <si>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</si>
  <si>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</si>
  <si>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</si>
  <si>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</si>
  <si>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</si>
  <si>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</si>
  <si>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</si>
  <si>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</si>
  <si>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</si>
  <si>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</si>
  <si>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</si>
  <si>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</si>
  <si>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</si>
  <si>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</si>
  <si>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</si>
  <si>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</si>
  <si>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</si>
  <si>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</si>
  <si>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</si>
  <si>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</si>
  <si>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</si>
  <si>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</si>
  <si>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</si>
  <si>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</si>
  <si>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</si>
  <si>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</si>
  <si>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</si>
  <si>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</si>
  <si>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</si>
  <si>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</si>
  <si>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</si>
  <si>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</si>
  <si>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</si>
  <si>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</si>
  <si>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</si>
  <si>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</si>
  <si>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</si>
  <si>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</si>
  <si>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</si>
  <si>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</si>
  <si>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</si>
  <si>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</si>
  <si>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</si>
  <si>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</si>
  <si>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</si>
  <si>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</si>
  <si>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</si>
  <si>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</si>
  <si>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</si>
  <si>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</si>
  <si>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</si>
  <si>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</si>
  <si>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</si>
  <si>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</si>
  <si>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</si>
  <si>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</si>
  <si>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</si>
  <si>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</si>
  <si>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</si>
  <si>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</si>
  <si>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</si>
  <si>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</si>
  <si>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</si>
  <si>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</si>
  <si>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</si>
  <si>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</si>
  <si>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</si>
  <si>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</si>
  <si>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</si>
  <si>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</si>
  <si>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</si>
  <si>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</si>
  <si>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</si>
  <si>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</si>
  <si>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</si>
  <si>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</si>
  <si>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</si>
  <si>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</si>
  <si>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</si>
  <si>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</si>
  <si>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</si>
  <si>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</si>
  <si>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</si>
  <si>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</si>
  <si>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</si>
  <si>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</si>
  <si>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</si>
  <si>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</si>
  <si>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</si>
  <si>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</si>
  <si>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</si>
  <si>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</si>
  <si>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</si>
  <si>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</si>
  <si>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</si>
  <si>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</si>
  <si>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</si>
  <si>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</si>
  <si>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</si>
  <si>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</si>
  <si>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</si>
  <si>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</si>
  <si>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</si>
  <si>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</si>
  <si>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</si>
  <si>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</si>
  <si>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</si>
  <si>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</si>
  <si>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</si>
  <si>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</si>
  <si>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</si>
  <si>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</si>
  <si>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</si>
  <si>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</si>
  <si>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</si>
  <si>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</si>
  <si>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</si>
  <si>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</si>
  <si>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</si>
  <si>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</si>
  <si>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</si>
  <si>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</si>
  <si>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</si>
  <si>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</si>
  <si>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</si>
  <si>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</si>
  <si>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</si>
  <si>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</si>
  <si>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</si>
  <si>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</si>
  <si>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</si>
  <si>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</si>
  <si>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</si>
  <si>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</si>
  <si>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</si>
  <si>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</si>
  <si>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</si>
  <si>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</si>
  <si>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</si>
  <si>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</si>
  <si>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</si>
  <si>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</si>
  <si>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</si>
  <si>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</si>
  <si>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</si>
  <si>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</si>
  <si>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</si>
  <si>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</si>
  <si>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</si>
  <si>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</si>
  <si>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</si>
  <si>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</si>
  <si>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</si>
  <si>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</si>
  <si>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</si>
  <si>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</si>
  <si>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</si>
  <si>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</si>
  <si>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</si>
  <si>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</si>
  <si>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</si>
  <si>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</si>
  <si>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</si>
  <si>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</si>
  <si>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</si>
  <si>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</si>
  <si>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</si>
  <si>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</si>
  <si>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</si>
  <si>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</si>
  <si>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</si>
  <si>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</si>
  <si>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</si>
  <si>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</si>
  <si>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</si>
  <si>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</si>
  <si>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</si>
  <si>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</si>
  <si>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</si>
  <si>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</si>
  <si>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</si>
  <si>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</si>
  <si>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</si>
  <si>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</si>
  <si>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</si>
  <si>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</si>
  <si>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</si>
  <si>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</si>
  <si>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</si>
  <si>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</si>
  <si>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</si>
  <si>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</si>
  <si>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</si>
  <si>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</si>
  <si>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</si>
  <si>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</si>
  <si>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</si>
  <si>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</si>
  <si>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</si>
  <si>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</si>
  <si>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</si>
  <si>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</si>
  <si>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</si>
  <si>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</si>
  <si>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</si>
  <si>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</si>
  <si>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</si>
  <si>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</si>
  <si>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</si>
  <si>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</si>
  <si>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</si>
  <si>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</si>
  <si>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</si>
  <si>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</si>
  <si>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</si>
  <si>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</si>
  <si>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</si>
  <si>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</si>
  <si>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</si>
  <si>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</si>
  <si>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</si>
  <si>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</si>
  <si>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</si>
  <si>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</si>
  <si>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</si>
  <si>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</si>
  <si>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</si>
  <si>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</si>
  <si>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</si>
  <si>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</si>
  <si>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</si>
  <si>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</si>
  <si>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</si>
  <si>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</si>
  <si>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</si>
  <si>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</si>
  <si>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</si>
  <si>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</si>
  <si>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</si>
  <si>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</si>
  <si>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</si>
  <si>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</si>
  <si>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</si>
  <si>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</si>
  <si>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</si>
  <si>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</si>
  <si>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</si>
  <si>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</si>
  <si>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</si>
  <si>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</si>
  <si>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</si>
  <si>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</si>
  <si>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</si>
  <si>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</si>
  <si>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</si>
  <si>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</si>
  <si>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</si>
  <si>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</si>
  <si>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</si>
  <si>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</si>
  <si>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</si>
  <si>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</si>
  <si>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</si>
  <si>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</si>
  <si>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</si>
  <si>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</si>
  <si>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</si>
  <si>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</si>
  <si>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</si>
  <si>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</si>
  <si>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</si>
  <si>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</si>
  <si>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</si>
  <si>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</si>
  <si>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</si>
  <si>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</si>
  <si>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</si>
  <si>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</si>
  <si>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</si>
  <si>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</si>
  <si>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</si>
  <si>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</si>
  <si>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</si>
  <si>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</si>
  <si>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</si>
  <si>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</si>
  <si>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</si>
  <si>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</si>
  <si>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</si>
  <si>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</si>
  <si>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</si>
  <si>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</si>
  <si>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</si>
  <si>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</si>
  <si>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</si>
  <si>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</si>
  <si>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</si>
  <si>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</si>
  <si>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</si>
  <si>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</si>
  <si>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</si>
  <si>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</si>
  <si>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</si>
  <si>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</si>
  <si>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</si>
  <si>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</si>
  <si>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</si>
  <si>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</si>
  <si>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</si>
  <si>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</si>
  <si>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</si>
  <si>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</si>
  <si>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</si>
  <si>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</si>
  <si>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</si>
  <si>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</si>
  <si>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</si>
  <si>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</si>
  <si>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</si>
  <si>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</si>
  <si>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</si>
  <si>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</si>
  <si>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</si>
  <si>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</si>
  <si>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</si>
  <si>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</si>
  <si>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</si>
  <si>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</si>
  <si>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</si>
  <si>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</si>
  <si>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</si>
  <si>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</si>
  <si>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</si>
  <si>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</si>
  <si>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</si>
  <si>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</si>
  <si>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</si>
  <si>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</si>
  <si>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</si>
  <si>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</si>
  <si>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</si>
  <si>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</si>
  <si>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</si>
  <si>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</si>
  <si>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</si>
  <si>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</si>
  <si>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</si>
  <si>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</si>
  <si>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</si>
  <si>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</si>
  <si>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</si>
  <si>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</si>
  <si>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</si>
  <si>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</si>
  <si>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</si>
  <si>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</si>
  <si>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</si>
  <si>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</si>
  <si>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</si>
  <si>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</si>
  <si>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</si>
  <si>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</si>
  <si>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</si>
  <si>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</si>
  <si>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</si>
  <si>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</si>
  <si>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</si>
  <si>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</si>
  <si>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</si>
  <si>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</si>
  <si>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</si>
  <si>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</si>
  <si>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</si>
  <si>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</si>
  <si>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</si>
  <si>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</si>
  <si>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</si>
  <si>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</si>
  <si>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</si>
  <si>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</si>
  <si>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</si>
  <si>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</si>
  <si>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</si>
  <si>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</si>
  <si>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</si>
  <si>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</si>
  <si>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</si>
  <si>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</si>
  <si>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</si>
  <si>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</si>
  <si>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</si>
  <si>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</si>
  <si>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</si>
  <si>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</si>
  <si>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</si>
  <si>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</si>
  <si>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</si>
  <si>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</si>
  <si>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</si>
  <si>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</si>
  <si>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</si>
  <si>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</si>
  <si>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</si>
  <si>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</si>
  <si>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</si>
  <si>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</si>
  <si>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</si>
  <si>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</si>
  <si>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</si>
  <si>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</si>
  <si>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</si>
  <si>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</si>
  <si>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</si>
  <si>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</si>
  <si>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</si>
  <si>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</si>
  <si>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</si>
  <si>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</si>
  <si>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</si>
  <si>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</si>
  <si>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</si>
  <si>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</si>
  <si>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</si>
  <si>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</si>
  <si>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</si>
  <si>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</si>
  <si>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</si>
  <si>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</si>
  <si>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</si>
  <si>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</si>
  <si>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</si>
  <si>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</si>
  <si>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</si>
  <si>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</si>
  <si>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</si>
  <si>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</si>
  <si>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</si>
  <si>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</si>
  <si>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</si>
  <si>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</si>
  <si>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</si>
  <si>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</si>
  <si>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</si>
  <si>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</si>
  <si>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</si>
  <si>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</si>
  <si>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</si>
  <si>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</si>
  <si>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</si>
  <si>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</si>
  <si>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</si>
  <si>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</si>
  <si>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</si>
  <si>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</si>
  <si>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</si>
  <si>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</si>
  <si>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</si>
  <si>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</si>
  <si>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</si>
  <si>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</si>
  <si>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</si>
  <si>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</si>
  <si>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</si>
  <si>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</si>
  <si>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</si>
  <si>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</si>
  <si>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</si>
  <si>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</si>
  <si>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</si>
  <si>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</si>
  <si>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</si>
  <si>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</si>
  <si>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</si>
  <si>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</si>
  <si>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</si>
  <si>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</si>
  <si>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</si>
  <si>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</si>
  <si>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</si>
  <si>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</si>
  <si>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</si>
  <si>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</si>
  <si>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</si>
  <si>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</si>
  <si>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</si>
  <si>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</si>
  <si>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</si>
  <si>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</si>
  <si>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</si>
  <si>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</si>
  <si>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</si>
  <si>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</si>
  <si>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</si>
  <si>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</si>
  <si>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</si>
  <si>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</si>
  <si>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</si>
  <si>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</si>
  <si>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</si>
  <si>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</si>
  <si>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</si>
  <si>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</si>
  <si>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</si>
  <si>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</si>
  <si>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</si>
  <si>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</si>
  <si>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</si>
  <si>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</si>
  <si>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</si>
  <si>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</si>
  <si>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</si>
  <si>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</si>
  <si>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</si>
  <si>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</si>
  <si>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</si>
  <si>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</si>
  <si>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</si>
  <si>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</si>
  <si>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</si>
  <si>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</si>
  <si>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</si>
  <si>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</si>
  <si>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</si>
  <si>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</si>
  <si>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</si>
  <si>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</si>
  <si>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</si>
  <si>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</si>
  <si>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</si>
  <si>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</si>
  <si>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</si>
  <si>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</si>
  <si>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</si>
  <si>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</si>
  <si>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</si>
  <si>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</si>
  <si>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</si>
  <si>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</si>
  <si>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</si>
  <si>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</si>
  <si>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</si>
  <si>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</si>
  <si>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</si>
  <si>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</si>
  <si>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</si>
  <si>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</si>
  <si>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</si>
  <si>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</si>
  <si>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</si>
  <si>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</si>
  <si>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</si>
  <si>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</si>
  <si>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</si>
  <si>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</si>
  <si>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</si>
  <si>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</si>
  <si>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</si>
  <si>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</si>
  <si>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</si>
  <si>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</si>
  <si>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</si>
  <si>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</si>
  <si>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</si>
  <si>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</si>
  <si>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</si>
  <si>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</si>
  <si>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</si>
  <si>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</si>
  <si>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</si>
  <si>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</si>
  <si>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</si>
  <si>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</si>
  <si>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</si>
  <si>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</si>
  <si>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</si>
  <si>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</si>
  <si>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</si>
  <si>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</si>
  <si>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</si>
  <si>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</si>
  <si>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</si>
  <si>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</si>
  <si>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</si>
  <si>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</si>
  <si>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</si>
  <si>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</si>
  <si>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</si>
  <si>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</si>
  <si>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</si>
  <si>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</si>
  <si>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</si>
  <si>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</si>
  <si>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</si>
  <si>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</si>
  <si>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</si>
  <si>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</si>
  <si>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</si>
  <si>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</si>
  <si>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</si>
  <si>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</si>
  <si>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</si>
  <si>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</si>
  <si>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</si>
  <si>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</si>
  <si>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</si>
  <si>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</si>
  <si>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</si>
  <si>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</si>
  <si>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</si>
  <si>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</si>
  <si>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</si>
  <si>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</si>
  <si>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</si>
  <si>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</si>
  <si>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</si>
  <si>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</si>
  <si>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</si>
  <si>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</si>
  <si>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</si>
  <si>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</si>
  <si>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</si>
  <si>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</si>
  <si>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</si>
  <si>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</si>
  <si>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</si>
  <si>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</si>
  <si>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</si>
  <si>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</si>
  <si>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</si>
  <si>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</si>
  <si>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</si>
  <si>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</si>
  <si>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</si>
  <si>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</si>
  <si>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</si>
  <si>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</si>
  <si>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</si>
  <si>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</si>
  <si>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</si>
  <si>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</si>
  <si>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</si>
  <si>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</si>
  <si>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</si>
  <si>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</si>
  <si>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</si>
  <si>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</si>
  <si>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</si>
  <si>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</si>
  <si>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</si>
  <si>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</si>
  <si>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</si>
  <si>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</si>
  <si>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</si>
  <si>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</si>
  <si>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</si>
  <si>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</si>
  <si>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</si>
  <si>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</si>
  <si>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</si>
  <si>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</si>
  <si>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</si>
  <si>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</si>
  <si>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</si>
  <si>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</si>
  <si>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</si>
  <si>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</si>
  <si>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</si>
  <si>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</si>
  <si>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</si>
  <si>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</si>
  <si>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</si>
  <si>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</si>
  <si>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</si>
  <si>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</si>
  <si>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</si>
  <si>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</si>
  <si>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</si>
  <si>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</si>
  <si>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</si>
  <si>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</si>
  <si>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</si>
  <si>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</si>
  <si>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</si>
  <si>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</si>
  <si>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</si>
  <si>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</si>
  <si>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</si>
  <si>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</si>
  <si>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</si>
  <si>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</si>
  <si>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</si>
  <si>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</si>
  <si>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</si>
  <si>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</si>
  <si>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</si>
  <si>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</si>
  <si>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</si>
  <si>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</si>
  <si>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</si>
  <si>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</si>
  <si>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</si>
  <si>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</si>
  <si>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</si>
  <si>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</si>
  <si>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</si>
  <si>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</si>
  <si>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</si>
  <si>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</si>
  <si>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</si>
  <si>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</si>
  <si>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</si>
  <si>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</si>
  <si>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</si>
  <si>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</si>
  <si>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</si>
  <si>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</si>
  <si>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</si>
  <si>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</si>
  <si>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</si>
  <si>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</si>
  <si>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</si>
  <si>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</si>
  <si>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</si>
  <si>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</si>
  <si>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</si>
  <si>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</si>
  <si>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</si>
  <si>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</si>
  <si>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</si>
  <si>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</si>
  <si>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</si>
  <si>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</si>
  <si>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</si>
  <si>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</si>
  <si>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</si>
  <si>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</si>
  <si>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</si>
  <si>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</si>
  <si>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</si>
  <si>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</si>
  <si>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</si>
  <si>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</si>
  <si>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</si>
  <si>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</si>
  <si>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</si>
  <si>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</si>
  <si>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</si>
  <si>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</si>
  <si>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</si>
  <si>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</si>
  <si>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</si>
  <si>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</si>
  <si>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</si>
  <si>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</si>
  <si>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</si>
  <si>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</si>
  <si>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</si>
  <si>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</si>
  <si>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</si>
  <si>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</si>
  <si>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</si>
  <si>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</si>
  <si>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</si>
  <si>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</si>
  <si>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</si>
  <si>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</si>
  <si>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</si>
  <si>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</si>
  <si>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</si>
  <si>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</si>
  <si>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</si>
  <si>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</si>
  <si>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</si>
  <si>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</si>
  <si>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</si>
  <si>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</si>
  <si>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</si>
  <si>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</si>
  <si>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</si>
  <si>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</si>
  <si>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</si>
  <si>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</si>
  <si>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</si>
  <si>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</si>
  <si>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</si>
  <si>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</si>
  <si>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</si>
  <si>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</si>
  <si>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</si>
  <si>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</si>
  <si>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</si>
  <si>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</si>
  <si>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</si>
  <si>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</si>
  <si>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</si>
  <si>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</si>
  <si>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</si>
  <si>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</si>
  <si>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</si>
  <si>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</si>
  <si>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</si>
  <si>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</si>
  <si>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</si>
  <si>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</si>
  <si>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</si>
  <si>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</si>
  <si>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</si>
  <si>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</si>
  <si>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</si>
  <si>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</si>
  <si>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</si>
  <si>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</si>
  <si>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</si>
  <si>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</si>
  <si>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</si>
  <si>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</si>
  <si>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</si>
  <si>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</si>
  <si>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</si>
  <si>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</si>
  <si>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</si>
  <si>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</si>
  <si>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</si>
  <si>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</si>
  <si>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</si>
  <si>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</si>
  <si>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</si>
  <si>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</si>
  <si>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</si>
  <si>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</si>
  <si>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</si>
  <si>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</si>
  <si>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</si>
  <si>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</si>
  <si>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</si>
  <si>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</si>
  <si>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</si>
  <si>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</si>
  <si>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</si>
  <si>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</si>
  <si>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</si>
  <si>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</si>
  <si>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</si>
  <si>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</si>
  <si>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</si>
  <si>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</si>
  <si>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</si>
  <si>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</si>
  <si>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</si>
  <si>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</si>
  <si>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</si>
  <si>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</si>
  <si>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</si>
  <si>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</si>
  <si>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</si>
  <si>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</si>
  <si>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</si>
  <si>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</si>
  <si>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</si>
  <si>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</si>
  <si>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</si>
  <si>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</si>
  <si>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</si>
  <si>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</si>
  <si>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</si>
  <si>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</si>
  <si>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</si>
  <si>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</si>
  <si>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</si>
  <si>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</si>
  <si>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</si>
  <si>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</si>
  <si>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</si>
  <si>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</si>
  <si>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</si>
  <si>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</si>
  <si>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</si>
  <si>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</si>
  <si>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</si>
  <si>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</si>
  <si>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</si>
  <si>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</si>
  <si>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</si>
  <si>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</si>
  <si>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</si>
  <si>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</si>
  <si>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</si>
  <si>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</si>
  <si>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</si>
  <si>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</si>
  <si>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</si>
  <si>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</si>
  <si>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</si>
  <si>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</si>
  <si>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</si>
  <si>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</si>
  <si>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</si>
  <si>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</si>
  <si>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</si>
  <si>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</si>
  <si>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</si>
  <si>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</si>
  <si>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</si>
  <si>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</si>
  <si>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</si>
  <si>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</si>
  <si>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</si>
  <si>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</si>
  <si>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</si>
  <si>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</si>
  <si>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</si>
  <si>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</si>
  <si>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</si>
  <si>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</si>
  <si>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</si>
  <si>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</si>
  <si>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</si>
  <si>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</si>
  <si>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</si>
  <si>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</si>
  <si>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</si>
  <si>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</si>
  <si>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</si>
  <si>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</si>
  <si>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</si>
  <si>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</si>
  <si>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</si>
  <si>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</si>
  <si>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</si>
  <si>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</si>
  <si>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</si>
  <si>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</si>
  <si>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</si>
  <si>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</si>
  <si>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</si>
  <si>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</si>
  <si>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</si>
  <si>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</si>
  <si>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</si>
  <si>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</si>
  <si>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</si>
  <si>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</si>
  <si>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</si>
  <si>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</si>
  <si>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</si>
  <si>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</si>
  <si>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</si>
  <si>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</si>
  <si>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</si>
  <si>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</si>
  <si>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</si>
  <si>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</si>
  <si>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</si>
  <si>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</si>
  <si>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</si>
  <si>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</si>
  <si>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</si>
  <si>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</si>
  <si>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</si>
  <si>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</si>
  <si>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</si>
  <si>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</si>
  <si>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</si>
  <si>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</si>
  <si>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</si>
  <si>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</si>
  <si>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</si>
  <si>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</si>
  <si>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</si>
  <si>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</si>
  <si>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</si>
  <si>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</si>
  <si>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</si>
  <si>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</si>
  <si>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</si>
  <si>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</si>
  <si>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</si>
  <si>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</si>
  <si>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</si>
  <si>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</si>
  <si>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</si>
  <si>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</si>
  <si>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</si>
  <si>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</si>
  <si>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</si>
  <si>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</si>
  <si>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</si>
  <si>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</si>
  <si>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</si>
  <si>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</si>
  <si>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</si>
  <si>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</si>
  <si>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</si>
  <si>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</si>
  <si>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</si>
  <si>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</si>
  <si>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</si>
  <si>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</si>
  <si>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</si>
  <si>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</si>
  <si>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</si>
  <si>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</si>
  <si>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</si>
  <si>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</si>
  <si>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</si>
  <si>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</si>
  <si>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</si>
  <si>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</si>
  <si>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</si>
  <si>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</si>
  <si>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</si>
  <si>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</si>
  <si>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</si>
  <si>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</si>
  <si>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</si>
  <si>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</si>
  <si>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</si>
  <si>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</si>
  <si>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</si>
  <si>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</si>
  <si>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</si>
  <si>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</si>
  <si>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</si>
  <si>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</si>
  <si>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</si>
  <si>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</si>
  <si>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</si>
  <si>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</si>
  <si>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</si>
  <si>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</si>
  <si>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</si>
  <si>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</si>
  <si>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</si>
  <si>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</si>
  <si>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</si>
  <si>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</si>
  <si>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</si>
  <si>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</si>
  <si>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</si>
  <si>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</si>
  <si>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</si>
  <si>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</si>
  <si>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</si>
  <si>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</si>
  <si>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</si>
  <si>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</si>
  <si>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</si>
  <si>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</si>
  <si>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</si>
  <si>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</si>
  <si>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</si>
  <si>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</si>
  <si>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</si>
  <si>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</si>
  <si>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</si>
  <si>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</si>
  <si>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</si>
  <si>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</si>
  <si>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</si>
  <si>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</si>
  <si>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</si>
  <si>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</si>
  <si>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</si>
  <si>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</si>
  <si>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</si>
  <si>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</si>
  <si>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</si>
  <si>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</si>
  <si>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</si>
  <si>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</si>
  <si>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</si>
  <si>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</si>
  <si>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</si>
  <si>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</si>
  <si>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</si>
  <si>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</si>
  <si>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</si>
  <si>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</si>
  <si>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</si>
  <si>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</si>
  <si>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</si>
  <si>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</si>
  <si>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</si>
  <si>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</si>
  <si>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</si>
  <si>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</si>
  <si>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</si>
  <si>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</si>
  <si>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</si>
  <si>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</si>
  <si>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</si>
  <si>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</si>
  <si>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</si>
  <si>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</si>
  <si>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</si>
  <si>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</si>
  <si>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</si>
  <si>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</si>
  <si>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</si>
  <si>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</si>
  <si>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</si>
  <si>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</si>
  <si>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</si>
  <si>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</si>
  <si>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</si>
  <si>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</si>
  <si>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</si>
  <si>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</si>
  <si>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</si>
  <si>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</si>
  <si>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</si>
  <si>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</si>
  <si>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</si>
  <si>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</si>
  <si>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</si>
  <si>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</si>
  <si>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</si>
  <si>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</si>
  <si>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</si>
  <si>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</si>
  <si>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</si>
  <si>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</si>
  <si>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</si>
  <si>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</si>
  <si>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</si>
  <si>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</si>
  <si>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</si>
  <si>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</si>
  <si>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</si>
  <si>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</si>
  <si>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</si>
  <si>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</si>
  <si>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</si>
  <si>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</si>
  <si>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</si>
  <si>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</si>
  <si>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</si>
  <si>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</si>
  <si>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</si>
  <si>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</si>
  <si>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</si>
  <si>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</si>
  <si>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</si>
  <si>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</si>
  <si>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</si>
  <si>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</si>
  <si>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</si>
  <si>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</si>
  <si>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</si>
  <si>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</si>
  <si>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</si>
  <si>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</si>
  <si>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</si>
  <si>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</si>
  <si>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</si>
  <si>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</si>
  <si>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</si>
  <si>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</si>
  <si>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</si>
  <si>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</si>
  <si>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</si>
  <si>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</si>
  <si>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</si>
  <si>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</si>
  <si>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</si>
  <si>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</si>
  <si>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</si>
  <si>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</si>
  <si>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</si>
  <si>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</si>
  <si>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</si>
  <si>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</si>
  <si>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</si>
  <si>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</si>
  <si>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</si>
  <si>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</si>
  <si>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</si>
  <si>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</si>
  <si>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</si>
  <si>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</si>
  <si>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</si>
  <si>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</si>
  <si>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</si>
  <si>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</si>
  <si>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</si>
  <si>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</si>
  <si>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</si>
  <si>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</si>
  <si>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</si>
  <si>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</si>
  <si>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</si>
  <si>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</si>
  <si>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</si>
  <si>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</si>
  <si>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</si>
  <si>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</si>
  <si>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</si>
  <si>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</si>
  <si>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</si>
  <si>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</si>
  <si>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</si>
  <si>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</si>
  <si>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</si>
  <si>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</si>
  <si>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</si>
  <si>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</si>
  <si>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</si>
  <si>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</si>
  <si>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</si>
  <si>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</si>
  <si>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</si>
  <si>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</si>
  <si>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</si>
  <si>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</si>
  <si>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</si>
  <si>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</si>
  <si>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</si>
  <si>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</si>
  <si>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</si>
  <si>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</si>
  <si>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</si>
  <si>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</si>
  <si>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</si>
  <si>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</si>
  <si>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</si>
  <si>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</si>
  <si>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</si>
  <si>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</si>
  <si>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</si>
  <si>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</si>
  <si>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</si>
  <si>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</si>
  <si>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</si>
  <si>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</si>
  <si>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</si>
  <si>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</si>
  <si>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</si>
  <si>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</si>
  <si>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</si>
  <si>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</si>
  <si>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</si>
  <si>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</si>
  <si>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</si>
  <si>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</si>
  <si>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</si>
  <si>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</si>
  <si>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</si>
  <si>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</si>
  <si>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</si>
  <si>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</si>
  <si>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</si>
  <si>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</si>
  <si>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</si>
  <si>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</si>
  <si>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</si>
  <si>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</si>
  <si>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</si>
  <si>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</si>
  <si>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</si>
  <si>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</si>
  <si>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</si>
  <si>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</si>
  <si>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</si>
  <si>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</si>
  <si>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</si>
  <si>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</si>
  <si>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</si>
  <si>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</si>
  <si>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</si>
  <si>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</si>
  <si>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</si>
  <si>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</si>
  <si>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</si>
  <si>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</si>
  <si>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</si>
  <si>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</si>
  <si>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</si>
  <si>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</si>
  <si>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</si>
  <si>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</si>
  <si>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</si>
  <si>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</si>
  <si>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</si>
  <si>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</si>
  <si>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</si>
  <si>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</si>
  <si>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</si>
  <si>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</si>
  <si>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</si>
  <si>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</si>
  <si>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</si>
  <si>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</si>
  <si>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</si>
  <si>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</si>
  <si>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</si>
  <si>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</si>
  <si>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</si>
  <si>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</si>
  <si>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</si>
  <si>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</si>
  <si>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</si>
  <si>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</si>
  <si>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</si>
  <si>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</si>
  <si>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</si>
  <si>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</si>
  <si>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</si>
  <si>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</si>
  <si>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</si>
  <si>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</si>
  <si>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</si>
  <si>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</si>
  <si>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</si>
  <si>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</si>
  <si>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</si>
  <si>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</si>
  <si>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</si>
  <si>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</si>
  <si>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</si>
  <si>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</si>
  <si>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</si>
  <si>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</si>
  <si>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</si>
  <si>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</si>
  <si>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</si>
  <si>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</si>
  <si>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</si>
  <si>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</si>
  <si>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</si>
  <si>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</si>
  <si>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</si>
  <si>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</si>
  <si>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</si>
  <si>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</si>
  <si>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</si>
  <si>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</si>
  <si>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</si>
  <si>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</si>
  <si>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</si>
  <si>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</si>
  <si>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</si>
  <si>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</si>
  <si>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</si>
  <si>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</si>
  <si>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</si>
  <si>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</si>
  <si>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</si>
  <si>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</si>
  <si>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</si>
  <si>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</si>
  <si>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</si>
  <si>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</si>
  <si>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</si>
  <si>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</si>
  <si>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</si>
  <si>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</si>
  <si>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</si>
  <si>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</si>
  <si>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</si>
  <si>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</si>
  <si>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</si>
  <si>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</si>
  <si>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</si>
  <si>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</si>
  <si>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</si>
  <si>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</si>
  <si>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</si>
  <si>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</si>
  <si>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</si>
  <si>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</si>
  <si>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</si>
  <si>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</si>
  <si>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</si>
  <si>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</si>
  <si>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</si>
  <si>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</si>
  <si>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</si>
  <si>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</si>
  <si>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</si>
  <si>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</si>
  <si>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</si>
  <si>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</si>
  <si>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</si>
  <si>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</si>
  <si>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</si>
  <si>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</si>
  <si>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</si>
  <si>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</si>
  <si>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</si>
  <si>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</si>
  <si>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</si>
  <si>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</si>
  <si>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</si>
  <si>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</si>
  <si>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</si>
  <si>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</si>
  <si>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</si>
  <si>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</si>
  <si>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</si>
  <si>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</si>
  <si>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</si>
  <si>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</si>
  <si>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</si>
  <si>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</si>
  <si>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</si>
  <si>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</si>
  <si>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</si>
  <si>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</si>
  <si>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</si>
  <si>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</si>
  <si>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</si>
  <si>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</si>
  <si>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</si>
  <si>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</si>
  <si>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</si>
  <si>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</si>
  <si>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</si>
  <si>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</si>
  <si>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</si>
  <si>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</si>
  <si>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</si>
  <si>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</si>
  <si>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</si>
  <si>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</si>
  <si>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</si>
  <si>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</si>
  <si>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</si>
  <si>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</si>
  <si>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</si>
  <si>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</si>
  <si>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</si>
  <si>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</si>
  <si>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</si>
  <si>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</si>
  <si>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</si>
  <si>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</si>
  <si>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</si>
  <si>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</si>
  <si>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</si>
  <si>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</si>
  <si>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</si>
  <si>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</si>
  <si>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</si>
  <si>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</si>
  <si>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</si>
  <si>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</si>
  <si>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</si>
  <si>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</si>
  <si>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</si>
  <si>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</si>
  <si>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</si>
  <si>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</si>
  <si>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</si>
  <si>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</si>
  <si>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</si>
  <si>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</si>
  <si>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</si>
  <si>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</si>
  <si>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</si>
  <si>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</si>
  <si>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</si>
  <si>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</si>
  <si>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</si>
  <si>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</si>
  <si>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</si>
  <si>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</si>
  <si>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</si>
  <si>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</si>
  <si>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</si>
  <si>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</si>
  <si>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</si>
  <si>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</si>
  <si>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</si>
  <si>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</si>
  <si>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</si>
  <si>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</si>
  <si>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</si>
  <si>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</si>
  <si>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</si>
  <si>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</si>
  <si>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</si>
  <si>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</si>
  <si>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</si>
  <si>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</si>
  <si>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</si>
  <si>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</si>
  <si>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</si>
  <si>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</si>
  <si>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</si>
  <si>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</si>
  <si>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</si>
  <si>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</si>
  <si>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</si>
  <si>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</si>
  <si>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</si>
  <si>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</si>
  <si>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</si>
  <si>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</si>
  <si>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</si>
  <si>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</si>
  <si>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</si>
  <si>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</si>
  <si>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</si>
  <si>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</si>
  <si>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</si>
  <si>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</si>
  <si>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</si>
  <si>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</si>
  <si>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</si>
  <si>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</si>
  <si>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</si>
  <si>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</si>
  <si>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</si>
  <si>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</si>
  <si>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</si>
  <si>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</si>
  <si>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</si>
  <si>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</si>
  <si>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</si>
  <si>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</si>
  <si>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</si>
  <si>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</si>
  <si>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</si>
  <si>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</si>
  <si>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</si>
  <si>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</si>
  <si>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</si>
  <si>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</si>
  <si>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</si>
  <si>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</si>
  <si>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</si>
  <si>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</si>
  <si>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</si>
  <si>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</si>
  <si>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</si>
  <si>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</si>
  <si>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</si>
  <si>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</si>
  <si>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</si>
  <si>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</si>
  <si>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</si>
  <si>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</si>
  <si>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</si>
  <si>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</si>
  <si>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</si>
  <si>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</si>
  <si>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</si>
  <si>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</si>
  <si>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</si>
  <si>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</si>
  <si>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</si>
  <si>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</si>
  <si>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</si>
  <si>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</si>
  <si>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</si>
  <si>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</si>
  <si>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</si>
  <si>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</si>
  <si>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</si>
  <si>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</si>
  <si>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</si>
  <si>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</si>
  <si>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</si>
  <si>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</si>
  <si>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</si>
  <si>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</si>
  <si>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</si>
  <si>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</si>
  <si>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</si>
  <si>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</si>
  <si>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</si>
  <si>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</si>
  <si>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</si>
  <si>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</si>
  <si>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</si>
  <si>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</si>
  <si>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</si>
  <si>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</si>
  <si>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</si>
  <si>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</si>
  <si>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</si>
  <si>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</si>
  <si>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</si>
  <si>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</si>
  <si>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</si>
  <si>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</si>
  <si>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</si>
  <si>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</si>
  <si>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</si>
  <si>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</si>
  <si>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</si>
  <si>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</si>
  <si>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</si>
  <si>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</si>
  <si>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</si>
  <si>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</si>
  <si>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</si>
  <si>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</si>
  <si>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</si>
  <si>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</si>
  <si>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</si>
  <si>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</si>
  <si>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</si>
  <si>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</si>
  <si>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</si>
  <si>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</si>
  <si>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</si>
  <si>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</si>
  <si>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</si>
  <si>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</si>
  <si>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</si>
  <si>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</si>
  <si>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</si>
  <si>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</si>
  <si>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</si>
  <si>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</si>
  <si>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</si>
  <si>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</si>
  <si>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</si>
  <si>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</si>
  <si>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</si>
  <si>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</si>
  <si>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</si>
  <si>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</si>
  <si>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</si>
  <si>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</si>
  <si>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</si>
  <si>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</si>
  <si>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</si>
  <si>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</si>
  <si>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</si>
  <si>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</si>
  <si>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</si>
  <si>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</si>
  <si>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</si>
  <si>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</si>
  <si>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</si>
  <si>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</si>
  <si>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</si>
  <si>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</si>
  <si>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</si>
  <si>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</si>
  <si>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</si>
  <si>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</si>
  <si>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</si>
  <si>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</si>
  <si>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</si>
  <si>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</si>
  <si>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</si>
  <si>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</si>
  <si>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</si>
  <si>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</si>
  <si>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</si>
  <si>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</si>
  <si>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</si>
  <si>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</si>
  <si>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</si>
  <si>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</si>
  <si>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</si>
  <si>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</si>
  <si>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</si>
  <si>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</si>
  <si>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</si>
  <si>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</si>
  <si>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</si>
  <si>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</si>
  <si>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</si>
  <si>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</si>
  <si>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</si>
  <si>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</si>
  <si>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</si>
  <si>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</si>
  <si>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</si>
  <si>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</si>
  <si>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</si>
  <si>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</si>
  <si>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</si>
  <si>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</si>
  <si>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</si>
  <si>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</si>
  <si>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</si>
  <si>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</si>
  <si>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</si>
  <si>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</si>
  <si>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</si>
  <si>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</si>
  <si>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</si>
  <si>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</si>
  <si>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</si>
  <si>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</si>
  <si>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</si>
  <si>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</si>
  <si>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</si>
  <si>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</si>
  <si>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</si>
  <si>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</si>
  <si>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</si>
  <si>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</si>
  <si>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</si>
  <si>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</si>
  <si>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</si>
  <si>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</si>
  <si>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</si>
  <si>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</si>
  <si>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</si>
  <si>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</si>
  <si>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</si>
  <si>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</si>
  <si>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</si>
  <si>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</si>
  <si>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</si>
  <si>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</si>
  <si>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</si>
  <si>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</si>
  <si>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</si>
  <si>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</si>
  <si>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</si>
  <si>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</si>
  <si>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</si>
  <si>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</si>
  <si>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</si>
  <si>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</si>
  <si>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</si>
  <si>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</si>
  <si>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</si>
  <si>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</si>
  <si>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</si>
  <si>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</si>
  <si>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</si>
  <si>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</si>
  <si>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</si>
  <si>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</si>
  <si>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</si>
  <si>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</si>
  <si>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</si>
  <si>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</si>
  <si>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</si>
  <si>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</si>
  <si>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</si>
  <si>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</si>
  <si>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</si>
  <si>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</si>
  <si>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</si>
  <si>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</si>
  <si>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</si>
  <si>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</si>
  <si>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</si>
  <si>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</si>
  <si>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</si>
  <si>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</si>
  <si>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</si>
  <si>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</si>
  <si>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</si>
  <si>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</si>
  <si>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</si>
  <si>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</si>
  <si>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</si>
  <si>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</si>
  <si>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</si>
  <si>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</si>
  <si>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</si>
  <si>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</si>
  <si>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</si>
  <si>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</si>
  <si>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</si>
  <si>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</si>
  <si>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</si>
  <si>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</si>
  <si>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</si>
  <si>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</si>
  <si>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</si>
  <si>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</si>
  <si>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</si>
  <si>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</si>
  <si>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</si>
  <si>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</si>
  <si>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</si>
  <si>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</si>
  <si>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</si>
  <si>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</si>
  <si>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</si>
  <si>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</si>
  <si>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</si>
  <si>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</si>
  <si>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</si>
  <si>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</si>
  <si>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</si>
  <si>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</si>
  <si>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</si>
  <si>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</si>
  <si>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</si>
  <si>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</si>
  <si>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</si>
  <si>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</si>
  <si>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</si>
  <si>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</si>
  <si>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</si>
  <si>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</si>
  <si>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</si>
  <si>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</si>
  <si>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</si>
  <si>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</si>
  <si>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</si>
  <si>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</si>
  <si>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</si>
  <si>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</si>
  <si>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</si>
  <si>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</si>
  <si>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</si>
  <si>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</si>
  <si>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</si>
  <si>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</si>
  <si>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</si>
  <si>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</si>
  <si>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</si>
  <si>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</si>
  <si>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</si>
  <si>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</si>
  <si>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</si>
  <si>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</si>
  <si>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</si>
  <si>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</si>
  <si>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</si>
  <si>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</si>
  <si>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</si>
  <si>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</si>
  <si>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</si>
  <si>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</si>
  <si>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</si>
  <si>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</si>
  <si>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</si>
  <si>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</si>
  <si>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</si>
  <si>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</si>
  <si>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</si>
  <si>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</si>
  <si>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</si>
  <si>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</si>
  <si>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</si>
  <si>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</si>
  <si>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</si>
  <si>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</si>
  <si>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</si>
  <si>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</si>
  <si>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</si>
  <si>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</si>
  <si>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</si>
  <si>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</si>
  <si>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</si>
  <si>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</si>
  <si>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</si>
  <si>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</si>
  <si>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</si>
  <si>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</si>
  <si>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</si>
  <si>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</si>
  <si>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</si>
  <si>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</si>
  <si>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</si>
  <si>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</si>
  <si>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</si>
  <si>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</si>
  <si>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</si>
  <si>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</si>
  <si>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</si>
  <si>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</si>
  <si>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</si>
  <si>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</si>
  <si>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</si>
  <si>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</si>
  <si>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</si>
  <si>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</si>
  <si>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</si>
  <si>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</si>
  <si>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</si>
  <si>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</si>
  <si>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</si>
  <si>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</si>
  <si>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</si>
  <si>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</si>
  <si>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</si>
  <si>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</si>
  <si>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</si>
  <si>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</si>
  <si>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</si>
  <si>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</si>
  <si>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</si>
  <si>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</si>
  <si>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</si>
  <si>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</si>
  <si>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</si>
  <si>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</si>
  <si>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</si>
  <si>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</si>
  <si>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</si>
  <si>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</si>
  <si>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</si>
  <si>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</si>
  <si>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</si>
  <si>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</si>
  <si>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</si>
  <si>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</si>
  <si>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</si>
  <si>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</si>
  <si>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</si>
  <si>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</si>
  <si>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</si>
  <si>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</si>
  <si>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</si>
  <si>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</si>
  <si>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</si>
  <si>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</si>
  <si>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</si>
  <si>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</si>
  <si>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</si>
  <si>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</si>
  <si>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</si>
  <si>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</si>
  <si>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</si>
  <si>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</si>
  <si>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</si>
  <si>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</si>
  <si>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</si>
  <si>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</si>
  <si>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</si>
  <si>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</si>
  <si>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</si>
  <si>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</si>
  <si>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</si>
  <si>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</si>
  <si>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</si>
  <si>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</si>
  <si>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</si>
  <si>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</si>
  <si>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</si>
  <si>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</si>
  <si>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</si>
  <si>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</si>
  <si>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</si>
  <si>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</si>
  <si>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</si>
  <si>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</si>
  <si>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</si>
  <si>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</si>
  <si>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</si>
  <si>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</si>
  <si>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</si>
  <si>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</si>
  <si>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</si>
  <si>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</si>
  <si>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</si>
  <si>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</si>
  <si>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</si>
  <si>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</si>
  <si>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</si>
  <si>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</si>
  <si>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</si>
  <si>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</si>
  <si>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</si>
  <si>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</si>
  <si>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</si>
  <si>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</si>
  <si>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</si>
  <si>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</si>
  <si>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</si>
  <si>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</si>
  <si>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</si>
  <si>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</si>
  <si>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</si>
  <si>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</si>
  <si>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</si>
  <si>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</si>
  <si>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</si>
  <si>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</si>
  <si>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</si>
  <si>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</si>
  <si>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</si>
  <si>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</si>
  <si>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</si>
  <si>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</si>
  <si>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</si>
  <si>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</si>
  <si>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</si>
  <si>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</si>
  <si>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</si>
  <si>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</si>
  <si>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</si>
  <si>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</si>
  <si>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</si>
  <si>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</si>
  <si>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</si>
  <si>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</si>
  <si>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</si>
  <si>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</si>
  <si>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</si>
  <si>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</si>
  <si>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</si>
  <si>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</si>
  <si>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</si>
  <si>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</si>
  <si>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</si>
  <si>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</si>
  <si>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</si>
  <si>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</si>
  <si>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</si>
  <si>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</si>
  <si>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</si>
  <si>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</si>
  <si>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</si>
  <si>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</si>
  <si>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</si>
  <si>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</si>
  <si>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</si>
  <si>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</si>
  <si>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</si>
  <si>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</si>
  <si>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</si>
  <si>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</si>
  <si>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</si>
  <si>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</si>
  <si>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</si>
  <si>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</si>
  <si>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</si>
  <si>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</si>
  <si>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</si>
  <si>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</si>
  <si>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</si>
  <si>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</si>
  <si>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</si>
  <si>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</si>
  <si>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</si>
  <si>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</si>
  <si>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</si>
  <si>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</si>
  <si>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</si>
  <si>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</si>
  <si>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</si>
  <si>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</si>
  <si>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</si>
  <si>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</si>
  <si>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</si>
  <si>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</si>
  <si>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</si>
  <si>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</si>
  <si>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</si>
  <si>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</si>
  <si>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</si>
  <si>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</si>
  <si>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</si>
  <si>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</si>
  <si>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</si>
  <si>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</si>
  <si>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</si>
  <si>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</si>
  <si>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</si>
  <si>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</si>
  <si>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</si>
  <si>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</si>
  <si>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</si>
  <si>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</si>
  <si>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</si>
  <si>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</si>
  <si>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</si>
  <si>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</si>
  <si>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</si>
  <si>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</si>
  <si>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</si>
  <si>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</si>
  <si>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</si>
  <si>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</si>
  <si>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</si>
  <si>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</si>
  <si>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</si>
  <si>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</si>
  <si>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</si>
  <si>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</si>
  <si>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</si>
  <si>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</si>
  <si>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</si>
  <si>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</si>
  <si>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</si>
  <si>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</si>
  <si>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</si>
  <si>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</si>
  <si>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</si>
  <si>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</si>
  <si>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</si>
  <si>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</si>
  <si>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</si>
  <si>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</si>
  <si>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</si>
  <si>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</si>
  <si>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</si>
  <si>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</si>
  <si>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</si>
  <si>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</si>
  <si>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</si>
  <si>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</si>
  <si>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</si>
  <si>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</si>
  <si>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</si>
  <si>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</si>
  <si>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</si>
  <si>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</si>
  <si>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</si>
  <si>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</si>
  <si>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</si>
  <si>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</si>
  <si>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</si>
  <si>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</si>
  <si>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</si>
  <si>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</si>
  <si>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</si>
  <si>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</si>
  <si>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</si>
  <si>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</si>
  <si>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</si>
  <si>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</si>
  <si>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</si>
  <si>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</si>
  <si>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</si>
  <si>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</si>
  <si>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</si>
  <si>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</si>
  <si>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</si>
  <si>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</si>
  <si>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</si>
  <si>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</si>
  <si>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</si>
  <si>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</si>
  <si>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</si>
  <si>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</si>
  <si>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</si>
  <si>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</si>
  <si>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</si>
  <si>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</si>
  <si>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</si>
  <si>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</si>
  <si>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</si>
  <si>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</si>
  <si>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</si>
  <si>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</si>
  <si>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</si>
  <si>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</si>
  <si>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</si>
  <si>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</si>
  <si>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</si>
  <si>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</si>
  <si>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</si>
  <si>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</si>
  <si>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</si>
  <si>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</si>
  <si>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</si>
  <si>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</si>
  <si>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</si>
  <si>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</si>
  <si>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</si>
  <si>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</si>
  <si>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</si>
  <si>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</si>
  <si>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</si>
  <si>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</si>
  <si>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</si>
  <si>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</si>
  <si>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</si>
  <si>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</si>
  <si>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</si>
  <si>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</si>
  <si>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</si>
  <si>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</si>
  <si>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</si>
  <si>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</si>
  <si>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</si>
  <si>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</si>
  <si>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</si>
  <si>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</si>
  <si>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</si>
  <si>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</si>
  <si>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</si>
  <si>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</si>
  <si>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</si>
  <si>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</si>
  <si>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</si>
  <si>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</si>
  <si>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</si>
  <si>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</si>
  <si>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</si>
  <si>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</si>
  <si>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</si>
  <si>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</si>
  <si>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</si>
  <si>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</si>
  <si>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</si>
  <si>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</si>
  <si>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</si>
  <si>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</si>
  <si>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</si>
  <si>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</si>
  <si>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</si>
  <si>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</si>
  <si>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</si>
  <si>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</si>
  <si>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</si>
  <si>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</si>
  <si>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</si>
  <si>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</si>
  <si>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</si>
  <si>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</si>
  <si>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</si>
  <si>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</si>
  <si>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</si>
  <si>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</si>
  <si>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</si>
  <si>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</si>
  <si>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</si>
  <si>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</si>
  <si>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</si>
  <si>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</si>
  <si>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</si>
  <si>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</si>
  <si>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</si>
  <si>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</si>
  <si>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</si>
  <si>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</si>
  <si>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</si>
  <si>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</si>
  <si>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</si>
  <si>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</si>
  <si>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</si>
  <si>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</si>
  <si>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</si>
  <si>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</si>
  <si>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</si>
  <si>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</si>
  <si>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</si>
  <si>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</si>
  <si>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</si>
  <si>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</si>
  <si>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</si>
  <si>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</si>
  <si>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</si>
  <si>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</si>
  <si>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</si>
  <si>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</si>
  <si>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</si>
  <si>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</si>
  <si>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</si>
  <si>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</si>
  <si>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</si>
  <si>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</si>
  <si>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</si>
  <si>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</si>
  <si>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</si>
  <si>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</si>
  <si>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</si>
  <si>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</si>
  <si>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</si>
  <si>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</si>
  <si>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</si>
  <si>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</si>
  <si>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</si>
  <si>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</si>
  <si>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</si>
  <si>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</si>
  <si>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</si>
  <si>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</si>
  <si>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</si>
  <si>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</si>
  <si>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</si>
  <si>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</si>
  <si>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</si>
  <si>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</si>
  <si>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</si>
  <si>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</si>
  <si>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</si>
  <si>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</si>
  <si>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</si>
  <si>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</si>
  <si>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</si>
  <si>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</si>
  <si>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</si>
  <si>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</si>
  <si>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</si>
  <si>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</si>
  <si>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</si>
  <si>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</si>
  <si>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</si>
  <si>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</si>
  <si>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</si>
  <si>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</si>
  <si>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</si>
  <si>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</si>
  <si>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</si>
  <si>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</si>
  <si>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</si>
  <si>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</si>
  <si>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</si>
  <si>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</si>
  <si>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</si>
  <si>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</si>
  <si>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</si>
  <si>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</si>
  <si>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</si>
  <si>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</si>
  <si>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</si>
  <si>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</si>
  <si>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</si>
  <si>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</si>
  <si>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</si>
  <si>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</si>
  <si>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</si>
  <si>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</si>
  <si>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</si>
  <si>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</si>
  <si>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</si>
  <si>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</si>
  <si>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</si>
  <si>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</si>
  <si>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</si>
  <si>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</si>
  <si>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</si>
  <si>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</si>
  <si>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</si>
  <si>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</si>
  <si>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</si>
  <si>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</si>
  <si>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</si>
  <si>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</si>
  <si>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</si>
  <si>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</si>
  <si>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</si>
  <si>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</si>
  <si>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</si>
  <si>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</si>
  <si>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</si>
  <si>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</si>
  <si>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</si>
  <si>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</si>
  <si>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</si>
  <si>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</si>
  <si>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</si>
  <si>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</si>
  <si>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</si>
  <si>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</si>
  <si>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</si>
  <si>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</si>
  <si>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</si>
  <si>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</si>
  <si>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</si>
  <si>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</si>
  <si>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</si>
  <si>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</si>
  <si>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</si>
  <si>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</si>
  <si>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</si>
  <si>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</si>
  <si>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</si>
  <si>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</si>
  <si>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</si>
  <si>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</si>
  <si>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</si>
  <si>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</si>
  <si>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</si>
  <si>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</si>
  <si>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</si>
  <si>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</si>
  <si>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</si>
  <si>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</si>
  <si>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</si>
  <si>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</si>
  <si>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</si>
  <si>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</si>
  <si>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</si>
  <si>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</si>
  <si>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</si>
  <si>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</si>
  <si>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</si>
  <si>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</si>
  <si>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</si>
  <si>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</si>
  <si>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</si>
  <si>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</si>
  <si>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</si>
  <si>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</si>
  <si>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</si>
  <si>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</si>
  <si>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</si>
  <si>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</si>
  <si>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</si>
  <si>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</si>
  <si>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</si>
  <si>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</si>
  <si>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</si>
  <si>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</si>
  <si>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</si>
  <si>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</si>
  <si>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</si>
  <si>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</si>
  <si>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</si>
  <si>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</si>
  <si>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</si>
  <si>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</si>
  <si>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</si>
  <si>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</si>
  <si>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</si>
  <si>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</si>
  <si>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</si>
  <si>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</si>
  <si>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</si>
  <si>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</si>
  <si>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</si>
  <si>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</si>
  <si>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</si>
  <si>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</si>
  <si>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</si>
  <si>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</si>
  <si>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</si>
  <si>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</si>
  <si>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</si>
  <si>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</si>
  <si>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</si>
  <si>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</si>
  <si>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</si>
  <si>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</si>
  <si>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</si>
  <si>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</si>
  <si>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</si>
  <si>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</si>
  <si>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</si>
  <si>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</si>
  <si>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</si>
  <si>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</si>
  <si>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</si>
  <si>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</si>
  <si>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</si>
  <si>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</si>
  <si>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</si>
  <si>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</si>
  <si>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</si>
  <si>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</si>
  <si>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</si>
  <si>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</si>
  <si>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</si>
  <si>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</si>
  <si>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</si>
  <si>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</si>
  <si>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</si>
  <si>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</si>
  <si>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</si>
  <si>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</si>
  <si>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</si>
  <si>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</si>
  <si>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</si>
  <si>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</si>
  <si>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</si>
  <si>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</si>
  <si>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</si>
  <si>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</si>
  <si>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</si>
  <si>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</si>
  <si>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</si>
  <si>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</si>
  <si>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</si>
  <si>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</si>
  <si>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</si>
  <si>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</si>
  <si>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</si>
  <si>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</si>
  <si>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</si>
  <si>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</si>
  <si>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</si>
  <si>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</si>
  <si>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</si>
  <si>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</si>
  <si>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</si>
  <si>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</si>
  <si>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</si>
  <si>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</si>
  <si>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</si>
  <si>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</si>
  <si>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</si>
  <si>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</si>
  <si>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</si>
  <si>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</si>
  <si>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</si>
  <si>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</si>
  <si>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</si>
  <si>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</si>
  <si>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</si>
  <si>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</si>
  <si>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</si>
  <si>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</si>
  <si>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</si>
  <si>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</si>
  <si>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</si>
  <si>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</si>
  <si>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</si>
  <si>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</si>
  <si>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</si>
  <si>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</si>
  <si>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</si>
  <si>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</si>
  <si>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</si>
  <si>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</si>
  <si>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</si>
  <si>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</si>
  <si>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</si>
  <si>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</si>
  <si>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</si>
  <si>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</si>
  <si>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</si>
  <si>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</si>
  <si>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</si>
  <si>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</si>
  <si>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</si>
  <si>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</si>
  <si>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</si>
  <si>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</si>
  <si>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</si>
  <si>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</si>
  <si>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</si>
  <si>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</si>
  <si>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</si>
  <si>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</si>
  <si>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</si>
  <si>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</si>
  <si>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</si>
  <si>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</si>
  <si>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</si>
  <si>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</si>
  <si>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</si>
  <si>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</si>
  <si>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</si>
  <si>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</si>
  <si>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</si>
  <si>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</si>
  <si>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</si>
  <si>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</si>
  <si>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</si>
  <si>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</si>
  <si>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</si>
  <si>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</si>
  <si>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</si>
  <si>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</si>
  <si>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</si>
  <si>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</si>
  <si>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</si>
  <si>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</si>
  <si>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</si>
  <si>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</si>
  <si>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</si>
  <si>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</si>
  <si>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</si>
  <si>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</si>
  <si>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</si>
  <si>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</si>
  <si>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</si>
  <si>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</si>
  <si>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</si>
  <si>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</si>
  <si>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</si>
  <si>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</si>
  <si>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</si>
  <si>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</si>
  <si>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</si>
  <si>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</si>
  <si>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</si>
  <si>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</si>
  <si>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</si>
  <si>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</si>
  <si>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</si>
  <si>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</si>
  <si>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</si>
  <si>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</si>
  <si>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</si>
  <si>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</si>
  <si>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</si>
  <si>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</si>
  <si>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</si>
  <si>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</si>
  <si>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</si>
  <si>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</si>
  <si>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</si>
  <si>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</si>
  <si>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</si>
  <si>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</si>
  <si>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</si>
  <si>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</si>
  <si>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</si>
  <si>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</si>
  <si>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</si>
  <si>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</si>
  <si>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</si>
  <si>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</si>
  <si>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</si>
  <si>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</si>
  <si>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</si>
  <si>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</si>
  <si>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</si>
  <si>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</si>
  <si>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</si>
  <si>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</si>
  <si>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</si>
  <si>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</si>
  <si>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</si>
  <si>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</si>
  <si>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</si>
  <si>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</si>
  <si>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</si>
  <si>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</si>
  <si>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</si>
  <si>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</si>
  <si>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</si>
  <si>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</si>
  <si>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</si>
  <si>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</si>
  <si>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</si>
  <si>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</si>
  <si>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</si>
  <si>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</si>
  <si>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</si>
  <si>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</si>
  <si>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</si>
  <si>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</si>
  <si>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</si>
  <si>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</si>
  <si>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</si>
  <si>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</si>
  <si>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</si>
  <si>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</si>
  <si>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</si>
  <si>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</si>
  <si>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</si>
  <si>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</si>
  <si>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</si>
  <si>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</si>
  <si>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</si>
  <si>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</si>
  <si>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</si>
  <si>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</si>
  <si>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</si>
  <si>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</si>
  <si>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</si>
  <si>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</si>
  <si>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</si>
  <si>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</si>
  <si>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</si>
  <si>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</si>
  <si>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</si>
  <si>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</si>
  <si>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</si>
  <si>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</si>
  <si>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</si>
  <si>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</si>
  <si>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</si>
  <si>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</si>
  <si>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</si>
  <si>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</si>
  <si>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</si>
  <si>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</si>
  <si>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</si>
  <si>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</si>
  <si>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</si>
  <si>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</si>
  <si>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</si>
  <si>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</si>
  <si>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</si>
  <si>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</si>
  <si>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</si>
  <si>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</si>
  <si>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</si>
  <si>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</si>
  <si>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</si>
  <si>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</si>
  <si>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</si>
  <si>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</si>
  <si>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</si>
  <si>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</si>
  <si>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</si>
  <si>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</si>
  <si>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</si>
  <si>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</si>
  <si>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</si>
  <si>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</si>
  <si>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</si>
  <si>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</si>
  <si>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</si>
  <si>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</si>
  <si>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</si>
  <si>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</si>
  <si>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</si>
  <si>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</si>
  <si>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</si>
  <si>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</si>
  <si>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</si>
  <si>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</si>
  <si>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</si>
  <si>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</si>
  <si>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</si>
  <si>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</si>
  <si>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</si>
  <si>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</si>
  <si>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</si>
  <si>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</si>
  <si>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</si>
  <si>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</si>
  <si>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</si>
  <si>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</si>
  <si>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</si>
  <si>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</si>
  <si>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</si>
  <si>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</si>
  <si>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</si>
  <si>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</si>
  <si>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</si>
  <si>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</si>
  <si>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</si>
  <si>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</si>
  <si>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</si>
  <si>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</si>
  <si>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</si>
  <si>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</si>
  <si>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</si>
  <si>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</si>
  <si>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</si>
  <si>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</si>
  <si>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</si>
  <si>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</si>
  <si>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</si>
  <si>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</si>
  <si>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</si>
  <si>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</si>
  <si>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</si>
  <si>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</si>
  <si>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</si>
  <si>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</si>
  <si>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</si>
  <si>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</si>
  <si>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</si>
  <si>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</si>
  <si>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</si>
  <si>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</si>
  <si>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</si>
  <si>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</si>
  <si>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</si>
  <si>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</si>
  <si>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</si>
  <si>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</si>
  <si>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</si>
  <si>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</si>
  <si>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</si>
  <si>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</si>
  <si>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</si>
  <si>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</si>
  <si>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</si>
  <si>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</si>
  <si>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</si>
  <si>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</si>
  <si>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</si>
  <si>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</si>
  <si>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</si>
  <si>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</si>
  <si>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</si>
  <si>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</si>
  <si>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</si>
  <si>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</si>
  <si>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</si>
  <si>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</si>
  <si>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</si>
  <si>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</si>
  <si>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</si>
  <si>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</si>
  <si>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</si>
  <si>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</si>
  <si>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</si>
  <si>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</si>
  <si>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</si>
  <si>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</si>
  <si>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</si>
  <si>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</si>
  <si>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</si>
  <si>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</si>
  <si>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</si>
  <si>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</si>
  <si>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</si>
  <si>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</si>
  <si>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</si>
  <si>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</si>
  <si>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</si>
  <si>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</si>
  <si>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</si>
  <si>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</si>
  <si>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</si>
  <si>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</si>
  <si>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</si>
  <si>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</si>
  <si>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</si>
  <si>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</si>
  <si>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</si>
  <si>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</si>
  <si>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</si>
  <si>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</si>
  <si>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</si>
  <si>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</si>
  <si>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</si>
  <si>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</si>
  <si>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</si>
  <si>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</si>
  <si>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</si>
  <si>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</si>
  <si>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</si>
  <si>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</si>
  <si>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</si>
  <si>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</si>
  <si>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</si>
  <si>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</si>
  <si>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</si>
  <si>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</si>
  <si>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</si>
  <si>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</si>
  <si>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</si>
  <si>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</si>
  <si>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</si>
  <si>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</si>
  <si>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</si>
  <si>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</si>
  <si>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</si>
  <si>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</si>
  <si>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</si>
  <si>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</si>
  <si>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</si>
  <si>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</si>
  <si>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</si>
  <si>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</si>
  <si>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</si>
  <si>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</si>
  <si>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</si>
  <si>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</si>
  <si>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</si>
  <si>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</si>
  <si>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</si>
  <si>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</si>
  <si>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</si>
  <si>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</si>
  <si>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</si>
  <si>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</si>
  <si>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</si>
  <si>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</si>
  <si>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</si>
  <si>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</si>
  <si>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</si>
  <si>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</si>
  <si>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</si>
  <si>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</si>
  <si>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</si>
  <si>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</si>
  <si>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</si>
  <si>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</si>
  <si>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</si>
  <si>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</si>
  <si>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</si>
  <si>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</si>
  <si>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</si>
  <si>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</si>
  <si>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</si>
  <si>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</si>
  <si>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</si>
  <si>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</si>
  <si>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</si>
  <si>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</si>
  <si>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</si>
  <si>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</si>
  <si>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</si>
  <si>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</si>
  <si>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</si>
  <si>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</si>
  <si>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</si>
  <si>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</si>
  <si>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</si>
  <si>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</si>
  <si>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</si>
  <si>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</si>
  <si>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</si>
  <si>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</si>
  <si>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</si>
  <si>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</si>
  <si>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</si>
  <si>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</si>
  <si>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</si>
  <si>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</si>
  <si>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</si>
  <si>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</si>
  <si>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</si>
  <si>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</si>
  <si>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</si>
  <si>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</si>
  <si>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</si>
  <si>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</si>
  <si>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</si>
  <si>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</si>
  <si>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</si>
  <si>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</si>
  <si>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</si>
  <si>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</si>
  <si>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</si>
  <si>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</si>
  <si>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</si>
  <si>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</si>
  <si>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</si>
  <si>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</si>
  <si>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</si>
  <si>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</si>
  <si>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</si>
  <si>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</si>
  <si>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</si>
  <si>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</si>
  <si>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</si>
  <si>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</si>
  <si>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</si>
  <si>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</si>
  <si>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</si>
  <si>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</si>
  <si>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</si>
  <si>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</si>
  <si>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</si>
  <si>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</si>
  <si>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</si>
  <si>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</si>
  <si>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</si>
  <si>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</si>
  <si>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</si>
  <si>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</si>
  <si>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</si>
  <si>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</si>
  <si>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</si>
  <si>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</si>
  <si>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</si>
  <si>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</si>
  <si>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</si>
  <si>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</si>
  <si>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</si>
  <si>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</si>
  <si>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</si>
  <si>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</si>
  <si>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</si>
  <si>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</si>
  <si>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</si>
  <si>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</si>
  <si>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</si>
  <si>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</si>
  <si>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</si>
  <si>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</si>
  <si>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</si>
  <si>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</si>
  <si>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</si>
  <si>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</si>
  <si>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</si>
  <si>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</si>
  <si>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</si>
  <si>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</si>
  <si>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</si>
  <si>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</si>
  <si>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</si>
  <si>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</si>
  <si>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</si>
  <si>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</si>
  <si>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</si>
  <si>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</si>
  <si>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</si>
  <si>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</si>
  <si>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</si>
  <si>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</si>
  <si>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</si>
  <si>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</si>
  <si>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</si>
  <si>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</si>
  <si>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</si>
  <si>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</si>
  <si>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</si>
  <si>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</si>
  <si>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</si>
  <si>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</si>
  <si>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</si>
  <si>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</si>
  <si>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</si>
  <si>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</si>
  <si>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</si>
  <si>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</si>
  <si>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</si>
  <si>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</si>
  <si>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</si>
  <si>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</si>
  <si>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</si>
  <si>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</si>
  <si>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</si>
  <si>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</si>
  <si>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</si>
  <si>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</si>
  <si>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</si>
  <si>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</si>
  <si>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</si>
  <si>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</si>
  <si>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</si>
  <si>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</si>
  <si>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</si>
  <si>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</si>
  <si>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</si>
  <si>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</si>
  <si>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</si>
  <si>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</si>
  <si>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</si>
  <si>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</si>
  <si>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</si>
  <si>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</si>
  <si>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</si>
  <si>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</si>
  <si>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</si>
  <si>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</si>
  <si>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</si>
  <si>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</si>
  <si>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</si>
  <si>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</si>
  <si>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</si>
  <si>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</si>
  <si>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</si>
  <si>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</si>
  <si>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</si>
  <si>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</si>
  <si>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</si>
  <si>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</si>
  <si>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</si>
  <si>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</si>
  <si>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</si>
  <si>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</si>
  <si>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</si>
  <si>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</si>
  <si>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</si>
  <si>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</si>
  <si>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</si>
  <si>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</si>
  <si>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</si>
  <si>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</si>
  <si>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</si>
  <si>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</si>
  <si>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</si>
  <si>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</si>
  <si>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</si>
  <si>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</si>
  <si>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</si>
  <si>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</si>
  <si>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</si>
  <si>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</si>
  <si>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</si>
  <si>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</si>
  <si>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</si>
  <si>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</si>
  <si>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</si>
  <si>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</si>
  <si>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</si>
  <si>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</si>
  <si>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</si>
  <si>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</si>
  <si>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</si>
  <si>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</si>
  <si>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</si>
  <si>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</si>
  <si>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</si>
  <si>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</si>
  <si>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</si>
  <si>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</si>
  <si>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</si>
  <si>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</si>
  <si>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</si>
  <si>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</si>
  <si>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</si>
  <si>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</si>
  <si>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</si>
  <si>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</si>
  <si>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</si>
  <si>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</si>
  <si>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</si>
  <si>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</si>
  <si>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</si>
  <si>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</si>
  <si>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</si>
  <si>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</si>
  <si>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</si>
  <si>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</si>
  <si>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</si>
  <si>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</si>
  <si>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</si>
  <si>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</si>
  <si>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</si>
  <si>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</si>
  <si>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</si>
  <si>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</si>
  <si>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</si>
  <si>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</si>
  <si>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</si>
  <si>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</si>
  <si>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</si>
  <si>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</si>
  <si>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</si>
  <si>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</si>
  <si>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</si>
  <si>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</si>
  <si>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</si>
  <si>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</si>
  <si>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</si>
  <si>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</si>
  <si>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</si>
  <si>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</si>
  <si>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</si>
  <si>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</si>
  <si>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</si>
  <si>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</si>
  <si>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</si>
  <si>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</si>
  <si>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</si>
  <si>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</si>
  <si>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</si>
  <si>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</si>
  <si>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</si>
  <si>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</si>
  <si>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</si>
  <si>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</si>
  <si>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</si>
  <si>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</si>
  <si>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</si>
  <si>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</si>
  <si>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</si>
  <si>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</si>
  <si>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</si>
  <si>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</si>
  <si>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</si>
  <si>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</si>
  <si>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</si>
  <si>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</si>
  <si>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</si>
  <si>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</si>
  <si>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</si>
  <si>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</si>
  <si>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</si>
  <si>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</si>
  <si>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</si>
  <si>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</si>
  <si>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</si>
  <si>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</si>
  <si>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</si>
  <si>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</si>
  <si>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</si>
  <si>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</si>
  <si>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</si>
  <si>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</si>
  <si>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</si>
  <si>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</si>
  <si>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</si>
  <si>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</si>
  <si>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</si>
  <si>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</si>
  <si>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</si>
  <si>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</si>
  <si>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</si>
  <si>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</si>
  <si>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</si>
  <si>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</si>
  <si>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</si>
  <si>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</si>
  <si>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</si>
  <si>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</si>
  <si>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</si>
  <si>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</si>
  <si>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</si>
  <si>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</si>
  <si>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</si>
  <si>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</si>
  <si>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</si>
  <si>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</si>
  <si>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</si>
  <si>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</si>
  <si>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</si>
  <si>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</si>
  <si>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</si>
  <si>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</si>
  <si>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</si>
  <si>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</si>
  <si>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</si>
  <si>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</si>
  <si>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</si>
  <si>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</si>
  <si>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</si>
  <si>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</si>
  <si>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</si>
  <si>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</si>
  <si>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</si>
  <si>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</si>
  <si>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</si>
  <si>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</si>
  <si>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</si>
  <si>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</si>
  <si>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</si>
  <si>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</si>
  <si>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</si>
  <si>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</si>
  <si>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</si>
  <si>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</si>
  <si>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</si>
  <si>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</si>
  <si>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</si>
  <si>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</si>
  <si>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</si>
  <si>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</si>
  <si>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</si>
  <si>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</si>
  <si>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</si>
  <si>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</si>
  <si>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</si>
  <si>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</si>
  <si>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</si>
  <si>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</si>
  <si>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</si>
  <si>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</si>
  <si>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</si>
  <si>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</si>
  <si>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</si>
  <si>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</si>
  <si>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</si>
  <si>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</si>
  <si>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</si>
  <si>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</si>
  <si>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</si>
  <si>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</si>
  <si>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</si>
  <si>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</si>
  <si>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</si>
  <si>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</si>
  <si>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</si>
  <si>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</si>
  <si>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</si>
  <si>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</si>
  <si>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</si>
  <si>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</si>
  <si>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</si>
  <si>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</si>
  <si>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</si>
  <si>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</si>
  <si>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</si>
  <si>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</si>
  <si>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</si>
  <si>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</si>
  <si>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</si>
  <si>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</si>
  <si>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</si>
  <si>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</si>
  <si>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</si>
  <si>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</si>
  <si>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</si>
  <si>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</si>
  <si>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</si>
  <si>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</si>
  <si>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</si>
  <si>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</si>
  <si>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</si>
  <si>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</si>
  <si>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</si>
  <si>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</si>
  <si>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</si>
  <si>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</si>
  <si>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</si>
  <si>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</si>
  <si>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</si>
  <si>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</si>
  <si>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</si>
  <si>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</si>
  <si>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</si>
  <si>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</si>
  <si>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</si>
  <si>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</si>
  <si>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</si>
  <si>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</si>
  <si>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</si>
  <si>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</si>
  <si>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</si>
  <si>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</si>
  <si>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</si>
  <si>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</si>
  <si>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</si>
  <si>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</si>
  <si>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</si>
  <si>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</si>
  <si>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</si>
  <si>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</si>
  <si>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</si>
  <si>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</si>
  <si>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</si>
  <si>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</si>
  <si>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</si>
  <si>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</si>
  <si>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</si>
  <si>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</si>
  <si>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</si>
  <si>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</si>
  <si>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</si>
  <si>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</si>
  <si>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</si>
  <si>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</si>
  <si>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</si>
  <si>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</si>
  <si>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</si>
  <si>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</si>
  <si>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</si>
  <si>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</si>
  <si>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</si>
  <si>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</si>
  <si>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</si>
  <si>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</si>
  <si>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</si>
  <si>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</si>
  <si>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</si>
  <si>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</si>
  <si>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</si>
  <si>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</si>
  <si>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</si>
  <si>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</si>
  <si>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</si>
  <si>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</si>
  <si>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</si>
  <si>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</si>
  <si>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</si>
  <si>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</si>
  <si>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</si>
  <si>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</si>
  <si>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</si>
  <si>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</si>
  <si>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</si>
  <si>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</si>
  <si>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</si>
  <si>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</si>
  <si>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</si>
  <si>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</si>
  <si>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</si>
  <si>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</si>
  <si>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</si>
  <si>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</si>
  <si>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</si>
  <si>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</si>
  <si>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</si>
  <si>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</si>
  <si>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</si>
  <si>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</si>
  <si>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</si>
  <si>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</si>
  <si>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</si>
  <si>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</si>
  <si>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</si>
  <si>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</si>
  <si>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</si>
  <si>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</si>
  <si>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</si>
  <si>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</si>
  <si>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</si>
  <si>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</si>
  <si>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</si>
  <si>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</si>
  <si>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</si>
  <si>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</si>
  <si>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</si>
  <si>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</si>
  <si>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</si>
  <si>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</si>
  <si>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</si>
  <si>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</si>
  <si>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</si>
  <si>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</si>
  <si>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</si>
  <si>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</si>
  <si>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</si>
  <si>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</si>
  <si>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</si>
  <si>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</si>
  <si>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</si>
  <si>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</si>
  <si>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</si>
  <si>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</si>
  <si>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</si>
  <si>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</si>
  <si>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</si>
  <si>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</si>
  <si>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</si>
  <si>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</si>
  <si>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</si>
  <si>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</si>
  <si>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</si>
  <si>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</si>
  <si>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</si>
  <si>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</si>
  <si>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</si>
  <si>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</si>
  <si>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</si>
  <si>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</si>
  <si>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</si>
  <si>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</si>
  <si>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</si>
  <si>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</si>
  <si>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</si>
  <si>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</si>
  <si>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</si>
  <si>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</si>
  <si>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</si>
  <si>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</si>
  <si>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</si>
  <si>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</si>
  <si>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</si>
  <si>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</si>
  <si>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</si>
  <si>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</si>
  <si>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</si>
  <si>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</si>
  <si>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</si>
  <si>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</si>
  <si>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</si>
  <si>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</si>
  <si>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</si>
  <si>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</si>
  <si>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</si>
  <si>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</si>
  <si>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</si>
  <si>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</si>
  <si>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</si>
  <si>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</si>
  <si>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</si>
  <si>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</si>
  <si>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</si>
  <si>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</si>
  <si>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</si>
  <si>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</si>
  <si>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</si>
  <si>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</si>
  <si>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</si>
  <si>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</si>
  <si>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</si>
  <si>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</si>
  <si>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</si>
  <si>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</si>
  <si>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</si>
  <si>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</si>
  <si>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</si>
  <si>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</si>
  <si>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</si>
  <si>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</si>
  <si>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</si>
  <si>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</si>
  <si>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</si>
  <si>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</si>
  <si>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</si>
  <si>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</si>
  <si>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</si>
  <si>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</si>
  <si>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</si>
  <si>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</si>
  <si>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</si>
  <si>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</si>
  <si>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</si>
  <si>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</si>
  <si>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</si>
  <si>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</si>
  <si>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</si>
  <si>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</si>
  <si>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</si>
  <si>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</si>
  <si>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</si>
  <si>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</si>
  <si>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</si>
  <si>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</si>
  <si>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</si>
  <si>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</si>
  <si>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</si>
  <si>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</si>
  <si>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</si>
  <si>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</si>
  <si>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</si>
  <si>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</si>
  <si>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</si>
  <si>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</si>
  <si>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</si>
  <si>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</si>
  <si>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</si>
  <si>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</si>
  <si>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</si>
  <si>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</si>
  <si>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</si>
  <si>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</si>
  <si>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</si>
  <si>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</si>
  <si>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</si>
  <si>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</si>
  <si>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</si>
  <si>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</si>
  <si>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</si>
  <si>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</si>
  <si>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</si>
  <si>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</si>
  <si>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</si>
  <si>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</si>
  <si>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</si>
  <si>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</si>
  <si>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</si>
  <si>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</si>
  <si>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</si>
  <si>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</si>
  <si>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</si>
  <si>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</si>
  <si>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</si>
  <si>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</si>
  <si>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</si>
  <si>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</si>
  <si>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</si>
  <si>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</si>
  <si>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</si>
  <si>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</si>
  <si>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</si>
  <si>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</si>
  <si>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</si>
  <si>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</si>
  <si>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</si>
  <si>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</si>
  <si>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</si>
  <si>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</si>
  <si>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</si>
  <si>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</si>
  <si>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</si>
  <si>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</si>
  <si>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</si>
  <si>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</si>
  <si>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</si>
  <si>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</si>
  <si>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</si>
  <si>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</si>
  <si>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</si>
  <si>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</si>
  <si>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</si>
  <si>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</si>
  <si>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</si>
  <si>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</si>
  <si>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</si>
  <si>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</si>
  <si>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</si>
  <si>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</si>
  <si>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</si>
  <si>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</si>
  <si>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</si>
  <si>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</si>
  <si>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</si>
  <si>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</si>
  <si>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</si>
  <si>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</si>
  <si>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</si>
  <si>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</si>
  <si>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</si>
  <si>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</si>
  <si>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</si>
  <si>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</si>
  <si>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</si>
  <si>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</si>
  <si>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</si>
  <si>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</si>
  <si>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</si>
  <si>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</si>
  <si>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</si>
  <si>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</si>
  <si>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</si>
  <si>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</si>
  <si>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</si>
  <si>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</si>
  <si>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</si>
  <si>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</si>
  <si>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</si>
  <si>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</si>
  <si>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</si>
  <si>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</si>
  <si>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</si>
  <si>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</si>
  <si>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</si>
  <si>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</si>
  <si>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</si>
  <si>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</si>
  <si>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</si>
  <si>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</si>
  <si>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</si>
  <si>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</si>
  <si>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</si>
  <si>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</si>
  <si>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</si>
  <si>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</si>
  <si>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</si>
  <si>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</si>
  <si>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</si>
  <si>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</si>
  <si>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</si>
  <si>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</si>
  <si>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</si>
  <si>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</si>
  <si>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</si>
  <si>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</si>
  <si>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</si>
  <si>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</si>
  <si>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</si>
  <si>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</si>
  <si>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</si>
  <si>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</si>
  <si>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</si>
  <si>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</si>
  <si>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</si>
  <si>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</si>
  <si>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</si>
  <si>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</si>
  <si>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</si>
  <si>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</si>
  <si>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</si>
  <si>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</si>
  <si>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</si>
  <si>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</si>
  <si>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</si>
  <si>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</si>
  <si>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</si>
  <si>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</si>
  <si>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</si>
  <si>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</si>
  <si>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</si>
  <si>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</si>
  <si>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</si>
  <si>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</si>
  <si>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</si>
  <si>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</si>
  <si>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</si>
  <si>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</si>
  <si>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</si>
  <si>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</si>
  <si>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</si>
  <si>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</si>
  <si>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</si>
  <si>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</si>
  <si>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</si>
  <si>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</si>
  <si>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</si>
  <si>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</si>
  <si>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</si>
  <si>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</si>
  <si>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</si>
  <si>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</si>
  <si>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</si>
  <si>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</si>
  <si>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</si>
  <si>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</si>
  <si>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</si>
  <si>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</si>
  <si>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</si>
  <si>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</si>
  <si>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</si>
  <si>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</si>
  <si>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</si>
  <si>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</si>
  <si>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</si>
  <si>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</si>
  <si>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</si>
  <si>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</si>
  <si>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</si>
  <si>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</si>
  <si>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</si>
  <si>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</si>
  <si>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</si>
  <si>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</si>
  <si>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</si>
  <si>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</si>
  <si>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</si>
  <si>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</si>
  <si>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</si>
  <si>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</si>
  <si>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</si>
  <si>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</si>
  <si>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</si>
  <si>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</si>
  <si>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</si>
  <si>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</si>
  <si>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</si>
  <si>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</si>
  <si>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</si>
  <si>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</si>
  <si>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</si>
  <si>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</si>
  <si>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</si>
  <si>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</si>
  <si>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</si>
  <si>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</si>
  <si>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</si>
  <si>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</si>
  <si>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</si>
  <si>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</si>
  <si>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</si>
  <si>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</si>
  <si>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</si>
  <si>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</si>
  <si>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</si>
  <si>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</si>
  <si>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</si>
  <si>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</si>
  <si>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</si>
  <si>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</si>
  <si>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</si>
  <si>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</si>
  <si>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</si>
  <si>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</si>
  <si>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</si>
  <si>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</si>
  <si>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</si>
  <si>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</si>
  <si>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</si>
  <si>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</si>
  <si>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</si>
  <si>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</si>
  <si>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</si>
  <si>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</si>
  <si>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</si>
  <si>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</si>
  <si>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</si>
  <si>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</si>
  <si>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</si>
  <si>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</si>
  <si>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</si>
  <si>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</si>
  <si>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</si>
  <si>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</si>
  <si>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</si>
  <si>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</si>
  <si>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</si>
  <si>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</si>
  <si>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</si>
  <si>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</si>
  <si>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</si>
  <si>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</si>
  <si>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</si>
  <si>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</si>
  <si>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</si>
  <si>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</si>
  <si>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</si>
  <si>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</si>
  <si>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</si>
  <si>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</si>
  <si>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</si>
  <si>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</si>
  <si>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</si>
  <si>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</si>
  <si>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</si>
  <si>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</si>
  <si>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</si>
  <si>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</si>
  <si>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</si>
  <si>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</si>
  <si>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</si>
  <si>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</si>
  <si>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</si>
  <si>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</si>
  <si>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</si>
  <si>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</si>
  <si>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</si>
  <si>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</si>
  <si>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</si>
  <si>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</si>
  <si>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</si>
  <si>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</si>
  <si>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</si>
  <si>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</si>
  <si>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</si>
  <si>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</si>
  <si>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</si>
  <si>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</si>
  <si>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</si>
  <si>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</si>
  <si>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</si>
  <si>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</si>
  <si>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</si>
  <si>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</si>
  <si>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</si>
  <si>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</si>
  <si>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</si>
  <si>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</si>
  <si>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</si>
  <si>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</si>
  <si>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</si>
  <si>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</si>
  <si>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</si>
  <si>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</si>
  <si>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</si>
  <si>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</si>
  <si>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</si>
  <si>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</si>
  <si>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</si>
  <si>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</si>
  <si>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</si>
  <si>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</si>
  <si>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</si>
  <si>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</si>
  <si>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</si>
  <si>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</si>
  <si>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</si>
  <si>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</si>
  <si>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</si>
  <si>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</si>
  <si>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</si>
  <si>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</si>
  <si>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</si>
  <si>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</si>
  <si>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</si>
  <si>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</si>
  <si>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</si>
  <si>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</si>
  <si>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</si>
  <si>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</si>
  <si>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</si>
  <si>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</si>
  <si>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</si>
  <si>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</si>
  <si>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</si>
  <si>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</si>
  <si>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</si>
  <si>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</si>
  <si>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</si>
  <si>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</si>
  <si>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</si>
  <si>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</si>
  <si>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</si>
  <si>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</si>
  <si>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</si>
  <si>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</si>
  <si>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</si>
  <si>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</si>
  <si>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</si>
  <si>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</si>
  <si>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</si>
  <si>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</si>
  <si>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</si>
  <si>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</si>
  <si>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</si>
  <si>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</si>
  <si>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</si>
  <si>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</si>
  <si>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</si>
  <si>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</si>
  <si>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</si>
  <si>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</si>
  <si>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</si>
  <si>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</si>
  <si>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</si>
  <si>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</si>
  <si>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</si>
  <si>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</si>
  <si>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</si>
  <si>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</si>
  <si>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</si>
  <si>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</si>
  <si>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</si>
  <si>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</si>
  <si>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</si>
  <si>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</si>
  <si>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</si>
  <si>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</si>
  <si>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</si>
  <si>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</si>
  <si>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</si>
  <si>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</si>
  <si>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</si>
  <si>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</si>
  <si>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</si>
  <si>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</si>
  <si>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</si>
  <si>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</si>
  <si>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</si>
  <si>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</si>
  <si>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</si>
  <si>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</si>
  <si>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</si>
  <si>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</si>
  <si>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</si>
  <si>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</si>
  <si>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</si>
  <si>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</si>
  <si>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</si>
  <si>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</si>
  <si>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</si>
  <si>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</si>
  <si>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</si>
  <si>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</si>
  <si>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</si>
  <si>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</si>
  <si>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</si>
  <si>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</si>
  <si>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</si>
  <si>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</si>
  <si>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</si>
  <si>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</si>
  <si>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</si>
  <si>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</si>
  <si>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</si>
  <si>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</si>
  <si>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</si>
  <si>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</si>
  <si>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</si>
  <si>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</si>
  <si>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</si>
  <si>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</si>
  <si>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</si>
  <si>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</si>
  <si>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</si>
  <si>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</si>
  <si>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</si>
  <si>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</si>
  <si>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</si>
  <si>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</si>
  <si>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</si>
  <si>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</si>
  <si>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</si>
  <si>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</si>
  <si>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</si>
  <si>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</si>
  <si>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</si>
  <si>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</si>
  <si>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</si>
  <si>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</si>
  <si>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</si>
  <si>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</si>
  <si>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</si>
  <si>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</si>
  <si>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</si>
  <si>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</si>
  <si>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</si>
  <si>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</si>
  <si>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</si>
  <si>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</si>
  <si>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</si>
  <si>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</si>
  <si>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</si>
  <si>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</si>
  <si>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</si>
  <si>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</si>
  <si>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</si>
  <si>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</si>
  <si>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</si>
  <si>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</si>
  <si>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</si>
  <si>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</si>
  <si>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</si>
  <si>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</si>
  <si>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</si>
  <si>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</si>
  <si>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</si>
  <si>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</si>
  <si>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</si>
  <si>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</si>
  <si>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</si>
  <si>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</si>
  <si>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</si>
  <si>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</si>
  <si>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</si>
  <si>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</si>
  <si>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</si>
  <si>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</si>
  <si>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</si>
  <si>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</si>
  <si>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</si>
  <si>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</si>
  <si>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</si>
  <si>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</si>
  <si>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</si>
  <si>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</si>
  <si>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</si>
  <si>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</si>
  <si>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</si>
  <si>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</si>
  <si>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</si>
  <si>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</si>
  <si>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</si>
  <si>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</si>
  <si>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</si>
  <si>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</si>
  <si>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</si>
  <si>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</si>
  <si>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</si>
  <si>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</si>
  <si>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</si>
  <si>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</si>
  <si>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</si>
  <si>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</si>
  <si>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</si>
  <si>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</si>
  <si>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</si>
  <si>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</si>
  <si>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</si>
  <si>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</si>
  <si>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</si>
  <si>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</si>
  <si>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</si>
  <si>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</si>
  <si>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</si>
  <si>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</si>
  <si>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</si>
  <si>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</si>
  <si>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</si>
  <si>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</si>
  <si>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</si>
  <si>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</si>
  <si>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</si>
  <si>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</si>
  <si>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</si>
  <si>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</si>
  <si>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</si>
  <si>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</si>
  <si>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</si>
  <si>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</si>
  <si>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</si>
  <si>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</si>
  <si>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</si>
  <si>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</si>
  <si>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</si>
  <si>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</si>
  <si>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</si>
  <si>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</si>
  <si>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</si>
  <si>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</si>
  <si>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</si>
  <si>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</si>
  <si>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</si>
  <si>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</si>
  <si>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</si>
  <si>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</si>
  <si>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</si>
  <si>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</si>
  <si>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</si>
  <si>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</si>
  <si>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</si>
  <si>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</si>
  <si>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</si>
  <si>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</si>
  <si>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</si>
  <si>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</si>
  <si>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</si>
  <si>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</si>
  <si>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</si>
  <si>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</si>
  <si>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</si>
  <si>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</si>
  <si>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</si>
  <si>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</si>
  <si>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</si>
  <si>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</si>
  <si>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</si>
  <si>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</si>
  <si>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</si>
  <si>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</si>
  <si>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</si>
  <si>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</si>
  <si>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</si>
  <si>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</si>
  <si>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</si>
  <si>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</si>
  <si>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</si>
  <si>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</si>
  <si>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</si>
  <si>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</si>
  <si>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</si>
  <si>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</si>
  <si>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</si>
  <si>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</si>
  <si>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</si>
  <si>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</si>
  <si>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</si>
  <si>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</si>
  <si>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</si>
  <si>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</si>
  <si>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</si>
  <si>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</si>
  <si>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</si>
  <si>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</si>
  <si>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</si>
  <si>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</si>
  <si>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</si>
  <si>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</si>
  <si>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</si>
  <si>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</si>
  <si>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</si>
  <si>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</si>
  <si>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</si>
  <si>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</si>
  <si>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</si>
  <si>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</si>
  <si>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</si>
  <si>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</si>
  <si>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</si>
  <si>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</si>
  <si>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</si>
  <si>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</si>
  <si>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</si>
  <si>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</si>
  <si>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</si>
  <si>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</si>
  <si>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</si>
  <si>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</si>
  <si>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</si>
  <si>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</si>
  <si>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</si>
  <si>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</si>
  <si>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</si>
  <si>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</si>
  <si>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</si>
  <si>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</si>
  <si>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</si>
  <si>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</si>
  <si>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</si>
  <si>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</si>
  <si>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</si>
  <si>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</si>
  <si>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</si>
  <si>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</si>
  <si>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</si>
  <si>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</si>
  <si>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</si>
  <si>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</si>
  <si>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</si>
  <si>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</si>
  <si>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</si>
  <si>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</si>
  <si>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</si>
  <si>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</si>
  <si>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</si>
  <si>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</si>
  <si>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</si>
  <si>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</si>
  <si>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</si>
  <si>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</si>
  <si>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</si>
  <si>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</si>
  <si>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</si>
  <si>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</si>
  <si>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</si>
  <si>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</si>
  <si>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</si>
  <si>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</si>
  <si>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</si>
  <si>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</si>
  <si>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</si>
  <si>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</si>
  <si>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</si>
  <si>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</si>
  <si>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</si>
  <si>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</si>
  <si>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</si>
  <si>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</si>
  <si>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</si>
  <si>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</si>
  <si>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</si>
  <si>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</si>
  <si>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</si>
  <si>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</si>
  <si>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</si>
  <si>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</si>
  <si>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</si>
  <si>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</si>
  <si>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</si>
  <si>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</si>
  <si>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</si>
  <si>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</si>
  <si>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</si>
  <si>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</si>
  <si>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</si>
  <si>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</si>
  <si>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</si>
  <si>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</si>
  <si>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</si>
  <si>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</si>
  <si>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</si>
  <si>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</si>
  <si>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</si>
  <si>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</si>
  <si>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</si>
  <si>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</si>
  <si>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</si>
  <si>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</si>
  <si>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</si>
  <si>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</si>
  <si>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</si>
  <si>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</si>
  <si>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</si>
  <si>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</si>
  <si>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</si>
  <si>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</si>
  <si>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</si>
  <si>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</si>
  <si>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</si>
  <si>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</si>
  <si>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</si>
  <si>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</si>
  <si>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</si>
  <si>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</si>
  <si>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</si>
  <si>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</si>
  <si>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</si>
  <si>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</si>
  <si>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</si>
  <si>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</si>
  <si>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</si>
  <si>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</si>
  <si>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</si>
  <si>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</si>
  <si>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</si>
  <si>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</si>
  <si>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</si>
  <si>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</si>
  <si>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</si>
  <si>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</si>
  <si>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</si>
  <si>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</si>
  <si>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</si>
  <si>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</si>
  <si>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</si>
  <si>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</si>
  <si>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</si>
  <si>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</si>
  <si>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</si>
  <si>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</si>
  <si>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</si>
  <si>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</si>
  <si>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</si>
  <si>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</si>
  <si>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</si>
  <si>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</si>
  <si>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</si>
  <si>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</si>
  <si>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</si>
  <si>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</si>
  <si>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</si>
  <si>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</si>
  <si>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</si>
  <si>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</si>
  <si>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</si>
  <si>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</si>
  <si>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</si>
  <si>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</si>
  <si>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</si>
  <si>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</si>
  <si>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</si>
  <si>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</si>
  <si>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</si>
  <si>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</si>
  <si>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</si>
  <si>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</si>
  <si>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</si>
  <si>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</si>
  <si>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</si>
  <si>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</si>
  <si>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</si>
  <si>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</si>
  <si>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</si>
  <si>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</si>
  <si>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</si>
  <si>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</si>
  <si>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</si>
  <si>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</si>
  <si>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</si>
  <si>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</si>
  <si>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</si>
  <si>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</si>
  <si>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</si>
  <si>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</si>
  <si>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</si>
  <si>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</si>
  <si>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</si>
  <si>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</si>
  <si>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</si>
  <si>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</si>
  <si>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</si>
  <si>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</si>
  <si>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</si>
  <si>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</si>
  <si>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</si>
  <si>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</si>
  <si>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</si>
  <si>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</si>
  <si>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</si>
  <si>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</si>
  <si>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</si>
  <si>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</si>
  <si>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</si>
  <si>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</si>
  <si>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</si>
  <si>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</si>
  <si>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</si>
  <si>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</si>
  <si>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</si>
  <si>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</si>
  <si>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</si>
  <si>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</si>
  <si>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</si>
  <si>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</si>
  <si>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</si>
  <si>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</si>
  <si>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</si>
  <si>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</si>
  <si>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</si>
  <si>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</si>
  <si>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</si>
  <si>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</si>
  <si>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</si>
  <si>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</si>
  <si>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</si>
  <si>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</si>
  <si>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</si>
  <si>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</si>
  <si>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</si>
  <si>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</si>
  <si>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</si>
  <si>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</si>
  <si>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</si>
  <si>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</si>
  <si>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</si>
  <si>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</si>
  <si>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</si>
  <si>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</si>
  <si>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</si>
  <si>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</si>
  <si>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</si>
  <si>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</si>
  <si>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</si>
  <si>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</si>
  <si>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</si>
  <si>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</si>
  <si>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</si>
  <si>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</si>
  <si>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</si>
  <si>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</si>
  <si>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</si>
  <si>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</si>
  <si>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</si>
  <si>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</si>
  <si>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</si>
  <si>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</si>
  <si>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</si>
  <si>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</si>
  <si>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</si>
  <si>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</si>
  <si>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</si>
  <si>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</si>
  <si>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</si>
  <si>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</si>
  <si>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</si>
  <si>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</si>
  <si>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</si>
  <si>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</si>
  <si>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</si>
  <si>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</si>
  <si>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</si>
  <si>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</si>
  <si>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</si>
  <si>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</si>
  <si>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</si>
  <si>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</si>
  <si>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</si>
  <si>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</si>
  <si>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</si>
  <si>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</si>
  <si>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</si>
  <si>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</si>
  <si>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</si>
  <si>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</si>
  <si>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</si>
  <si>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</si>
  <si>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</si>
  <si>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</si>
  <si>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</si>
  <si>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</si>
  <si>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</si>
  <si>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</si>
  <si>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</si>
  <si>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</si>
  <si>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</si>
  <si>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</si>
  <si>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</si>
  <si>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</si>
  <si>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</si>
  <si>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</si>
  <si>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</si>
  <si>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</si>
  <si>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</si>
  <si>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</si>
  <si>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</si>
  <si>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</si>
  <si>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</si>
  <si>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</si>
  <si>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</si>
  <si>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</si>
  <si>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</si>
  <si>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</si>
  <si>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</si>
  <si>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</si>
  <si>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</si>
  <si>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</si>
  <si>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</si>
  <si>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</si>
  <si>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</si>
  <si>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</si>
  <si>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</si>
  <si>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</si>
  <si>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</si>
  <si>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</si>
  <si>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</si>
  <si>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</si>
  <si>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</si>
  <si>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</si>
  <si>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</si>
  <si>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</si>
  <si>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</si>
  <si>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</si>
  <si>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</si>
  <si>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</si>
  <si>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</si>
  <si>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</si>
  <si>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</si>
  <si>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</si>
  <si>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</si>
  <si>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</si>
  <si>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</si>
  <si>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</si>
  <si>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</si>
  <si>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</si>
  <si>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</si>
  <si>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</si>
  <si>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</si>
  <si>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</si>
  <si>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</si>
  <si>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</si>
  <si>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</si>
  <si>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</si>
  <si>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</si>
  <si>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</si>
  <si>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</si>
  <si>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</si>
  <si>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</si>
  <si>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</si>
  <si>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</si>
  <si>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</si>
  <si>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</si>
  <si>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</si>
  <si>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</si>
  <si>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</si>
  <si>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</si>
  <si>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</si>
  <si>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</si>
  <si>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</si>
  <si>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</si>
  <si>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</si>
  <si>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</si>
  <si>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</si>
  <si>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</si>
  <si>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</si>
  <si>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</si>
  <si>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</si>
  <si>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</si>
  <si>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</si>
  <si>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</si>
  <si>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</si>
  <si>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</si>
  <si>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</si>
  <si>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</si>
  <si>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</si>
  <si>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</si>
  <si>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</si>
  <si>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</si>
  <si>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</si>
  <si>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</si>
  <si>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</si>
  <si>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</si>
  <si>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</si>
  <si>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</si>
  <si>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</si>
  <si>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</si>
  <si>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</si>
  <si>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</si>
  <si>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</si>
  <si>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</si>
  <si>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</si>
  <si>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</si>
  <si>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</si>
  <si>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</si>
  <si>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</si>
  <si>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</si>
  <si>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</si>
  <si>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</si>
  <si>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</si>
  <si>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</si>
  <si>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</si>
  <si>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</si>
  <si>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</si>
  <si>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</si>
  <si>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</si>
  <si>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</si>
  <si>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</si>
  <si>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</si>
  <si>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</si>
  <si>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</si>
  <si>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</si>
  <si>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</si>
  <si>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</si>
  <si>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</si>
  <si>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</si>
  <si>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</si>
  <si>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</si>
  <si>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</si>
  <si>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</si>
  <si>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</si>
  <si>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</si>
  <si>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</si>
  <si>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</si>
  <si>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</si>
  <si>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</si>
  <si>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</si>
  <si>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</si>
  <si>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</si>
  <si>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</si>
  <si>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</si>
  <si>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</si>
  <si>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</si>
  <si>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</si>
  <si>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</si>
  <si>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</si>
  <si>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</si>
  <si>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</si>
  <si>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</si>
  <si>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</si>
  <si>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</si>
  <si>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</si>
  <si>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</si>
  <si>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</si>
  <si>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</si>
  <si>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</si>
  <si>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</si>
  <si>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</si>
  <si>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</si>
  <si>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</si>
  <si>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</si>
  <si>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</si>
  <si>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</si>
  <si>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</si>
  <si>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</si>
  <si>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</si>
  <si>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</si>
  <si>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</si>
  <si>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</si>
  <si>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</si>
  <si>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</si>
  <si>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</si>
  <si>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</si>
  <si>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</si>
  <si>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</si>
  <si>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</si>
  <si>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</si>
  <si>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</si>
  <si>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</si>
  <si>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</si>
  <si>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</si>
  <si>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</si>
  <si>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</si>
  <si>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</si>
  <si>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</si>
  <si>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</si>
  <si>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</si>
  <si>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</si>
  <si>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</si>
  <si>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</si>
  <si>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</si>
  <si>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</si>
  <si>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</si>
  <si>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</si>
  <si>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</si>
  <si>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</si>
  <si>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</si>
  <si>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</si>
  <si>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</si>
  <si>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</si>
  <si>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</si>
  <si>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</si>
  <si>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</si>
  <si>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</si>
  <si>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</si>
  <si>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</si>
  <si>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</si>
  <si>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</si>
  <si>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</si>
  <si>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</si>
  <si>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</si>
  <si>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</si>
  <si>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</si>
  <si>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</si>
  <si>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</si>
  <si>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</si>
  <si>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</si>
  <si>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</si>
  <si>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</si>
  <si>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</si>
  <si>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</si>
  <si>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</si>
  <si>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</si>
  <si>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</si>
  <si>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</si>
  <si>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</si>
  <si>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</si>
  <si>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</si>
  <si>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</si>
  <si>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</si>
  <si>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</si>
  <si>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</si>
  <si>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</si>
  <si>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</si>
  <si>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</si>
  <si>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</si>
  <si>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</si>
  <si>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</si>
  <si>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</si>
  <si>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</si>
  <si>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</si>
  <si>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</si>
  <si>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</si>
  <si>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</si>
  <si>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</si>
  <si>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</si>
  <si>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</si>
  <si>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</si>
  <si>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</si>
  <si>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</si>
  <si>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</si>
  <si>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</si>
  <si>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</si>
  <si>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</si>
  <si>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</si>
  <si>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</si>
  <si>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</si>
  <si>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</si>
  <si>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</si>
  <si>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</si>
  <si>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</si>
  <si>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</si>
  <si>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</si>
  <si>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</si>
  <si>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</si>
  <si>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</si>
  <si>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</si>
  <si>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</si>
  <si>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</si>
  <si>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</si>
  <si>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</si>
  <si>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</si>
  <si>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</si>
  <si>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</si>
  <si>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</si>
  <si>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</si>
  <si>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</si>
  <si>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</si>
  <si>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</si>
  <si>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</si>
  <si>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</si>
  <si>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</si>
  <si>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</si>
  <si>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</si>
  <si>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</si>
  <si>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</si>
  <si>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</si>
  <si>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</si>
  <si>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</si>
  <si>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</si>
  <si>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</si>
  <si>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</si>
  <si>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</si>
  <si>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</si>
  <si>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</si>
  <si>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</si>
  <si>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</si>
  <si>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</si>
  <si>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</si>
  <si>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</si>
  <si>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</si>
  <si>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</si>
  <si>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</si>
  <si>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</si>
  <si>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</si>
  <si>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</si>
  <si>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</si>
  <si>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</si>
  <si>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</si>
  <si>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</si>
  <si>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</si>
  <si>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</si>
  <si>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</si>
  <si>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</si>
  <si>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</si>
  <si>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</si>
  <si>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</si>
  <si>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</si>
  <si>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</si>
  <si>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</si>
  <si>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</si>
  <si>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</si>
  <si>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</si>
  <si>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</si>
  <si>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</si>
  <si>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</si>
  <si>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</si>
  <si>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</si>
  <si>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</si>
  <si>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</si>
  <si>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</si>
  <si>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</si>
  <si>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</si>
  <si>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</si>
  <si>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</si>
  <si>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</si>
  <si>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</si>
  <si>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</si>
  <si>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</si>
  <si>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</si>
  <si>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</si>
  <si>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</si>
  <si>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</si>
  <si>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</si>
  <si>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</si>
  <si>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</si>
  <si>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</si>
  <si>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</si>
  <si>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</si>
  <si>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</si>
  <si>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</si>
  <si>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</si>
  <si>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</si>
  <si>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</si>
  <si>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</si>
  <si>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</si>
  <si>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</si>
  <si>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</si>
  <si>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</si>
  <si>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</si>
  <si>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</si>
  <si>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</si>
  <si>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</si>
  <si>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</si>
  <si>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</si>
  <si>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</si>
  <si>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</si>
  <si>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</si>
  <si>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</si>
  <si>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</si>
  <si>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</si>
  <si>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</si>
  <si>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</si>
  <si>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</si>
  <si>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</si>
  <si>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</si>
  <si>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</si>
  <si>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</si>
  <si>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</si>
  <si>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</si>
  <si>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</si>
  <si>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</si>
  <si>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</si>
  <si>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</si>
  <si>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</si>
  <si>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</si>
  <si>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</si>
  <si>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</si>
  <si>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</si>
  <si>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</si>
  <si>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</si>
  <si>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</si>
  <si>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</si>
  <si>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</si>
  <si>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</si>
  <si>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</si>
  <si>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</si>
  <si>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</si>
  <si>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</si>
  <si>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</si>
  <si>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</si>
  <si>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</si>
  <si>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</si>
  <si>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</si>
  <si>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</si>
  <si>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</si>
  <si>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</si>
  <si>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</si>
  <si>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</si>
  <si>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</si>
  <si>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</si>
  <si>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</si>
  <si>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</si>
  <si>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</si>
  <si>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</si>
  <si>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</si>
  <si>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</si>
  <si>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</si>
  <si>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</si>
  <si>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</si>
  <si>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</si>
  <si>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</si>
  <si>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</si>
  <si>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</si>
  <si>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</si>
  <si>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</si>
  <si>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</si>
  <si>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</si>
  <si>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</si>
  <si>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</si>
  <si>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</si>
  <si>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</si>
  <si>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</si>
  <si>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</si>
  <si>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</si>
  <si>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</si>
  <si>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</si>
  <si>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</si>
  <si>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</si>
  <si>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</si>
  <si>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</si>
  <si>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</si>
  <si>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</si>
  <si>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</si>
  <si>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</si>
  <si>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</si>
  <si>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</si>
  <si>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</si>
  <si>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</si>
  <si>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</si>
  <si>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</si>
  <si>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</si>
  <si>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</si>
  <si>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</si>
  <si>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</si>
  <si>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</si>
  <si>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</si>
  <si>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</si>
  <si>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</si>
  <si>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</si>
  <si>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</si>
  <si>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</si>
  <si>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</si>
  <si>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</si>
  <si>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</si>
  <si>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</si>
  <si>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</si>
  <si>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</si>
  <si>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</si>
  <si>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</si>
  <si>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</si>
  <si>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</si>
  <si>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</si>
  <si>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</si>
  <si>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</si>
  <si>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</si>
  <si>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</si>
  <si>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</si>
  <si>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</si>
  <si>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</si>
  <si>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</si>
  <si>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</si>
  <si>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</si>
  <si>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</si>
  <si>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</si>
  <si>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</si>
  <si>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</si>
  <si>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</si>
  <si>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</si>
  <si>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</si>
  <si>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</si>
  <si>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</si>
  <si>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</si>
  <si>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</si>
  <si>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</si>
  <si>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</si>
  <si>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</si>
  <si>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</si>
  <si>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</si>
  <si>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</si>
  <si>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</si>
  <si>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</si>
  <si>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</si>
  <si>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</si>
  <si>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</si>
  <si>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</si>
  <si>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</si>
  <si>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</si>
  <si>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</si>
  <si>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</si>
  <si>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</si>
  <si>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</si>
  <si>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</si>
  <si>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</si>
  <si>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</si>
  <si>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</si>
  <si>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</si>
  <si>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</si>
  <si>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</si>
  <si>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</si>
  <si>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</si>
  <si>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</si>
  <si>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</si>
  <si>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</si>
  <si>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</si>
  <si>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</si>
  <si>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</si>
  <si>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</si>
  <si>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</si>
  <si>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</si>
  <si>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</si>
  <si>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</si>
  <si>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</si>
  <si>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</si>
  <si>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</si>
  <si>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</si>
  <si>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</si>
  <si>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</si>
  <si>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</si>
  <si>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</si>
  <si>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</si>
  <si>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</si>
  <si>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</si>
  <si>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</si>
  <si>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</si>
  <si>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</si>
  <si>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</si>
  <si>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</si>
  <si>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</si>
  <si>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</si>
  <si>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</si>
  <si>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</si>
  <si>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</si>
  <si>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</si>
  <si>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</si>
  <si>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</si>
  <si>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</si>
  <si>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</si>
  <si>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</si>
  <si>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</si>
  <si>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</si>
  <si>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</si>
  <si>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</si>
  <si>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</si>
  <si>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</si>
  <si>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</si>
  <si>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</si>
  <si>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</si>
  <si>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</si>
  <si>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</si>
  <si>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</si>
  <si>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</si>
  <si>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</si>
  <si>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</si>
  <si>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</si>
  <si>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</si>
  <si>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</si>
  <si>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</si>
  <si>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</si>
  <si>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</si>
  <si>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</si>
  <si>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</si>
  <si>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</si>
  <si>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</si>
  <si>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</si>
  <si>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</si>
  <si>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</si>
  <si>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</si>
  <si>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</si>
  <si>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</si>
  <si>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</si>
  <si>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</si>
  <si>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</si>
  <si>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</si>
  <si>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</si>
  <si>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</si>
  <si>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</si>
  <si>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</si>
  <si>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</si>
  <si>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</si>
  <si>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</si>
  <si>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</si>
  <si>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</si>
  <si>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</si>
  <si>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</si>
  <si>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</si>
  <si>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</si>
  <si>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</si>
  <si>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</si>
  <si>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</si>
  <si>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</si>
  <si>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</si>
  <si>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</si>
  <si>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</si>
  <si>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</si>
  <si>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</si>
  <si>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</si>
  <si>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</si>
  <si>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</si>
  <si>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</si>
  <si>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</si>
  <si>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</si>
  <si>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</si>
  <si>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</si>
  <si>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</si>
  <si>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</si>
  <si>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</si>
  <si>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</si>
  <si>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</si>
  <si>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</si>
  <si>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</si>
  <si>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</si>
  <si>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</si>
  <si>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</si>
  <si>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</si>
  <si>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</si>
  <si>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</si>
  <si>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</si>
  <si>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</si>
  <si>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</si>
  <si>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</si>
  <si>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</si>
  <si>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</si>
  <si>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</si>
  <si>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</si>
  <si>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</si>
  <si>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</si>
  <si>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</si>
  <si>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</si>
  <si>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</si>
  <si>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</si>
  <si>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</si>
  <si>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</si>
  <si>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</si>
  <si>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</si>
  <si>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</si>
  <si>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</si>
  <si>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</si>
  <si>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</si>
  <si>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</si>
  <si>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</si>
  <si>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</si>
  <si>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</si>
  <si>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</si>
  <si>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</si>
  <si>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</si>
  <si>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</si>
  <si>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</si>
  <si>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</si>
  <si>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</si>
  <si>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</si>
  <si>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</si>
  <si>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</si>
  <si>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</si>
  <si>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</si>
  <si>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</si>
  <si>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</si>
  <si>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</si>
  <si>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</si>
  <si>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</si>
  <si>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</si>
  <si>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</si>
  <si>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</si>
  <si>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</si>
  <si>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</si>
  <si>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</si>
  <si>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</si>
  <si>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</si>
  <si>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</si>
  <si>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</si>
  <si>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</si>
  <si>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</si>
  <si>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</si>
  <si>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</si>
  <si>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</si>
  <si>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</si>
  <si>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</si>
  <si>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</si>
  <si>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</si>
  <si>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</si>
  <si>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</si>
  <si>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</si>
  <si>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</si>
  <si>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</si>
  <si>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</si>
  <si>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</si>
  <si>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</si>
  <si>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</si>
  <si>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</si>
  <si>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</si>
  <si>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</si>
  <si>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</si>
  <si>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</si>
  <si>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</si>
  <si>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</si>
  <si>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</si>
  <si>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</si>
  <si>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</si>
  <si>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</si>
  <si>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</si>
  <si>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</si>
  <si>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</si>
  <si>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</si>
  <si>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</si>
  <si>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</si>
  <si>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</si>
  <si>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</si>
  <si>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</si>
  <si>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</si>
  <si>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</si>
  <si>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</si>
  <si>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</si>
  <si>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</si>
  <si>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</si>
  <si>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</si>
  <si>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</si>
  <si>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</si>
  <si>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</si>
  <si>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</si>
  <si>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</si>
  <si>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</si>
  <si>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</si>
  <si>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</si>
  <si>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</si>
  <si>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</si>
  <si>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</si>
  <si>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</si>
  <si>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</si>
  <si>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</si>
  <si>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</si>
  <si>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</si>
  <si>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</si>
  <si>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</si>
  <si>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</si>
  <si>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</si>
  <si>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</si>
  <si>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</si>
  <si>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</si>
  <si>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</si>
  <si>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</si>
  <si>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</si>
  <si>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</si>
  <si>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</si>
  <si>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</si>
  <si>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</si>
  <si>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</si>
  <si>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</si>
  <si>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</si>
  <si>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</si>
  <si>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</si>
  <si>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</si>
  <si>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</si>
  <si>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</si>
  <si>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</si>
  <si>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</si>
  <si>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</si>
  <si>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</si>
  <si>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</si>
  <si>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</si>
  <si>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</si>
  <si>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</si>
  <si>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</si>
  <si>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</si>
  <si>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</si>
  <si>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</si>
  <si>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</si>
  <si>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</si>
  <si>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</si>
  <si>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</si>
  <si>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</si>
  <si>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</si>
  <si>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</si>
  <si>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</si>
  <si>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</si>
  <si>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</si>
  <si>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</si>
  <si>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</si>
  <si>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</si>
  <si>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</si>
  <si>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</si>
  <si>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</si>
  <si>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</si>
  <si>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</si>
  <si>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</si>
  <si>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</si>
  <si>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</si>
  <si>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</si>
  <si>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</si>
  <si>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</si>
  <si>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</si>
  <si>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</si>
  <si>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</si>
  <si>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</si>
  <si>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</si>
  <si>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</si>
  <si>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</si>
  <si>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</si>
  <si>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</si>
  <si>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</si>
  <si>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</si>
  <si>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</si>
  <si>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</si>
  <si>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</si>
  <si>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</si>
  <si>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</si>
  <si>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</si>
  <si>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</si>
  <si>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</si>
  <si>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</si>
  <si>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</si>
  <si>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</si>
  <si>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</si>
  <si>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</si>
  <si>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</si>
  <si>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</si>
  <si>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</si>
  <si>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</si>
  <si>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</si>
  <si>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</si>
  <si>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</si>
  <si>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</si>
  <si>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</si>
  <si>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</si>
  <si>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</si>
  <si>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</si>
  <si>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</si>
  <si>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</si>
  <si>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</si>
  <si>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</si>
  <si>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</si>
  <si>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</si>
  <si>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</si>
  <si>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</si>
  <si>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</si>
  <si>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</si>
  <si>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</si>
  <si>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</si>
  <si>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</si>
  <si>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</si>
  <si>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</si>
  <si>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</si>
  <si>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</si>
  <si>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</si>
  <si>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</si>
  <si>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</si>
  <si>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</si>
  <si>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</si>
  <si>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</si>
  <si>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</si>
  <si>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</si>
  <si>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</si>
  <si>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</si>
  <si>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</si>
  <si>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</si>
  <si>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</si>
  <si>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</si>
  <si>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</si>
  <si>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</si>
  <si>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</si>
  <si>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</si>
  <si>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</si>
  <si>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</si>
  <si>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</si>
  <si>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</si>
  <si>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</si>
  <si>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</si>
  <si>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</si>
  <si>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</si>
  <si>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</si>
  <si>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</si>
  <si>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</si>
  <si>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</si>
  <si>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</si>
  <si>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</si>
  <si>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</si>
  <si>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</si>
  <si>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</si>
  <si>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</si>
  <si>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</si>
  <si>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</si>
  <si>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</si>
  <si>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</si>
  <si>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</si>
  <si>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</si>
  <si>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</si>
  <si>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</si>
  <si>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</si>
  <si>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</si>
  <si>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</si>
  <si>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</si>
  <si>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</si>
  <si>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</si>
  <si>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</si>
  <si>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</si>
  <si>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</si>
  <si>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</si>
  <si>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</si>
  <si>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</si>
  <si>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</si>
  <si>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</si>
  <si>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</si>
  <si>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</si>
  <si>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</si>
  <si>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</si>
  <si>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</si>
  <si>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</si>
  <si>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</si>
  <si>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</si>
  <si>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</si>
  <si>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</si>
  <si>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</si>
  <si>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</si>
  <si>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</si>
  <si>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</si>
  <si>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</si>
  <si>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</si>
  <si>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</si>
  <si>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</si>
  <si>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</si>
  <si>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</si>
  <si>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</si>
  <si>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</si>
  <si>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</si>
  <si>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</si>
  <si>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</si>
  <si>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</si>
  <si>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</si>
  <si>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</si>
  <si>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</si>
  <si>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</si>
  <si>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</si>
  <si>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</si>
  <si>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</si>
  <si>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</si>
  <si>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</si>
  <si>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</si>
  <si>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</si>
  <si>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</si>
  <si>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</si>
  <si>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</si>
  <si>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</si>
  <si>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</si>
  <si>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</si>
  <si>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</si>
  <si>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</si>
  <si>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</si>
  <si>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</si>
  <si>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</si>
  <si>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</si>
  <si>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</si>
  <si>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</si>
  <si>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</si>
  <si>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</si>
  <si>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</si>
  <si>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</si>
  <si>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</si>
  <si>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</si>
  <si>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</si>
  <si>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</si>
  <si>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</si>
  <si>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</si>
  <si>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</si>
  <si>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</si>
  <si>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</si>
  <si>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</si>
  <si>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</si>
  <si>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</si>
  <si>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</si>
  <si>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</si>
  <si>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</si>
  <si>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</si>
  <si>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</si>
  <si>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</si>
  <si>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</si>
  <si>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</si>
  <si>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</si>
  <si>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</si>
  <si>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</si>
  <si>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</si>
  <si>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</si>
  <si>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</si>
  <si>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</si>
  <si>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</si>
  <si>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</si>
  <si>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</si>
  <si>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</si>
  <si>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</si>
  <si>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</si>
  <si>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</si>
  <si>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</si>
  <si>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</si>
  <si>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</si>
  <si>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</si>
  <si>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</si>
  <si>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</si>
  <si>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</si>
  <si>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</si>
  <si>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</si>
  <si>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</si>
  <si>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</si>
  <si>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</si>
  <si>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</si>
  <si>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</si>
  <si>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</si>
  <si>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</si>
  <si>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</si>
  <si>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</si>
  <si>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</si>
  <si>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</si>
  <si>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</si>
  <si>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</si>
  <si>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</si>
  <si>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</si>
  <si>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</si>
  <si>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</si>
  <si>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</si>
  <si>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</si>
  <si>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</si>
  <si>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</si>
  <si>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</si>
  <si>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</si>
  <si>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</si>
  <si>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</si>
  <si>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</si>
  <si>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</si>
  <si>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</si>
  <si>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</si>
  <si>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</si>
  <si>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</si>
  <si>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</si>
  <si>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</si>
  <si>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</si>
  <si>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</si>
  <si>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</si>
  <si>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</si>
  <si>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</si>
  <si>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</si>
  <si>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</si>
  <si>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</si>
  <si>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</si>
  <si>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</si>
  <si>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</si>
  <si>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</si>
  <si>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</si>
  <si>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</si>
  <si>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</si>
  <si>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</si>
  <si>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</si>
  <si>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</si>
  <si>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</si>
  <si>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</si>
  <si>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</si>
  <si>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</si>
  <si>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</si>
  <si>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</si>
  <si>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</si>
  <si>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</si>
  <si>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</si>
  <si>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</si>
  <si>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</si>
  <si>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</si>
  <si>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</si>
  <si>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</si>
  <si>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</si>
  <si>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</si>
  <si>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</si>
  <si>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</si>
  <si>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</si>
  <si>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</si>
  <si>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</si>
  <si>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</si>
  <si>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</si>
  <si>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</si>
  <si>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</si>
  <si>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</si>
  <si>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</si>
  <si>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</si>
  <si>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</si>
  <si>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</si>
  <si>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</si>
  <si>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</si>
  <si>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</si>
  <si>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</si>
  <si>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</si>
  <si>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</si>
  <si>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</si>
  <si>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</si>
  <si>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</si>
  <si>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</si>
  <si>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</si>
  <si>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</si>
  <si>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</si>
  <si>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</si>
  <si>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</si>
  <si>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</si>
  <si>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</si>
  <si>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</si>
  <si>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</si>
  <si>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</si>
  <si>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</si>
  <si>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</si>
  <si>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</si>
  <si>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</si>
  <si>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</si>
  <si>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</si>
  <si>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</si>
  <si>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</si>
  <si>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</si>
  <si>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</si>
  <si>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</si>
  <si>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</si>
  <si>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</si>
  <si>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</si>
  <si>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</si>
  <si>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</si>
  <si>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</si>
  <si>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</si>
  <si>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</si>
  <si>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</si>
  <si>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</si>
  <si>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</si>
  <si>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</si>
  <si>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</si>
  <si>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</si>
  <si>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</si>
  <si>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</si>
  <si>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</si>
  <si>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</si>
  <si>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</si>
  <si>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</si>
  <si>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</si>
  <si>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</si>
  <si>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</si>
  <si>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</si>
  <si>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</si>
  <si>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</si>
  <si>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</si>
  <si>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</si>
  <si>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</si>
  <si>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</si>
  <si>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</si>
  <si>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</si>
  <si>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</si>
  <si>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</si>
  <si>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</si>
  <si>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</si>
  <si>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</si>
  <si>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</si>
  <si>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</si>
  <si>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</si>
  <si>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</si>
  <si>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</si>
  <si>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</si>
  <si>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</si>
  <si>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</si>
  <si>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</si>
  <si>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</si>
  <si>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</si>
  <si>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</si>
  <si>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</si>
  <si>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</si>
  <si>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</si>
  <si>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</si>
  <si>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</si>
  <si>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</si>
  <si>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</si>
  <si>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</si>
  <si>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</si>
  <si>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</si>
  <si>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</si>
  <si>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</si>
  <si>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</si>
  <si>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</si>
  <si>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</si>
  <si>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</si>
  <si>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</si>
  <si>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</si>
  <si>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</si>
  <si>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</si>
  <si>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</si>
  <si>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</si>
  <si>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</si>
  <si>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</si>
  <si>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</si>
  <si>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</si>
  <si>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</si>
  <si>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</si>
  <si>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</si>
  <si>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</si>
  <si>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</si>
  <si>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</si>
  <si>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</si>
  <si>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</si>
  <si>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</si>
  <si>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</si>
  <si>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</si>
  <si>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</si>
  <si>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</si>
  <si>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</si>
  <si>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</si>
  <si>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</si>
  <si>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</si>
  <si>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</si>
  <si>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</si>
  <si>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</si>
  <si>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</si>
  <si>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</si>
  <si>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</si>
  <si>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</si>
  <si>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</si>
  <si>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</si>
  <si>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</si>
  <si>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</si>
  <si>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</si>
  <si>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</si>
  <si>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</si>
  <si>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</si>
  <si>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</si>
  <si>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</si>
  <si>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</si>
  <si>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</si>
  <si>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</si>
  <si>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</si>
  <si>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</si>
  <si>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</si>
  <si>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</si>
  <si>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</si>
  <si>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</si>
  <si>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</si>
  <si>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</si>
  <si>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</si>
  <si>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</si>
  <si>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</si>
  <si>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</si>
  <si>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</si>
  <si>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</si>
  <si>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</si>
  <si>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</si>
  <si>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</si>
  <si>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</si>
  <si>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</si>
  <si>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</si>
  <si>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</si>
  <si>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</si>
  <si>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</si>
  <si>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</si>
  <si>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</si>
  <si>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</si>
  <si>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</si>
  <si>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</si>
  <si>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</si>
  <si>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</si>
  <si>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</si>
  <si>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</si>
  <si>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</si>
  <si>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</si>
  <si>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</si>
  <si>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</si>
  <si>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</si>
  <si>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</si>
  <si>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</si>
  <si>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</si>
  <si>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</si>
  <si>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</si>
  <si>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</si>
  <si>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</si>
  <si>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</si>
  <si>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</si>
  <si>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</si>
  <si>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</si>
  <si>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</si>
  <si>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</si>
  <si>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</si>
  <si>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</si>
  <si>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</si>
  <si>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</si>
  <si>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</si>
  <si>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</si>
  <si>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</si>
  <si>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</si>
  <si>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</si>
  <si>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</si>
  <si>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</si>
  <si>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</si>
  <si>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</si>
  <si>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</si>
  <si>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</si>
  <si>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</si>
  <si>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</si>
  <si>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</si>
  <si>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</si>
  <si>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</si>
  <si>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</si>
  <si>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</si>
  <si>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</si>
  <si>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</si>
  <si>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</si>
  <si>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</si>
  <si>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</si>
  <si>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</si>
  <si>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</si>
  <si>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</si>
  <si>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</si>
  <si>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</si>
  <si>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</si>
  <si>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</si>
  <si>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</si>
  <si>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</si>
  <si>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</si>
  <si>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</si>
  <si>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</si>
  <si>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</si>
  <si>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</si>
  <si>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</si>
  <si>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</si>
  <si>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</si>
  <si>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</si>
  <si>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</si>
  <si>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</si>
  <si>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</si>
  <si>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</si>
  <si>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</si>
  <si>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</si>
  <si>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</si>
  <si>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</si>
  <si>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</si>
  <si>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</si>
  <si>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</si>
  <si>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</si>
  <si>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</si>
  <si>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</si>
  <si>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</si>
  <si>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</si>
  <si>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</si>
  <si>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</si>
  <si>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</si>
  <si>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</si>
  <si>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</si>
  <si>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</si>
  <si>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</si>
  <si>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</si>
  <si>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</si>
  <si>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</si>
  <si>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</si>
  <si>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</si>
  <si>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</si>
  <si>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</si>
  <si>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</si>
  <si>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</si>
  <si>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</si>
  <si>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</si>
  <si>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</si>
  <si>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</si>
  <si>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</si>
  <si>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</si>
  <si>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</si>
  <si>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</si>
  <si>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</si>
  <si>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</si>
  <si>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</si>
  <si>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</si>
  <si>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</si>
  <si>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</si>
  <si>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</si>
  <si>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</si>
  <si>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</si>
  <si>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</si>
  <si>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</si>
  <si>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</si>
  <si>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</si>
  <si>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</si>
  <si>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</si>
  <si>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</si>
  <si>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</si>
  <si>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</si>
  <si>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</si>
  <si>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</si>
  <si>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</si>
  <si>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</si>
  <si>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</si>
  <si>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</si>
  <si>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</si>
  <si>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</si>
  <si>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</si>
  <si>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</si>
  <si>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</si>
  <si>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</si>
  <si>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</si>
  <si>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</si>
  <si>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</si>
  <si>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</si>
  <si>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</si>
  <si>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</si>
  <si>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</si>
  <si>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</si>
  <si>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</si>
  <si>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</si>
  <si>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</si>
  <si>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</si>
  <si>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</si>
  <si>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</si>
  <si>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</si>
  <si>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</si>
  <si>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</si>
  <si>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</si>
  <si>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</si>
  <si>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</si>
  <si>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</si>
  <si>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</si>
  <si>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</si>
  <si>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</si>
  <si>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</si>
  <si>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</si>
  <si>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</si>
  <si>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</si>
  <si>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</si>
  <si>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</si>
  <si>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</si>
  <si>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</si>
  <si>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</si>
  <si>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</si>
  <si>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</si>
  <si>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</si>
  <si>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</si>
  <si>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</si>
  <si>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</si>
  <si>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</si>
  <si>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</si>
  <si>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</si>
  <si>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</si>
  <si>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</si>
  <si>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</si>
  <si>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</si>
  <si>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</si>
  <si>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</si>
  <si>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</si>
  <si>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</si>
  <si>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</si>
  <si>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</si>
  <si>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</si>
  <si>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</si>
  <si>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</si>
  <si>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</si>
  <si>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</si>
  <si>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</si>
  <si>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</si>
  <si>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</si>
  <si>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</si>
  <si>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</si>
  <si>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</si>
  <si>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</si>
  <si>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</si>
  <si>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</si>
  <si>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</si>
  <si>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</si>
  <si>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</si>
  <si>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</si>
  <si>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</si>
  <si>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</si>
  <si>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</si>
  <si>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</si>
  <si>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</si>
  <si>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</si>
  <si>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</si>
  <si>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</si>
  <si>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</si>
  <si>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</si>
  <si>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</si>
  <si>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</si>
  <si>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</si>
  <si>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</si>
  <si>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</si>
  <si>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</si>
  <si>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</si>
  <si>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</si>
  <si>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</si>
  <si>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</si>
  <si>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</si>
  <si>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</si>
  <si>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</si>
  <si>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</si>
  <si>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</si>
  <si>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</si>
  <si>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</si>
  <si>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</si>
  <si>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</si>
  <si>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</si>
  <si>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</si>
  <si>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</si>
  <si>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</si>
  <si>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</si>
  <si>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</si>
  <si>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</si>
  <si>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</si>
  <si>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</si>
  <si>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</si>
  <si>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</si>
  <si>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</si>
  <si>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</si>
  <si>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</si>
  <si>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</si>
  <si>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</si>
  <si>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</si>
  <si>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</si>
  <si>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</si>
  <si>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</si>
  <si>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</si>
  <si>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</si>
  <si>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</si>
  <si>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</si>
  <si>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</si>
  <si>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</si>
  <si>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</si>
  <si>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</si>
  <si>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</si>
  <si>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</si>
  <si>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</si>
  <si>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</si>
  <si>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</si>
  <si>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</si>
  <si>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</si>
  <si>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</si>
  <si>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</si>
  <si>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</si>
  <si>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</si>
  <si>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</si>
  <si>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</si>
  <si>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</si>
  <si>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</si>
  <si>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</si>
  <si>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</si>
  <si>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</si>
  <si>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</si>
  <si>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</si>
  <si>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</si>
  <si>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</si>
  <si>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</si>
  <si>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</si>
  <si>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</si>
  <si>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</si>
  <si>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</si>
  <si>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</si>
  <si>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</si>
  <si>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</si>
  <si>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</si>
  <si>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</si>
  <si>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</si>
  <si>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</si>
  <si>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</si>
  <si>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</si>
  <si>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</si>
  <si>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</si>
  <si>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</si>
  <si>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</si>
  <si>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</si>
  <si>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</si>
  <si>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</si>
  <si>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</si>
  <si>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</si>
  <si>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</si>
  <si>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</si>
  <si>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</si>
  <si>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</si>
  <si>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</si>
  <si>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</si>
  <si>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</si>
  <si>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</si>
  <si>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</si>
  <si>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</si>
  <si>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</si>
  <si>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</si>
  <si>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</si>
  <si>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</si>
  <si>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</si>
  <si>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</si>
  <si>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</si>
  <si>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</si>
  <si>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</si>
  <si>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</si>
  <si>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</si>
  <si>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</si>
  <si>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</si>
  <si>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</si>
  <si>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</si>
  <si>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</si>
  <si>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</si>
  <si>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</si>
  <si>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</si>
  <si>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</si>
  <si>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</si>
  <si>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</si>
  <si>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</si>
  <si>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</si>
  <si>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</si>
  <si>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</si>
  <si>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</si>
  <si>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</si>
  <si>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</si>
  <si>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</si>
  <si>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</si>
  <si>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</si>
  <si>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</si>
  <si>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</si>
  <si>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</si>
  <si>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</si>
  <si>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</si>
  <si>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</si>
  <si>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</si>
  <si>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</si>
  <si>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</si>
  <si>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</si>
  <si>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</si>
  <si>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</si>
  <si>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</si>
  <si>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</si>
  <si>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</si>
  <si>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</si>
  <si>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</si>
  <si>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</si>
  <si>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</si>
  <si>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</si>
  <si>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</si>
  <si>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</si>
  <si>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</si>
  <si>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</si>
  <si>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</si>
  <si>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</si>
  <si>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</si>
  <si>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</si>
  <si>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</si>
  <si>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</si>
  <si>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</si>
  <si>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</si>
  <si>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</si>
  <si>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</si>
  <si>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</si>
  <si>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</si>
  <si>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</si>
  <si>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</si>
  <si>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</si>
  <si>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</si>
  <si>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</si>
  <si>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</si>
  <si>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</si>
  <si>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</si>
  <si>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</si>
  <si>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</si>
  <si>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</si>
  <si>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</si>
  <si>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</si>
  <si>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</si>
  <si>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</si>
  <si>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</si>
  <si>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</si>
  <si>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</si>
  <si>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</si>
  <si>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</si>
  <si>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</si>
  <si>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</si>
  <si>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</si>
  <si>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</si>
  <si>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</si>
  <si>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</si>
  <si>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</si>
  <si>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</si>
  <si>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</si>
  <si>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</si>
  <si>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</si>
  <si>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</si>
  <si>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</si>
  <si>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</si>
  <si>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</si>
  <si>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</si>
  <si>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</si>
  <si>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</si>
  <si>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</si>
  <si>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</si>
  <si>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</si>
  <si>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</si>
  <si>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</si>
  <si>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</si>
  <si>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</si>
  <si>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</si>
  <si>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</si>
  <si>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</si>
  <si>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</si>
  <si>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</si>
  <si>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</si>
  <si>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</si>
  <si>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</si>
  <si>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</si>
  <si>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</si>
  <si>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</si>
  <si>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</si>
  <si>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</si>
  <si>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</si>
  <si>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</si>
  <si>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</si>
  <si>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</si>
  <si>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</si>
  <si>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</si>
  <si>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</si>
  <si>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</si>
  <si>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</si>
  <si>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</si>
  <si>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</si>
  <si>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</si>
  <si>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</si>
  <si>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</si>
  <si>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</si>
  <si>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</si>
  <si>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</si>
  <si>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</si>
  <si>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</si>
  <si>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</si>
  <si>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</si>
  <si>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</si>
  <si>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</si>
  <si>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</si>
  <si>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</si>
  <si>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</si>
  <si>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</si>
  <si>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</si>
  <si>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</si>
  <si>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</si>
  <si>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</si>
  <si>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</si>
  <si>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</si>
  <si>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</si>
  <si>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</si>
  <si>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</si>
  <si>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</si>
  <si>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</si>
  <si>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</si>
  <si>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</si>
  <si>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</si>
  <si>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</si>
  <si>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</si>
  <si>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</si>
  <si>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</si>
  <si>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</si>
  <si>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</si>
  <si>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</si>
  <si>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</si>
  <si>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</si>
  <si>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</si>
  <si>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</si>
  <si>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</si>
  <si>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</si>
  <si>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</si>
  <si>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</si>
  <si>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</si>
  <si>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</si>
  <si>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</si>
  <si>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</si>
  <si>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</si>
  <si>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</si>
  <si>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</si>
  <si>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</si>
  <si>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</si>
  <si>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</si>
  <si>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</si>
  <si>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</si>
  <si>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</si>
  <si>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</si>
  <si>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</si>
  <si>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</si>
  <si>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</si>
  <si>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</si>
  <si>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</si>
  <si>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</si>
  <si>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</si>
  <si>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</si>
  <si>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</si>
  <si>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</si>
  <si>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</si>
  <si>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</si>
  <si>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</si>
  <si>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</si>
  <si>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</si>
  <si>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</si>
  <si>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</si>
  <si>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</si>
  <si>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</si>
  <si>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</si>
  <si>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</si>
  <si>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</si>
  <si>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</si>
  <si>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</si>
  <si>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</si>
  <si>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</si>
  <si>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</si>
  <si>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</si>
  <si>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</si>
  <si>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</si>
  <si>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</si>
  <si>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</si>
  <si>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</si>
  <si>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</si>
  <si>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</si>
  <si>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</si>
  <si>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</si>
  <si>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</si>
  <si>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</si>
  <si>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</si>
  <si>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</si>
  <si>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</si>
  <si>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</si>
  <si>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</si>
  <si>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</si>
  <si>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</si>
  <si>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</si>
  <si>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</si>
  <si>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</si>
  <si>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</si>
  <si>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</si>
  <si>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</si>
  <si>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</si>
  <si>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</si>
  <si>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</si>
  <si>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</si>
  <si>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</si>
  <si>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</si>
  <si>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</si>
  <si>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</si>
  <si>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</si>
  <si>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</si>
  <si>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</si>
  <si>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</si>
  <si>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</si>
  <si>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</si>
  <si>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</si>
  <si>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</si>
  <si>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</si>
  <si>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</si>
  <si>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</si>
  <si>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</si>
  <si>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</si>
  <si>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</si>
  <si>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</si>
  <si>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</si>
  <si>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</si>
  <si>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</si>
  <si>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</si>
  <si>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</si>
  <si>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</si>
  <si>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</si>
  <si>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</si>
  <si>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</si>
  <si>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</si>
  <si>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</si>
  <si>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</si>
  <si>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</si>
  <si>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</si>
  <si>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</si>
  <si>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</si>
  <si>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</si>
  <si>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</si>
  <si>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</si>
  <si>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</si>
  <si>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</si>
  <si>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</si>
  <si>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</si>
  <si>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</si>
  <si>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</si>
  <si>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</si>
  <si>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</si>
  <si>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</si>
  <si>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</si>
  <si>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</si>
  <si>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</si>
  <si>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</si>
  <si>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</si>
  <si>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</si>
  <si>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</si>
  <si>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</si>
  <si>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</si>
  <si>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</si>
  <si>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</si>
  <si>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</si>
  <si>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</si>
  <si>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</si>
  <si>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</si>
  <si>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</si>
  <si>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</si>
  <si>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</si>
  <si>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</si>
  <si>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</si>
  <si>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</si>
  <si>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</si>
  <si>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</si>
  <si>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</si>
  <si>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</si>
  <si>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</si>
  <si>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</si>
  <si>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</si>
  <si>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</si>
  <si>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</si>
  <si>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</si>
  <si>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</si>
  <si>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</si>
  <si>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</si>
  <si>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</si>
  <si>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</si>
  <si>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</si>
  <si>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</si>
  <si>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</si>
  <si>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</si>
  <si>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</si>
  <si>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</si>
  <si>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</si>
  <si>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</si>
  <si>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</si>
  <si>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</si>
  <si>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</si>
  <si>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</si>
  <si>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</si>
  <si>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</si>
  <si>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</si>
  <si>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</si>
  <si>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</si>
  <si>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</si>
  <si>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</si>
  <si>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</si>
  <si>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</si>
  <si>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</si>
  <si>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</si>
  <si>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</si>
  <si>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</si>
  <si>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</si>
  <si>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</si>
  <si>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</si>
  <si>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</si>
  <si>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</si>
  <si>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</si>
  <si>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</si>
  <si>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</si>
  <si>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</si>
  <si>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</si>
  <si>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</si>
  <si>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</si>
  <si>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</si>
  <si>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</si>
  <si>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</si>
  <si>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</si>
  <si>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</si>
  <si>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</si>
  <si>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</si>
  <si>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</si>
  <si>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</si>
  <si>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</si>
  <si>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</si>
  <si>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</si>
  <si>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</si>
  <si>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</si>
  <si>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</si>
  <si>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</si>
  <si>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</si>
  <si>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</si>
  <si>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</si>
  <si>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</si>
  <si>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</si>
  <si>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</si>
  <si>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</si>
  <si>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</si>
  <si>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</si>
  <si>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</si>
  <si>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</si>
  <si>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</si>
  <si>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</si>
  <si>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</si>
  <si>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</si>
  <si>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</si>
  <si>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</si>
  <si>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</si>
  <si>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</si>
  <si>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</si>
  <si>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</si>
  <si>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</si>
  <si>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</si>
  <si>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</si>
  <si>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</si>
  <si>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</si>
  <si>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</si>
  <si>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</si>
  <si>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</si>
  <si>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</si>
  <si>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</si>
  <si>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</si>
  <si>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</si>
  <si>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</si>
  <si>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</si>
  <si>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</si>
  <si>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</si>
  <si>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</si>
  <si>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</si>
  <si>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</si>
  <si>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</si>
  <si>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</si>
  <si>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</si>
  <si>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</si>
  <si>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</si>
  <si>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</si>
  <si>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</si>
  <si>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</si>
  <si>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</si>
  <si>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</si>
  <si>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</si>
  <si>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</si>
  <si>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</si>
  <si>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</si>
  <si>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</si>
  <si>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</si>
  <si>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</si>
  <si>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</si>
  <si>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</si>
  <si>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</si>
  <si>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</si>
  <si>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</si>
  <si>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</si>
  <si>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</si>
  <si>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</si>
  <si>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</si>
  <si>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</si>
  <si>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</si>
  <si>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</si>
  <si>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</si>
  <si>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</si>
  <si>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</si>
  <si>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</si>
  <si>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</si>
  <si>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</si>
  <si>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</si>
  <si>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</si>
  <si>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</si>
  <si>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</si>
  <si>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</si>
  <si>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</si>
  <si>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</si>
  <si>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</si>
  <si>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</si>
  <si>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</si>
  <si>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</si>
  <si>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</si>
  <si>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</si>
  <si>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</si>
  <si>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</si>
  <si>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</si>
  <si>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</si>
  <si>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</si>
  <si>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</si>
  <si>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</si>
  <si>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</si>
  <si>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</si>
  <si>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</si>
  <si>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</si>
  <si>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</si>
  <si>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</si>
  <si>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</si>
  <si>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</si>
  <si>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</si>
  <si>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</si>
  <si>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</si>
  <si>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</si>
  <si>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</si>
  <si>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</si>
  <si>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</si>
  <si>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</si>
  <si>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</si>
  <si>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</si>
  <si>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</si>
  <si>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</si>
  <si>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</si>
  <si>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</si>
  <si>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</si>
  <si>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</si>
  <si>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</si>
  <si>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</si>
  <si>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</si>
  <si>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</si>
  <si>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</si>
  <si>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</si>
  <si>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</si>
  <si>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</si>
  <si>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</si>
  <si>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</si>
  <si>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</si>
  <si>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</si>
  <si>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</si>
  <si>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</si>
  <si>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</si>
  <si>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</si>
  <si>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</si>
  <si>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</si>
  <si>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</si>
  <si>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</si>
  <si>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</si>
  <si>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</si>
  <si>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</si>
  <si>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</si>
  <si>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</si>
  <si>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</si>
  <si>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</si>
  <si>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</si>
  <si>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</si>
  <si>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</si>
  <si>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</si>
  <si>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</si>
  <si>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</si>
  <si>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</si>
  <si>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</si>
  <si>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</si>
  <si>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</si>
  <si>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</si>
  <si>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</si>
  <si>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</si>
  <si>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</si>
  <si>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</si>
  <si>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</si>
  <si>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</si>
  <si>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</si>
  <si>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</si>
  <si>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</si>
  <si>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</si>
  <si>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</si>
  <si>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</si>
  <si>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</si>
  <si>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</si>
  <si>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</si>
  <si>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</si>
  <si>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</si>
  <si>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</si>
  <si>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</si>
  <si>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</si>
  <si>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</si>
  <si>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</si>
  <si>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</si>
  <si>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</si>
  <si>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</si>
  <si>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</si>
  <si>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</si>
  <si>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</si>
  <si>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</si>
  <si>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</si>
  <si>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</si>
  <si>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</si>
  <si>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</si>
  <si>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</si>
  <si>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</si>
  <si>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</si>
  <si>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</si>
  <si>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</si>
  <si>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</si>
  <si>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</si>
  <si>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</si>
  <si>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</si>
  <si>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</si>
  <si>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</si>
  <si>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</si>
  <si>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</si>
  <si>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</si>
  <si>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</si>
  <si>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</si>
  <si>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</si>
  <si>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</si>
  <si>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</si>
  <si>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</si>
  <si>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</si>
  <si>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</si>
  <si>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</si>
  <si>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</si>
  <si>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</si>
  <si>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</si>
  <si>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</si>
  <si>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</si>
  <si>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</si>
  <si>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</si>
  <si>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</si>
  <si>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</si>
  <si>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</si>
  <si>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</si>
  <si>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</si>
  <si>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</si>
  <si>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</si>
  <si>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</si>
  <si>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</si>
  <si>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</si>
  <si>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</si>
  <si>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</si>
  <si>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</si>
  <si>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</si>
  <si>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</si>
  <si>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</si>
  <si>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</si>
  <si>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</si>
  <si>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</si>
  <si>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</si>
  <si>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</si>
  <si>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</si>
  <si>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</si>
  <si>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</si>
  <si>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</si>
  <si>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</si>
  <si>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</si>
  <si>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</si>
  <si>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</si>
  <si>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</si>
  <si>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</si>
  <si>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</si>
  <si>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</si>
  <si>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</si>
  <si>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</si>
  <si>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</si>
  <si>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</si>
  <si>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</si>
  <si>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</si>
  <si>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</si>
  <si>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</si>
  <si>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</si>
  <si>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</si>
  <si>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</si>
  <si>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</si>
  <si>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</si>
  <si>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</si>
  <si>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</si>
  <si>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</si>
  <si>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</si>
  <si>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</si>
  <si>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</si>
  <si>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</si>
  <si>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</si>
  <si>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</si>
  <si>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</si>
  <si>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</si>
  <si>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</si>
  <si>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</si>
  <si>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</si>
  <si>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</si>
  <si>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</si>
  <si>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</si>
  <si>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</si>
  <si>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</si>
  <si>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</si>
  <si>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</si>
  <si>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</si>
  <si>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</si>
  <si>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</si>
  <si>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</si>
  <si>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</si>
  <si>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</si>
  <si>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</si>
  <si>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</si>
  <si>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</si>
  <si>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</si>
  <si>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</si>
  <si>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</si>
  <si>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</si>
  <si>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</si>
  <si>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</si>
  <si>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</si>
  <si>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</si>
  <si>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</si>
  <si>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</si>
  <si>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</si>
  <si>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</si>
  <si>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</si>
  <si>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</si>
  <si>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</si>
  <si>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</si>
  <si>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</si>
  <si>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</si>
  <si>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</si>
  <si>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</si>
  <si>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</si>
  <si>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</si>
  <si>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</si>
  <si>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</si>
  <si>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</si>
  <si>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</si>
  <si>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</si>
  <si>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</si>
  <si>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</si>
  <si>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</si>
  <si>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</si>
  <si>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</si>
  <si>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</si>
  <si>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</si>
  <si>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</si>
  <si>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</si>
  <si>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</si>
  <si>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</si>
  <si>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</si>
  <si>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</si>
  <si>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</si>
  <si>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</si>
  <si>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</si>
  <si>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</si>
  <si>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</si>
  <si>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</si>
  <si>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</si>
  <si>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</si>
  <si>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</si>
  <si>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</si>
  <si>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</si>
  <si>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</si>
  <si>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</si>
  <si>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</si>
  <si>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</si>
  <si>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</si>
  <si>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</si>
  <si>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</si>
  <si>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</si>
  <si>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</si>
  <si>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</si>
  <si>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</si>
  <si>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</si>
  <si>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</si>
  <si>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</si>
  <si>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</si>
  <si>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</si>
  <si>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</si>
  <si>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</si>
  <si>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</si>
  <si>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</si>
  <si>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</si>
  <si>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</si>
  <si>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</si>
  <si>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</si>
  <si>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</si>
  <si>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</si>
  <si>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</si>
  <si>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</si>
  <si>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</si>
  <si>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</si>
  <si>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</si>
  <si>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</si>
  <si>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</si>
  <si>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</si>
  <si>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</si>
  <si>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</si>
  <si>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</si>
  <si>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</si>
  <si>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</si>
  <si>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</si>
  <si>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</si>
  <si>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</si>
  <si>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</si>
  <si>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</si>
  <si>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</si>
  <si>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</si>
  <si>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</si>
  <si>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</si>
  <si>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</si>
  <si>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</si>
  <si>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</si>
  <si>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</si>
  <si>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</si>
  <si>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</si>
  <si>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</si>
  <si>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</si>
  <si>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</si>
  <si>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</si>
  <si>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</si>
  <si>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</si>
  <si>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</si>
  <si>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</si>
  <si>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</si>
  <si>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</si>
  <si>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</si>
  <si>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</si>
  <si>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</si>
  <si>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</si>
  <si>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</si>
  <si>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</si>
  <si>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</si>
  <si>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</si>
  <si>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</si>
  <si>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</si>
  <si>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</si>
  <si>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</si>
  <si>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</si>
  <si>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</si>
  <si>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</si>
  <si>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</si>
  <si>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</si>
  <si>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</si>
  <si>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</si>
  <si>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</si>
  <si>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</si>
  <si>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</si>
  <si>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</si>
  <si>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</si>
  <si>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</si>
  <si>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</si>
  <si>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</si>
  <si>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</si>
  <si>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</si>
  <si>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</si>
  <si>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</si>
  <si>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</si>
  <si>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</si>
  <si>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</si>
  <si>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</si>
  <si>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</si>
  <si>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</si>
  <si>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</si>
  <si>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</si>
  <si>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</si>
  <si>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</si>
  <si>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</si>
  <si>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</si>
  <si>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</si>
  <si>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</si>
  <si>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</si>
  <si>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</si>
  <si>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</si>
  <si>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</si>
  <si>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</si>
  <si>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</si>
  <si>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</si>
  <si>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</si>
  <si>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</si>
  <si>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</si>
  <si>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</si>
  <si>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</si>
  <si>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</si>
  <si>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</si>
  <si>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</si>
  <si>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</si>
  <si>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</si>
  <si>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</si>
  <si>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</si>
  <si>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</si>
  <si>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</si>
  <si>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</si>
  <si>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</si>
  <si>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</si>
  <si>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</si>
  <si>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</si>
  <si>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</si>
  <si>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</si>
  <si>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</si>
  <si>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</si>
  <si>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</si>
  <si>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</si>
  <si>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</si>
  <si>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</si>
  <si>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</si>
  <si>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</si>
  <si>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</si>
  <si>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</si>
  <si>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</si>
  <si>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</si>
  <si>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</si>
  <si>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</si>
  <si>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</si>
  <si>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</si>
  <si>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</si>
  <si>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</si>
  <si>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</si>
  <si>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</si>
  <si>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</si>
  <si>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</si>
  <si>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</si>
  <si>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</si>
  <si>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</si>
  <si>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</si>
  <si>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</si>
  <si>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</si>
  <si>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</si>
  <si>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</si>
  <si>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</si>
  <si>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</si>
  <si>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</si>
  <si>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</si>
  <si>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</si>
  <si>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</si>
  <si>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</si>
  <si>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</si>
  <si>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</si>
  <si>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</si>
  <si>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</si>
  <si>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</si>
  <si>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</si>
  <si>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</si>
  <si>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</si>
  <si>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</si>
  <si>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</si>
  <si>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</si>
  <si>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</si>
  <si>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</si>
  <si>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</si>
  <si>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</si>
  <si>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</si>
  <si>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</si>
  <si>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</si>
  <si>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</si>
  <si>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</si>
  <si>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</si>
  <si>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</si>
  <si>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</si>
  <si>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</si>
  <si>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</si>
  <si>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</si>
  <si>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</si>
  <si>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</si>
  <si>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</si>
  <si>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</si>
  <si>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</si>
  <si>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</si>
  <si>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</si>
  <si>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</si>
  <si>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</si>
  <si>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</si>
  <si>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</si>
  <si>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</si>
  <si>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</si>
  <si>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</si>
  <si>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</si>
  <si>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</si>
  <si>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</si>
  <si>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</si>
  <si>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</si>
  <si>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</si>
  <si>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</si>
  <si>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</si>
  <si>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</si>
  <si>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</si>
  <si>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</si>
  <si>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</si>
  <si>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</si>
  <si>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</si>
  <si>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</si>
  <si>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</si>
  <si>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</si>
  <si>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</si>
  <si>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</si>
  <si>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</si>
  <si>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</si>
  <si>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</si>
  <si>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</si>
  <si>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</si>
  <si>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</si>
  <si>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</si>
  <si>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</si>
  <si>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</si>
  <si>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</si>
  <si>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</si>
  <si>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</si>
  <si>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</si>
  <si>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</si>
  <si>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</si>
  <si>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</si>
  <si>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</si>
  <si>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</si>
  <si>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</si>
  <si>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</si>
  <si>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</si>
  <si>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</si>
  <si>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</si>
  <si>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</si>
  <si>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</si>
  <si>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</si>
  <si>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</si>
  <si>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</si>
  <si>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</si>
  <si>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</si>
  <si>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</si>
  <si>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</si>
  <si>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</si>
  <si>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</si>
  <si>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</si>
  <si>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</si>
  <si>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</si>
  <si>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</si>
  <si>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</si>
  <si>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</si>
  <si>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</si>
  <si>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</si>
  <si>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</si>
  <si>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</si>
  <si>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</si>
  <si>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</si>
  <si>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</si>
  <si>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</si>
  <si>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</si>
  <si>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</si>
  <si>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</si>
  <si>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</si>
  <si>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</si>
  <si>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</si>
  <si>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</si>
  <si>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</si>
  <si>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</si>
  <si>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</si>
  <si>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</si>
  <si>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</si>
  <si>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</si>
  <si>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</si>
  <si>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</si>
  <si>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</si>
  <si>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</si>
  <si>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</si>
  <si>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</si>
  <si>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</si>
  <si>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</si>
  <si>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</si>
  <si>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</si>
  <si>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</si>
  <si>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</si>
  <si>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</si>
  <si>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</si>
  <si>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</si>
  <si>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</si>
  <si>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</si>
  <si>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</si>
  <si>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</si>
  <si>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</si>
  <si>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</si>
  <si>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</si>
  <si>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</si>
  <si>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</si>
  <si>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</si>
  <si>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</si>
  <si>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</si>
  <si>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</si>
  <si>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</si>
  <si>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</si>
  <si>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</si>
  <si>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</si>
  <si>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</si>
  <si>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</si>
  <si>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</si>
  <si>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</si>
  <si>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</si>
  <si>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</si>
  <si>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</si>
  <si>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</si>
  <si>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</si>
  <si>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</si>
  <si>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</si>
  <si>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</si>
  <si>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</si>
  <si>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</si>
  <si>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</si>
  <si>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</si>
  <si>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</si>
  <si>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</si>
  <si>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</si>
  <si>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</si>
  <si>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</si>
  <si>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</si>
  <si>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</si>
  <si>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</si>
  <si>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</si>
  <si>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</si>
  <si>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</si>
  <si>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</si>
  <si>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</si>
  <si>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</si>
  <si>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</si>
  <si>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</si>
  <si>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</si>
  <si>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</si>
  <si>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</si>
  <si>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</si>
  <si>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</si>
  <si>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</si>
  <si>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</si>
  <si>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</si>
  <si>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</si>
  <si>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</si>
  <si>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</si>
  <si>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</si>
  <si>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</si>
  <si>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</si>
  <si>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</si>
  <si>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</si>
  <si>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</si>
  <si>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</si>
  <si>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</si>
  <si>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</si>
  <si>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</si>
  <si>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</si>
  <si>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</si>
  <si>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</si>
  <si>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</si>
  <si>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</si>
  <si>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</si>
  <si>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</si>
  <si>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</si>
  <si>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</si>
  <si>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</si>
  <si>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</si>
  <si>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</si>
  <si>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</si>
  <si>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</si>
  <si>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</si>
  <si>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</si>
  <si>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</si>
  <si>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</si>
  <si>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</si>
  <si>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</si>
  <si>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</si>
  <si>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</si>
  <si>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</si>
  <si>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</si>
  <si>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</si>
  <si>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</si>
  <si>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</si>
  <si>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</si>
  <si>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</si>
  <si>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</si>
  <si>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</si>
  <si>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</si>
  <si>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</si>
  <si>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</si>
  <si>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</si>
  <si>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</si>
  <si>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</si>
  <si>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</si>
  <si>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</si>
  <si>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</si>
  <si>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</si>
  <si>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</si>
  <si>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</si>
  <si>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</si>
  <si>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</si>
  <si>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</si>
  <si>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</si>
  <si>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</si>
  <si>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</si>
  <si>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</si>
  <si>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</si>
  <si>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</si>
  <si>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</si>
  <si>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</si>
  <si>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</si>
  <si>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</si>
  <si>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</si>
  <si>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</si>
  <si>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</si>
  <si>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</si>
  <si>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</si>
  <si>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</si>
  <si>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</si>
  <si>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</si>
  <si>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</si>
  <si>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</si>
  <si>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</si>
  <si>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</si>
  <si>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</si>
  <si>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</si>
  <si>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</si>
  <si>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</si>
  <si>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</si>
  <si>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</si>
  <si>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</si>
  <si>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</si>
  <si>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</si>
  <si>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</si>
  <si>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</si>
  <si>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</si>
  <si>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</si>
  <si>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</si>
  <si>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</si>
  <si>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</si>
  <si>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</si>
  <si>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</si>
  <si>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</si>
  <si>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</si>
  <si>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</si>
  <si>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</si>
  <si>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</si>
  <si>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</si>
  <si>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</si>
  <si>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</si>
  <si>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</si>
  <si>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</si>
  <si>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</si>
  <si>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</si>
  <si>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</si>
  <si>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</si>
  <si>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</si>
  <si>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</si>
  <si>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</si>
  <si>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</si>
  <si>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</si>
  <si>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</si>
  <si>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</si>
  <si>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</si>
  <si>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</si>
  <si>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</si>
  <si>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</si>
  <si>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</si>
  <si>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</si>
  <si>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</si>
  <si>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</si>
  <si>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</si>
  <si>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</si>
  <si>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</si>
  <si>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</si>
  <si>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</si>
  <si>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</si>
  <si>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</si>
  <si>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</si>
  <si>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</si>
  <si>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</si>
  <si>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</si>
  <si>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</si>
  <si>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</si>
  <si>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</si>
  <si>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</si>
  <si>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</si>
  <si>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</si>
  <si>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</si>
  <si>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</si>
  <si>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</si>
  <si>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</si>
  <si>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</si>
  <si>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</si>
  <si>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</si>
  <si>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</si>
  <si>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</si>
  <si>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</si>
  <si>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</si>
  <si>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</si>
  <si>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</si>
  <si>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</si>
  <si>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</si>
  <si>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</si>
  <si>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</si>
  <si>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</si>
  <si>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</si>
  <si>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</si>
  <si>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</si>
  <si>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</si>
  <si>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</si>
  <si>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</si>
  <si>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</si>
  <si>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</si>
  <si>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</si>
  <si>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</si>
  <si>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</si>
  <si>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</si>
  <si>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</si>
  <si>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</si>
  <si>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</si>
  <si>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</si>
  <si>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</si>
  <si>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</si>
  <si>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</si>
  <si>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</si>
  <si>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</si>
  <si>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</si>
  <si>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</si>
  <si>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</si>
  <si>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</si>
  <si>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</si>
  <si>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</si>
  <si>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</si>
  <si>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</si>
  <si>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</si>
  <si>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</si>
  <si>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</si>
  <si>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</si>
  <si>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</si>
  <si>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</si>
  <si>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</si>
  <si>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</si>
  <si>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</si>
  <si>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</si>
  <si>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</si>
  <si>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</si>
  <si>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</si>
  <si>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</si>
  <si>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</si>
  <si>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</si>
  <si>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</si>
  <si>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</si>
  <si>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</si>
  <si>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</si>
  <si>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</si>
  <si>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</si>
  <si>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</si>
  <si>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</si>
  <si>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</si>
  <si>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</si>
  <si>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</si>
  <si>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</si>
  <si>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</si>
  <si>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</si>
  <si>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</si>
  <si>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</si>
  <si>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</si>
  <si>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</si>
  <si>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</si>
  <si>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</si>
  <si>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</si>
  <si>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</si>
  <si>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</si>
  <si>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</si>
  <si>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</si>
  <si>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</si>
  <si>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</si>
  <si>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</si>
  <si>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</si>
  <si>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</si>
  <si>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</si>
  <si>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</si>
  <si>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</si>
  <si>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</si>
  <si>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</si>
  <si>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</si>
  <si>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</si>
  <si>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</si>
  <si>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</si>
  <si>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</si>
  <si>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</si>
  <si>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</si>
  <si>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</si>
  <si>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</si>
  <si>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</si>
  <si>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</si>
  <si>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</si>
  <si>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</si>
  <si>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</si>
  <si>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</si>
  <si>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</si>
  <si>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</si>
  <si>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</si>
  <si>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</si>
  <si>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</si>
  <si>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</si>
  <si>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</si>
  <si>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</si>
  <si>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</si>
  <si>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</si>
  <si>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</si>
  <si>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</si>
  <si>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</si>
  <si>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</si>
  <si>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</si>
  <si>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</si>
  <si>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</si>
  <si>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</si>
  <si>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</si>
  <si>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</si>
  <si>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</si>
  <si>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</si>
  <si>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</si>
  <si>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</si>
  <si>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</si>
  <si>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</si>
  <si>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</si>
  <si>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</si>
  <si>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</si>
  <si>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</si>
  <si>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</si>
  <si>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</si>
  <si>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</si>
  <si>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</si>
  <si>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</si>
  <si>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</si>
  <si>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</si>
  <si>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</si>
  <si>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</si>
  <si>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</si>
  <si>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</si>
  <si>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</si>
  <si>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</si>
  <si>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</si>
  <si>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</si>
  <si>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</si>
  <si>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</si>
  <si>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</si>
  <si>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</si>
  <si>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</si>
  <si>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</si>
  <si>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</si>
  <si>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</si>
  <si>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</si>
  <si>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</si>
  <si>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</si>
  <si>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</si>
  <si>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</si>
  <si>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</si>
  <si>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</si>
  <si>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</si>
  <si>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</si>
  <si>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</si>
  <si>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</si>
  <si>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</si>
  <si>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</si>
  <si>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</si>
  <si>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</si>
  <si>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</si>
  <si>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</si>
  <si>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</si>
  <si>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</si>
  <si>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</si>
  <si>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</si>
  <si>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</si>
  <si>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</si>
  <si>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</si>
  <si>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</si>
  <si>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</si>
  <si>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</si>
  <si>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</si>
  <si>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</si>
  <si>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</si>
  <si>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</si>
  <si>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</si>
  <si>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</si>
  <si>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</si>
  <si>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</si>
  <si>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</si>
  <si>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</si>
  <si>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</si>
  <si>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</si>
  <si>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</si>
  <si>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</si>
  <si>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</si>
  <si>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</si>
  <si>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</si>
  <si>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</si>
  <si>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</si>
  <si>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</si>
  <si>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</si>
  <si>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</si>
  <si>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</si>
  <si>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</si>
  <si>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</si>
  <si>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</si>
  <si>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</si>
  <si>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</si>
  <si>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</si>
  <si>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</si>
  <si>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</si>
  <si>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</si>
  <si>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</si>
  <si>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</si>
  <si>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</si>
  <si>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</si>
  <si>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</si>
  <si>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</si>
  <si>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</si>
  <si>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</si>
  <si>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</si>
  <si>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</si>
  <si>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</si>
  <si>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</si>
  <si>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</si>
  <si>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</si>
  <si>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</si>
  <si>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</si>
  <si>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</si>
  <si>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</si>
  <si>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</si>
  <si>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</si>
  <si>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</si>
  <si>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</si>
  <si>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</si>
  <si>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</si>
  <si>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</si>
  <si>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</si>
  <si>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</si>
  <si>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</si>
  <si>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</si>
  <si>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</si>
  <si>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</si>
  <si>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</si>
  <si>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</si>
  <si>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</si>
  <si>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</si>
  <si>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</si>
  <si>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</si>
  <si>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</si>
  <si>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</si>
  <si>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</si>
  <si>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</si>
  <si>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</si>
  <si>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</si>
  <si>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</si>
  <si>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</si>
  <si>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</si>
  <si>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</si>
  <si>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</si>
  <si>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</si>
  <si>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</si>
  <si>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</si>
  <si>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</si>
  <si>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</si>
  <si>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</si>
  <si>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</si>
  <si>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</si>
  <si>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</si>
  <si>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</si>
  <si>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</si>
  <si>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</si>
  <si>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</si>
  <si>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</si>
  <si>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</si>
  <si>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</si>
  <si>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</si>
  <si>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</si>
  <si>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</si>
  <si>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</si>
  <si>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</si>
  <si>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</si>
  <si>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</si>
  <si>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</si>
  <si>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</si>
  <si>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</si>
  <si>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</si>
  <si>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</si>
  <si>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</si>
  <si>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</si>
  <si>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</si>
  <si>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</si>
  <si>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</si>
  <si>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</si>
  <si>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</si>
  <si>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</si>
  <si>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</si>
  <si>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</si>
  <si>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</si>
  <si>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</si>
  <si>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</si>
  <si>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</si>
  <si>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</si>
  <si>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</si>
  <si>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</si>
  <si>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</si>
  <si>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</si>
  <si>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</si>
  <si>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</si>
  <si>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</si>
  <si>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</si>
  <si>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</si>
  <si>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</si>
  <si>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</si>
  <si>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</si>
  <si>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</si>
  <si>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</si>
  <si>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</si>
  <si>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</si>
  <si>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</si>
  <si>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</si>
  <si>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</si>
  <si>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</si>
  <si>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</si>
  <si>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</si>
  <si>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</si>
  <si>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</si>
  <si>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</si>
  <si>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</si>
  <si>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</si>
  <si>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</si>
  <si>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</si>
  <si>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</si>
  <si>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</si>
  <si>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</si>
  <si>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</si>
  <si>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</si>
  <si>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</si>
  <si>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</si>
  <si>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</si>
  <si>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</si>
  <si>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</si>
  <si>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</si>
  <si>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</si>
  <si>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</si>
  <si>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</si>
  <si>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</si>
  <si>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</si>
  <si>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</si>
  <si>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</si>
  <si>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</si>
  <si>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</si>
  <si>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</si>
  <si>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</si>
  <si>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</si>
  <si>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</si>
  <si>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</si>
  <si>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</si>
  <si>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</si>
  <si>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</si>
  <si>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</si>
  <si>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</si>
  <si>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</si>
  <si>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</si>
  <si>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</si>
  <si>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</si>
  <si>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</si>
  <si>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</si>
  <si>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</si>
  <si>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</si>
  <si>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</si>
  <si>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</si>
  <si>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</si>
  <si>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</si>
  <si>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</si>
  <si>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</si>
  <si>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</si>
  <si>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</si>
  <si>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</si>
  <si>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</si>
  <si>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</si>
  <si>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</si>
  <si>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</si>
  <si>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</si>
  <si>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</si>
  <si>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</si>
  <si>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</si>
  <si>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</si>
  <si>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</si>
  <si>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</si>
  <si>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</si>
  <si>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</si>
  <si>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</si>
  <si>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</si>
  <si>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</si>
  <si>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</si>
  <si>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</si>
  <si>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</si>
  <si>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</si>
  <si>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</si>
  <si>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</si>
  <si>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</si>
  <si>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</si>
  <si>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</si>
  <si>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</si>
  <si>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</si>
  <si>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</si>
  <si>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</si>
  <si>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</si>
  <si>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</si>
  <si>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</si>
  <si>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</si>
  <si>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</si>
  <si>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</si>
  <si>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</si>
  <si>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</si>
  <si>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</si>
  <si>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</si>
  <si>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</si>
  <si>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</si>
  <si>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</si>
  <si>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</si>
  <si>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</si>
  <si>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</si>
  <si>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</si>
  <si>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</si>
  <si>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</si>
  <si>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</si>
  <si>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</si>
  <si>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</si>
  <si>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</si>
  <si>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</si>
  <si>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</si>
  <si>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</si>
  <si>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</si>
  <si>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</si>
  <si>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</si>
  <si>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</si>
  <si>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</si>
  <si>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</si>
  <si>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</si>
  <si>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</si>
  <si>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</si>
  <si>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</si>
  <si>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</si>
  <si>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</si>
  <si>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</si>
  <si>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</si>
  <si>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</si>
  <si>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</si>
  <si>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</si>
  <si>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</si>
  <si>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</si>
  <si>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</si>
  <si>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</si>
  <si>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</si>
  <si>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</si>
  <si>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</si>
  <si>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</si>
  <si>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</si>
  <si>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</si>
  <si>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</si>
  <si>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</si>
  <si>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</si>
  <si>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</si>
  <si>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</si>
  <si>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</si>
  <si>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</si>
  <si>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</si>
  <si>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</si>
  <si>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</si>
  <si>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</si>
  <si>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</si>
  <si>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</si>
  <si>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</si>
  <si>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</si>
  <si>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</si>
  <si>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</si>
  <si>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</si>
  <si>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</si>
  <si>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</si>
  <si>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</si>
  <si>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</si>
  <si>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</si>
  <si>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</si>
  <si>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</si>
  <si>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</si>
  <si>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</si>
  <si>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</si>
  <si>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</si>
  <si>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</si>
  <si>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</si>
  <si>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</si>
  <si>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</si>
  <si>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</si>
  <si>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</si>
  <si>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</si>
  <si>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</si>
  <si>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</si>
  <si>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</si>
  <si>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</si>
  <si>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</si>
  <si>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</si>
  <si>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</si>
  <si>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</si>
  <si>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</si>
  <si>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</si>
  <si>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</si>
  <si>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</si>
  <si>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</si>
  <si>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</si>
  <si>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</si>
  <si>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</si>
  <si>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</si>
  <si>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</si>
  <si>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</si>
  <si>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</si>
  <si>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</si>
  <si>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</si>
  <si>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</si>
  <si>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</si>
  <si>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</si>
  <si>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</si>
  <si>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</si>
  <si>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</si>
  <si>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</si>
  <si>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</si>
  <si>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</si>
  <si>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</si>
  <si>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</si>
  <si>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</si>
  <si>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</si>
  <si>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</si>
  <si>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</si>
  <si>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</si>
  <si>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</si>
  <si>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</si>
  <si>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</si>
  <si>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</si>
  <si>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</si>
  <si>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</si>
  <si>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</si>
  <si>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</si>
  <si>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</si>
  <si>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</si>
  <si>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</si>
  <si>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</si>
  <si>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</si>
  <si>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</si>
  <si>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</si>
  <si>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</si>
  <si>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</si>
  <si>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</si>
  <si>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</si>
  <si>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</si>
  <si>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</si>
  <si>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</si>
  <si>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</si>
  <si>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</si>
  <si>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</si>
  <si>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</si>
  <si>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</si>
  <si>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</si>
  <si>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</si>
  <si>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</si>
  <si>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</si>
  <si>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</si>
  <si>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</si>
  <si>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</si>
  <si>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</si>
  <si>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</si>
  <si>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</si>
  <si>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</si>
  <si>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</si>
  <si>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</si>
  <si>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</si>
  <si>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</si>
  <si>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</si>
  <si>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</si>
  <si>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</si>
  <si>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</si>
  <si>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</si>
  <si>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</si>
  <si>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</si>
  <si>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</si>
  <si>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</si>
  <si>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</si>
  <si>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</si>
  <si>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</si>
  <si>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</si>
  <si>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</si>
  <si>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</si>
  <si>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</si>
  <si>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</si>
  <si>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</si>
  <si>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</si>
  <si>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</si>
  <si>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</si>
  <si>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</si>
  <si>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</si>
  <si>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</si>
  <si>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</si>
  <si>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</si>
  <si>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</si>
  <si>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</si>
  <si>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</si>
  <si>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</si>
  <si>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</si>
  <si>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</si>
  <si>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</si>
  <si>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</si>
  <si>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</si>
  <si>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</si>
  <si>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</si>
  <si>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</si>
  <si>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</si>
  <si>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</si>
  <si>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</si>
  <si>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</si>
  <si>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</si>
  <si>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</si>
  <si>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</si>
  <si>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</si>
  <si>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</si>
  <si>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</si>
  <si>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</si>
  <si>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</si>
  <si>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</si>
  <si>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</si>
  <si>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</si>
  <si>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</si>
  <si>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</si>
  <si>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</si>
  <si>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</si>
  <si>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</si>
  <si>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</si>
  <si>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</si>
  <si>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</si>
  <si>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</si>
  <si>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</si>
  <si>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</si>
  <si>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</si>
  <si>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</si>
  <si>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</si>
  <si>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</si>
  <si>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</si>
  <si>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</si>
  <si>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</si>
  <si>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</si>
  <si>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</si>
  <si>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</si>
  <si>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</si>
  <si>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</si>
  <si>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</si>
  <si>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</si>
  <si>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</si>
  <si>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</si>
  <si>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</si>
  <si>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</si>
  <si>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</si>
  <si>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</si>
  <si>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</si>
  <si>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</si>
  <si>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</si>
  <si>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</si>
  <si>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</si>
  <si>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</si>
  <si>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</si>
  <si>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</si>
  <si>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</si>
  <si>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</si>
  <si>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</si>
  <si>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</si>
  <si>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</si>
  <si>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</si>
  <si>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</si>
  <si>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</si>
  <si>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</si>
  <si>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</si>
  <si>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</si>
  <si>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</si>
  <si>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</si>
  <si>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</si>
  <si>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</si>
  <si>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</si>
  <si>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</si>
  <si>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</si>
  <si>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</si>
  <si>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</si>
  <si>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</si>
  <si>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</si>
  <si>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</si>
  <si>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</si>
  <si>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</si>
  <si>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</si>
  <si>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</si>
  <si>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</si>
  <si>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</si>
  <si>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</si>
  <si>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</si>
  <si>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</si>
  <si>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</si>
  <si>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</si>
  <si>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</si>
  <si>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</si>
  <si>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</si>
  <si>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</si>
  <si>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</si>
  <si>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</si>
  <si>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</si>
  <si>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</si>
  <si>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</si>
  <si>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</si>
  <si>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</si>
  <si>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</si>
  <si>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</si>
  <si>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</si>
  <si>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</si>
  <si>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</si>
  <si>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</si>
  <si>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</si>
  <si>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</si>
  <si>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</si>
  <si>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</si>
  <si>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</si>
  <si>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</si>
  <si>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</si>
  <si>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</si>
  <si>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</si>
  <si>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</si>
  <si>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</si>
  <si>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</si>
  <si>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</si>
  <si>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</si>
  <si>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</si>
  <si>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</si>
  <si>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</si>
  <si>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</si>
  <si>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</si>
  <si>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</si>
  <si>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</si>
  <si>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</si>
  <si>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</si>
  <si>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</si>
  <si>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</si>
  <si>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</si>
  <si>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</si>
  <si>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</si>
  <si>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</si>
  <si>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</si>
  <si>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</si>
  <si>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</si>
  <si>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</si>
  <si>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</si>
  <si>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</si>
  <si>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</si>
  <si>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</si>
  <si>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</si>
  <si>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</si>
  <si>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</si>
  <si>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</si>
  <si>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</si>
  <si>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</si>
  <si>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</si>
  <si>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</si>
  <si>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</si>
  <si>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</si>
  <si>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</si>
  <si>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</si>
  <si>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</si>
  <si>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</si>
  <si>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</si>
  <si>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</si>
  <si>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</si>
  <si>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</si>
  <si>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</si>
  <si>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</si>
  <si>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</si>
  <si>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</si>
  <si>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</si>
  <si>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</si>
  <si>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</si>
  <si>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</si>
  <si>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</si>
  <si>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</si>
  <si>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</si>
  <si>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</si>
  <si>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</si>
  <si>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</si>
  <si>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</si>
  <si>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</si>
  <si>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</si>
  <si>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</si>
  <si>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</si>
  <si>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</si>
  <si>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</si>
  <si>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</si>
  <si>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</si>
  <si>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</si>
  <si>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</si>
  <si>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</si>
  <si>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</si>
  <si>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</si>
  <si>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</si>
  <si>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</si>
  <si>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</si>
  <si>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</si>
  <si>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</si>
  <si>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</si>
  <si>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</si>
  <si>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</si>
  <si>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</si>
  <si>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</si>
  <si>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</si>
  <si>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</si>
  <si>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</si>
  <si>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</si>
  <si>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</si>
  <si>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</si>
  <si>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</si>
  <si>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</si>
  <si>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</si>
  <si>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</si>
  <si>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</si>
  <si>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</si>
  <si>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</si>
  <si>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</si>
  <si>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</si>
  <si>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</si>
  <si>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</si>
  <si>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</si>
  <si>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</si>
  <si>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</si>
  <si>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</si>
  <si>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</si>
  <si>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</si>
  <si>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</si>
  <si>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</si>
  <si>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</si>
  <si>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</si>
  <si>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</si>
  <si>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</si>
  <si>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</si>
  <si>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</si>
  <si>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</si>
  <si>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</si>
  <si>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</si>
  <si>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</si>
  <si>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</si>
  <si>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</si>
  <si>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</si>
  <si>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</si>
  <si>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</si>
  <si>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</si>
  <si>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</si>
  <si>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</si>
  <si>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</si>
  <si>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</si>
  <si>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</si>
  <si>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</si>
  <si>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</si>
  <si>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</si>
  <si>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</si>
  <si>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</si>
  <si>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</si>
  <si>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</si>
  <si>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</si>
  <si>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</si>
  <si>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</si>
  <si>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</si>
  <si>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</si>
  <si>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</si>
  <si>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</si>
  <si>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</si>
  <si>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</si>
  <si>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</si>
  <si>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</si>
  <si>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</si>
  <si>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</si>
  <si>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</si>
  <si>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</si>
  <si>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</si>
  <si>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</si>
  <si>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</si>
  <si>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</si>
  <si>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</si>
  <si>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</si>
  <si>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</si>
  <si>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</si>
  <si>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</si>
  <si>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</si>
  <si>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</si>
  <si>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</si>
  <si>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</si>
  <si>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</si>
  <si>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</si>
  <si>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</si>
  <si>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</si>
  <si>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</si>
  <si>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</si>
  <si>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</si>
  <si>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</si>
  <si>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</si>
  <si>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</si>
  <si>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</si>
  <si>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</si>
  <si>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</si>
  <si>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</si>
  <si>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</si>
  <si>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</si>
  <si>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</si>
  <si>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</si>
  <si>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</si>
  <si>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</si>
  <si>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</si>
  <si>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</si>
  <si>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</si>
  <si>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</si>
  <si>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</si>
  <si>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</si>
  <si>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</si>
  <si>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</si>
  <si>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</si>
  <si>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</si>
  <si>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</si>
  <si>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</si>
  <si>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</si>
  <si>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</si>
  <si>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</si>
  <si>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</si>
  <si>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</si>
  <si>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</si>
  <si>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</si>
  <si>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</si>
  <si>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</si>
  <si>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</si>
  <si>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</si>
  <si>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</si>
  <si>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</si>
  <si>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</si>
  <si>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</si>
  <si>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</si>
  <si>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</si>
  <si>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</si>
  <si>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</si>
  <si>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</si>
  <si>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</si>
  <si>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</si>
  <si>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</si>
  <si>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</si>
  <si>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</si>
  <si>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</si>
  <si>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</si>
  <si>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</si>
  <si>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</si>
  <si>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</si>
  <si>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</si>
  <si>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</si>
  <si>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</si>
  <si>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</si>
  <si>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</si>
  <si>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</si>
  <si>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</si>
  <si>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</si>
  <si>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</si>
  <si>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</si>
  <si>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</si>
  <si>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</si>
  <si>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</si>
  <si>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</si>
  <si>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</si>
  <si>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</si>
  <si>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</si>
  <si>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</si>
  <si>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</si>
  <si>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</si>
  <si>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</si>
  <si>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</si>
  <si>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</si>
  <si>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</si>
  <si>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</si>
  <si>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</si>
  <si>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</si>
  <si>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</si>
  <si>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</si>
  <si>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</si>
  <si>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</si>
  <si>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</si>
  <si>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</si>
  <si>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</si>
  <si>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</si>
  <si>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</si>
  <si>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</si>
  <si>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</si>
  <si>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</si>
  <si>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</si>
  <si>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</si>
  <si>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</si>
  <si>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</si>
  <si>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</si>
  <si>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</si>
  <si>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</si>
  <si>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</si>
  <si>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</si>
  <si>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</si>
  <si>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</si>
  <si>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</si>
  <si>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</si>
  <si>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</si>
  <si>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</si>
  <si>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</si>
  <si>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</si>
  <si>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</si>
  <si>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</si>
  <si>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</si>
  <si>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</si>
  <si>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</si>
  <si>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</si>
  <si>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</si>
  <si>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</si>
  <si>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</si>
  <si>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</si>
  <si>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</si>
  <si>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</si>
  <si>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</si>
  <si>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</si>
  <si>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</si>
  <si>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</si>
  <si>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</si>
  <si>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</si>
  <si>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</si>
  <si>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</si>
  <si>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</si>
  <si>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</si>
  <si>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</si>
  <si>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</si>
  <si>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</si>
  <si>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</si>
  <si>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</si>
  <si>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</si>
  <si>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</si>
  <si>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</si>
  <si>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</si>
  <si>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</si>
  <si>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</si>
  <si>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</si>
  <si>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</si>
  <si>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</si>
  <si>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</si>
  <si>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</si>
  <si>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</si>
  <si>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</si>
  <si>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</si>
  <si>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</si>
  <si>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</si>
  <si>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</si>
  <si>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</si>
  <si>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</si>
  <si>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</si>
  <si>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</si>
  <si>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</si>
  <si>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</si>
  <si>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</si>
  <si>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</si>
  <si>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</si>
  <si>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</si>
  <si>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</si>
  <si>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</si>
  <si>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</si>
  <si>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</si>
  <si>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</si>
  <si>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</si>
  <si>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</si>
  <si>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</si>
  <si>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</si>
  <si>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</si>
  <si>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</si>
  <si>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</si>
  <si>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</si>
  <si>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</si>
  <si>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</si>
  <si>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</si>
  <si>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</si>
  <si>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</si>
  <si>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</si>
  <si>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</si>
  <si>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</si>
  <si>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</si>
  <si>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</si>
  <si>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</si>
  <si>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</si>
  <si>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</si>
  <si>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</si>
  <si>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</si>
  <si>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</si>
  <si>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</si>
  <si>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</si>
  <si>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</si>
  <si>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</si>
  <si>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</si>
  <si>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</si>
  <si>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</si>
  <si>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</si>
  <si>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</si>
  <si>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</si>
  <si>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</si>
  <si>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</si>
  <si>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</si>
  <si>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</si>
  <si>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</si>
  <si>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</si>
  <si>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</si>
  <si>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</si>
  <si>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</si>
  <si>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</si>
  <si>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</si>
  <si>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</si>
  <si>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</si>
  <si>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</si>
  <si>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</si>
  <si>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</si>
  <si>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</si>
  <si>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</si>
  <si>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</si>
  <si>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</si>
  <si>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</si>
  <si>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</si>
  <si>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</si>
  <si>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</si>
  <si>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</si>
  <si>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</si>
  <si>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</si>
  <si>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</si>
  <si>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</si>
  <si>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</si>
  <si>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</si>
  <si>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</si>
  <si>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</si>
  <si>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</si>
  <si>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</si>
  <si>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</si>
  <si>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</si>
  <si>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</si>
  <si>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</si>
  <si>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</si>
  <si>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</si>
  <si>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</si>
  <si>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</si>
  <si>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</si>
  <si>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</si>
  <si>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</si>
  <si>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</si>
  <si>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</si>
  <si>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</si>
  <si>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</si>
  <si>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</si>
  <si>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</si>
  <si>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</si>
  <si>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</si>
  <si>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</si>
  <si>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</si>
  <si>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</si>
  <si>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</si>
  <si>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</si>
  <si>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</si>
  <si>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</si>
  <si>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</si>
  <si>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</si>
  <si>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</si>
  <si>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</si>
  <si>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</si>
  <si>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</si>
  <si>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</si>
  <si>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</si>
  <si>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</si>
  <si>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</si>
  <si>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</si>
  <si>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</si>
  <si>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</si>
  <si>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</si>
  <si>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</si>
  <si>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</si>
  <si>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</si>
  <si>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</si>
  <si>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</si>
  <si>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</si>
  <si>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</si>
  <si>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</si>
  <si>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</si>
  <si>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</si>
  <si>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</si>
  <si>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</si>
  <si>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</si>
  <si>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</si>
  <si>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</si>
  <si>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</si>
  <si>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</si>
  <si>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</si>
  <si>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</si>
  <si>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</si>
  <si>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</si>
  <si>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</si>
  <si>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</si>
  <si>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</si>
  <si>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</si>
  <si>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</si>
  <si>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</si>
  <si>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</si>
  <si>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</si>
  <si>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</si>
  <si>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</si>
  <si>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</si>
  <si>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</si>
  <si>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</si>
  <si>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</si>
  <si>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</si>
  <si>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</si>
  <si>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</si>
  <si>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</si>
  <si>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</si>
  <si>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</si>
  <si>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</si>
  <si>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</si>
  <si>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</si>
  <si>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</si>
  <si>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</si>
  <si>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</si>
  <si>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</si>
  <si>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</si>
  <si>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</si>
  <si>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</si>
  <si>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</si>
  <si>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</si>
  <si>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</si>
  <si>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</si>
  <si>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</si>
  <si>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</si>
  <si>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</si>
  <si>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</si>
  <si>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</si>
  <si>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</si>
  <si>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</si>
  <si>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</si>
  <si>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</si>
  <si>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</si>
  <si>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</si>
  <si>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</si>
  <si>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</si>
  <si>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</si>
  <si>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</si>
  <si>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</si>
  <si>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</si>
  <si>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</si>
  <si>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</si>
  <si>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</si>
  <si>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</si>
  <si>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</si>
  <si>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</si>
  <si>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</si>
  <si>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</si>
  <si>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</si>
  <si>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</si>
  <si>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</si>
  <si>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</si>
  <si>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</si>
  <si>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</si>
  <si>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</si>
  <si>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</si>
  <si>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</si>
  <si>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</si>
  <si>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</si>
  <si>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</si>
  <si>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</si>
  <si>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</si>
  <si>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</si>
  <si>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</si>
  <si>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</si>
  <si>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</si>
  <si>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</si>
  <si>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</si>
  <si>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</si>
  <si>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</si>
  <si>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</si>
  <si>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</si>
  <si>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</si>
  <si>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</si>
  <si>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</si>
  <si>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</si>
  <si>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</si>
  <si>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</si>
  <si>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</si>
  <si>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</si>
  <si>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</si>
  <si>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</si>
  <si>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</si>
  <si>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</si>
  <si>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</si>
  <si>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</si>
  <si>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</si>
  <si>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</si>
  <si>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</si>
  <si>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</si>
  <si>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</si>
  <si>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</si>
  <si>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</si>
  <si>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</si>
  <si>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</si>
  <si>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</si>
  <si>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</si>
  <si>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</si>
  <si>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</si>
  <si>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</si>
  <si>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</si>
  <si>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</si>
  <si>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</si>
  <si>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</si>
  <si>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</si>
  <si>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</si>
  <si>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</si>
  <si>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</si>
  <si>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</si>
  <si>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</si>
  <si>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</si>
  <si>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</si>
  <si>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</si>
  <si>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</si>
  <si>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</si>
  <si>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</si>
  <si>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</si>
  <si>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</si>
  <si>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</si>
  <si>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</si>
  <si>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</si>
  <si>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</si>
  <si>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</si>
  <si>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</si>
  <si>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</si>
  <si>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</si>
  <si>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</si>
  <si>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</si>
  <si>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</si>
  <si>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</si>
  <si>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</si>
  <si>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</si>
  <si>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</si>
  <si>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</si>
  <si>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</si>
  <si>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</si>
  <si>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</si>
  <si>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</si>
  <si>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</si>
  <si>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</si>
  <si>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</si>
  <si>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</si>
  <si>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</si>
  <si>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</si>
  <si>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</si>
  <si>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</si>
  <si>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</si>
  <si>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</si>
  <si>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</si>
  <si>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</si>
  <si>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</si>
  <si>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</si>
  <si>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</si>
  <si>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</si>
  <si>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</si>
  <si>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</si>
  <si>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</si>
  <si>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</si>
  <si>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</si>
  <si>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</si>
  <si>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</si>
  <si>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</si>
  <si>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</si>
  <si>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</si>
  <si>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</si>
  <si>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</si>
  <si>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</si>
  <si>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</si>
  <si>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</si>
  <si>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</si>
  <si>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</si>
  <si>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</si>
  <si>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</si>
  <si>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</si>
  <si>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</si>
  <si>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</si>
  <si>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</si>
  <si>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</si>
  <si>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</si>
  <si>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</si>
  <si>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</si>
  <si>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</si>
  <si>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</si>
  <si>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</si>
  <si>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</si>
  <si>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</si>
  <si>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</si>
  <si>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</si>
  <si>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</si>
  <si>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</si>
  <si>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</si>
  <si>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</si>
  <si>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</si>
  <si>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</si>
  <si>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</si>
  <si>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</si>
  <si>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</si>
  <si>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</si>
  <si>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</si>
  <si>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</si>
  <si>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</si>
  <si>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</si>
  <si>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</si>
  <si>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</si>
  <si>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</si>
  <si>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</si>
  <si>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</si>
  <si>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</si>
  <si>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</si>
  <si>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</si>
  <si>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</si>
  <si>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</si>
  <si>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</si>
  <si>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</si>
  <si>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</si>
  <si>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</si>
  <si>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</si>
  <si>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</si>
  <si>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</si>
  <si>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</si>
  <si>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</si>
  <si>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</si>
  <si>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</si>
  <si>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</si>
  <si>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</si>
  <si>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</si>
  <si>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</si>
  <si>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</si>
  <si>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</si>
  <si>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</si>
  <si>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</si>
  <si>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</si>
  <si>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</si>
  <si>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</si>
  <si>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</si>
  <si>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</si>
  <si>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</si>
  <si>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</si>
  <si>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</si>
  <si>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</si>
  <si>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</si>
  <si>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</si>
  <si>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</si>
  <si>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</si>
  <si>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</si>
  <si>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</si>
  <si>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</si>
  <si>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</si>
  <si>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</si>
  <si>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</si>
  <si>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</si>
  <si>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</si>
  <si>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</si>
  <si>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</si>
  <si>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</si>
  <si>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</si>
  <si>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</si>
  <si>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</si>
  <si>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</si>
  <si>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</si>
  <si>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</si>
  <si>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</si>
  <si>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</si>
  <si>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</si>
  <si>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</si>
  <si>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</si>
  <si>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</si>
  <si>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</si>
  <si>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</si>
  <si>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</si>
  <si>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</si>
  <si>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</si>
  <si>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</si>
  <si>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</si>
  <si>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</si>
  <si>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</si>
  <si>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</si>
  <si>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</si>
  <si>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</si>
  <si>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</si>
  <si>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</si>
  <si>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</si>
  <si>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</si>
  <si>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</si>
  <si>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</si>
  <si>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</si>
  <si>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</si>
  <si>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</si>
  <si>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</si>
  <si>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</si>
  <si>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</si>
  <si>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</si>
  <si>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</si>
  <si>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</si>
  <si>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</si>
  <si>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</si>
  <si>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</si>
  <si>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</si>
  <si>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</si>
  <si>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</si>
  <si>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</si>
  <si>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</si>
  <si>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</si>
  <si>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</si>
  <si>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</si>
  <si>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</si>
  <si>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</si>
  <si>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</si>
  <si>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</si>
  <si>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</si>
  <si>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</si>
  <si>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</si>
  <si>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</si>
  <si>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</si>
  <si>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</si>
  <si>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</si>
  <si>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</si>
  <si>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</si>
  <si>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</si>
  <si>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</si>
  <si>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</si>
  <si>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</si>
  <si>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</si>
  <si>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</si>
  <si>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</si>
  <si>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</si>
  <si>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</si>
  <si>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</si>
  <si>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</si>
  <si>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</si>
  <si>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</si>
  <si>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</si>
  <si>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</si>
  <si>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</si>
  <si>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</si>
  <si>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</si>
  <si>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</si>
  <si>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</si>
  <si>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</si>
  <si>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</si>
  <si>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</si>
  <si>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</si>
  <si>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</si>
  <si>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</si>
  <si>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</si>
  <si>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</si>
  <si>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</si>
  <si>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</si>
  <si>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</si>
  <si>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</si>
  <si>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</si>
  <si>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</si>
  <si>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</si>
  <si>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</si>
  <si>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</si>
  <si>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</si>
  <si>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</si>
  <si>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</si>
  <si>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</si>
  <si>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</si>
  <si>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</si>
  <si>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</si>
  <si>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</si>
  <si>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</si>
  <si>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</si>
  <si>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</si>
  <si>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</si>
  <si>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</si>
  <si>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</si>
  <si>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</si>
  <si>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</si>
  <si>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</si>
  <si>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</si>
  <si>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</si>
  <si>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</si>
  <si>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</si>
  <si>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</si>
  <si>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</si>
  <si>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</si>
  <si>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</si>
  <si>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</si>
  <si>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</si>
  <si>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</si>
  <si>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</si>
  <si>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</si>
  <si>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</si>
  <si>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</si>
  <si>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</si>
  <si>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</si>
  <si>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</si>
  <si>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</si>
  <si>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</si>
  <si>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</si>
  <si>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</si>
  <si>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</si>
  <si>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</si>
  <si>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</si>
  <si>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</si>
  <si>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</si>
  <si>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</si>
  <si>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</si>
  <si>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</si>
  <si>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</si>
  <si>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</si>
  <si>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</si>
  <si>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</si>
  <si>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</si>
  <si>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</si>
  <si>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</si>
  <si>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</si>
  <si>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</si>
  <si>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</si>
  <si>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</si>
  <si>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</si>
  <si>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</si>
  <si>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</si>
  <si>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</si>
  <si>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</si>
  <si>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</si>
  <si>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</si>
  <si>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</si>
  <si>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</si>
  <si>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</si>
  <si>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</si>
  <si>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</si>
  <si>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</si>
  <si>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</si>
  <si>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</si>
  <si>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</si>
  <si>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</si>
  <si>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</si>
  <si>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</si>
  <si>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</si>
  <si>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</si>
  <si>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</si>
  <si>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</si>
  <si>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</si>
  <si>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</si>
  <si>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</si>
  <si>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</si>
  <si>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</si>
  <si>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</si>
  <si>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</si>
  <si>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</si>
  <si>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</si>
  <si>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</si>
  <si>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</si>
  <si>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</si>
  <si>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</si>
  <si>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</si>
  <si>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</si>
  <si>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</si>
  <si>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</si>
  <si>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</si>
  <si>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</si>
  <si>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</si>
  <si>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</si>
  <si>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</si>
  <si>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</si>
  <si>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</si>
  <si>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</si>
  <si>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</si>
  <si>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</si>
  <si>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</si>
  <si>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</si>
  <si>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</si>
  <si>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</si>
  <si>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</si>
  <si>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</si>
  <si>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</si>
  <si>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</si>
  <si>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</si>
  <si>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</si>
  <si>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</si>
  <si>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</si>
  <si>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</si>
  <si>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</si>
  <si>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</si>
  <si>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</si>
  <si>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</si>
  <si>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</si>
  <si>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</si>
  <si>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</si>
  <si>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</si>
  <si>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</si>
  <si>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</si>
  <si>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</si>
  <si>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</si>
  <si>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</si>
  <si>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</si>
  <si>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</si>
  <si>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</si>
  <si>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</si>
  <si>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</si>
  <si>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</si>
  <si>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</si>
  <si>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</si>
  <si>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</si>
  <si>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</si>
  <si>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</si>
  <si>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</si>
  <si>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</si>
  <si>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</si>
  <si>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</si>
  <si>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</si>
  <si>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</si>
  <si>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</si>
  <si>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</si>
  <si>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</si>
  <si>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</si>
  <si>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</si>
  <si>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</si>
  <si>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</si>
  <si>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</si>
  <si>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</si>
  <si>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</si>
  <si>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</si>
  <si>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</si>
  <si>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</si>
  <si>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</si>
  <si>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</si>
  <si>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</si>
  <si>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</si>
  <si>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</si>
  <si>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</si>
  <si>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</si>
  <si>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</si>
  <si>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</si>
  <si>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</si>
  <si>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</si>
  <si>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</si>
  <si>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</si>
  <si>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</si>
  <si>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</si>
  <si>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</si>
  <si>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</si>
  <si>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</si>
  <si>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</si>
  <si>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</si>
  <si>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</si>
  <si>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</si>
  <si>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</si>
  <si>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</si>
  <si>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</si>
  <si>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</si>
  <si>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</si>
  <si>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</si>
  <si>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</si>
  <si>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</si>
  <si>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</si>
  <si>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</si>
  <si>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</si>
  <si>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</si>
  <si>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</si>
  <si>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</si>
  <si>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</si>
  <si>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</si>
  <si>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</si>
  <si>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</si>
  <si>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</si>
  <si>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</si>
  <si>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</si>
  <si>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</si>
  <si>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</si>
  <si>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</si>
  <si>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</si>
  <si>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</si>
  <si>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</si>
  <si>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</si>
  <si>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</si>
  <si>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</si>
  <si>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</si>
  <si>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</si>
  <si>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</si>
  <si>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</si>
  <si>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</si>
  <si>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</si>
  <si>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</si>
  <si>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</si>
  <si>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</si>
  <si>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</si>
  <si>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</si>
  <si>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</si>
  <si>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</si>
  <si>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</si>
  <si>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</si>
  <si>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</si>
  <si>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</si>
  <si>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</si>
  <si>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</si>
  <si>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</si>
  <si>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</si>
  <si>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</si>
  <si>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</si>
  <si>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</si>
  <si>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</si>
  <si>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</si>
  <si>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</si>
  <si>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</si>
  <si>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</si>
  <si>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</si>
  <si>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</si>
  <si>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</si>
  <si>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</si>
  <si>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</si>
  <si>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</si>
  <si>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</si>
  <si>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</si>
  <si>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</si>
  <si>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</si>
  <si>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</si>
  <si>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</si>
  <si>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</si>
  <si>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</si>
  <si>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</si>
  <si>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</si>
  <si>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</si>
  <si>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</si>
  <si>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</si>
  <si>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</si>
  <si>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</si>
  <si>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</si>
  <si>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</si>
  <si>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</si>
  <si>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</si>
  <si>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</si>
  <si>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</si>
  <si>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</si>
  <si>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</si>
  <si>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</si>
  <si>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</si>
  <si>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</si>
  <si>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</si>
  <si>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</si>
  <si>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</si>
  <si>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</si>
  <si>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</si>
  <si>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</si>
  <si>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</si>
  <si>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</si>
  <si>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</si>
  <si>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</si>
  <si>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</si>
  <si>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</si>
  <si>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</si>
  <si>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</si>
  <si>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</si>
  <si>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</si>
  <si>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</si>
  <si>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</si>
  <si>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</si>
  <si>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</si>
  <si>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</si>
  <si>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</si>
  <si>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</si>
  <si>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</si>
  <si>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</si>
  <si>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</si>
  <si>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</si>
  <si>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</si>
  <si>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</si>
  <si>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</si>
  <si>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</si>
  <si>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</si>
  <si>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</si>
  <si>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</si>
  <si>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</si>
  <si>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</si>
  <si>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</si>
  <si>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</si>
  <si>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</si>
  <si>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</si>
  <si>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</si>
  <si>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</si>
  <si>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</si>
  <si>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</si>
  <si>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</si>
  <si>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</si>
  <si>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</si>
  <si>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</si>
  <si>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</si>
  <si>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</si>
  <si>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</si>
  <si>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</si>
  <si>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</si>
  <si>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</si>
  <si>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</si>
  <si>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</si>
  <si>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</si>
  <si>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</si>
  <si>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</si>
  <si>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</si>
  <si>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</si>
  <si>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</si>
  <si>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</si>
  <si>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</si>
  <si>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</si>
  <si>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</si>
  <si>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</si>
  <si>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</si>
  <si>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</si>
  <si>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</si>
  <si>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</si>
  <si>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</si>
  <si>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</si>
  <si>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</si>
  <si>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</si>
  <si>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</si>
  <si>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</si>
  <si>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</si>
  <si>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</si>
  <si>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</si>
  <si>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</si>
  <si>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</si>
  <si>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</si>
  <si>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</si>
  <si>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</si>
  <si>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</si>
  <si>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</si>
  <si>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</si>
  <si>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</si>
  <si>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</si>
  <si>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</si>
  <si>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</si>
  <si>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</si>
  <si>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</si>
  <si>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</si>
  <si>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</si>
  <si>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</si>
  <si>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</si>
  <si>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</si>
  <si>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</si>
  <si>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</si>
  <si>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</si>
  <si>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</si>
  <si>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</si>
  <si>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</si>
  <si>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</si>
  <si>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</si>
  <si>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</si>
  <si>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</si>
  <si>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</si>
  <si>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</si>
  <si>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</si>
  <si>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</si>
  <si>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</si>
  <si>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</si>
  <si>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</si>
  <si>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</si>
  <si>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</si>
  <si>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</si>
  <si>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</si>
  <si>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</si>
  <si>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</si>
  <si>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</si>
  <si>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</si>
  <si>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</si>
  <si>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</si>
  <si>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</si>
  <si>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</si>
  <si>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</si>
  <si>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</si>
  <si>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</si>
  <si>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</si>
  <si>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</si>
  <si>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</si>
  <si>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</si>
  <si>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</si>
  <si>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</si>
  <si>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</si>
  <si>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</si>
  <si>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</si>
  <si>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</si>
  <si>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</si>
  <si>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</si>
  <si>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</si>
  <si>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</si>
  <si>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</si>
  <si>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</si>
  <si>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</si>
  <si>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</si>
  <si>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</si>
  <si>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</si>
  <si>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</si>
  <si>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</si>
  <si>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</si>
  <si>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</si>
  <si>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</si>
  <si>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</si>
  <si>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</si>
  <si>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</si>
  <si>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</si>
  <si>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</si>
  <si>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</si>
  <si>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</si>
  <si>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</si>
  <si>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</si>
  <si>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</si>
  <si>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</si>
  <si>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</si>
  <si>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</si>
  <si>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</si>
  <si>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</si>
  <si>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</si>
  <si>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</si>
  <si>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</si>
  <si>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</si>
  <si>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</si>
  <si>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</si>
  <si>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</si>
  <si>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</si>
  <si>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</si>
  <si>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</si>
  <si>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</si>
  <si>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</si>
  <si>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</si>
  <si>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</si>
  <si>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</si>
  <si>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</si>
  <si>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</si>
  <si>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</si>
  <si>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</si>
  <si>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</si>
  <si>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</si>
  <si>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</si>
  <si>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</si>
  <si>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</si>
  <si>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</si>
  <si>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</si>
  <si>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</si>
  <si>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</si>
  <si>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</si>
  <si>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</si>
  <si>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</si>
  <si>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</si>
  <si>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</si>
  <si>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</si>
  <si>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</si>
  <si>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</si>
  <si>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</si>
  <si>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</si>
  <si>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</si>
  <si>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</si>
  <si>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</si>
  <si>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</si>
  <si>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</si>
  <si>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</si>
  <si>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</si>
  <si>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</si>
  <si>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</si>
  <si>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</si>
  <si>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</si>
  <si>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</si>
  <si>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</si>
  <si>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</si>
  <si>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</si>
  <si>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</si>
  <si>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</si>
  <si>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</si>
  <si>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</si>
  <si>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</si>
  <si>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</si>
  <si>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</si>
  <si>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</si>
  <si>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</si>
  <si>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</si>
  <si>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</si>
  <si>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</si>
  <si>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</si>
  <si>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</si>
  <si>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</si>
  <si>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</si>
  <si>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</si>
  <si>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</si>
  <si>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</si>
  <si>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</si>
  <si>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</si>
  <si>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</si>
  <si>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</si>
  <si>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</si>
  <si>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</si>
  <si>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</si>
  <si>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</si>
  <si>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</si>
  <si>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</si>
  <si>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</si>
  <si>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</si>
  <si>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</si>
  <si>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</si>
  <si>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</si>
  <si>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</si>
  <si>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</si>
  <si>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</si>
  <si>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</si>
  <si>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</si>
  <si>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</si>
  <si>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</si>
  <si>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</si>
  <si>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</si>
  <si>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</si>
  <si>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</si>
  <si>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</si>
  <si>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</si>
  <si>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</si>
  <si>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</si>
  <si>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</si>
  <si>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</si>
  <si>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</si>
  <si>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</si>
  <si>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</si>
  <si>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</si>
  <si>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</si>
  <si>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</si>
  <si>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</si>
  <si>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</si>
  <si>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</si>
  <si>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</si>
  <si>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</si>
  <si>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</si>
  <si>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</si>
  <si>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</si>
  <si>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</si>
  <si>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</si>
  <si>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</si>
  <si>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</si>
  <si>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</si>
  <si>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</si>
  <si>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</si>
  <si>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</si>
  <si>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</si>
  <si>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</si>
  <si>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</si>
  <si>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</si>
  <si>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</si>
  <si>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</si>
  <si>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</si>
  <si>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</si>
  <si>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</si>
  <si>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</si>
  <si>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</si>
  <si>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</si>
  <si>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</si>
  <si>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</si>
  <si>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</si>
  <si>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</si>
  <si>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</si>
  <si>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</si>
  <si>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</si>
  <si>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</si>
  <si>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</si>
  <si>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</si>
  <si>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</si>
  <si>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</si>
  <si>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</si>
  <si>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</si>
  <si>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</si>
  <si>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</si>
  <si>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</si>
  <si>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</si>
  <si>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</si>
  <si>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</si>
  <si>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</si>
  <si>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</si>
  <si>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</si>
  <si>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</si>
  <si>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</si>
  <si>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</si>
  <si>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</si>
  <si>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</si>
  <si>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</si>
  <si>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</si>
  <si>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</si>
  <si>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</si>
  <si>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</si>
  <si>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</si>
  <si>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</si>
  <si>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</si>
  <si>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</si>
  <si>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</si>
  <si>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</si>
  <si>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</si>
  <si>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</si>
  <si>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</si>
  <si>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</si>
  <si>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</si>
  <si>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</si>
  <si>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</si>
  <si>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</si>
  <si>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</si>
  <si>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</si>
  <si>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</si>
  <si>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</si>
  <si>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</si>
  <si>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</si>
  <si>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</si>
  <si>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</si>
  <si>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</si>
  <si>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</si>
  <si>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</si>
  <si>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</si>
  <si>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</si>
  <si>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</si>
  <si>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</si>
  <si>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</si>
  <si>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</si>
  <si>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</si>
  <si>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</si>
  <si>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</si>
  <si>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</si>
  <si>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</si>
  <si>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</si>
  <si>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</si>
  <si>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</si>
  <si>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</si>
  <si>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</si>
  <si>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</si>
  <si>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</si>
  <si>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</si>
  <si>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</si>
  <si>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</si>
  <si>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</si>
  <si>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</si>
  <si>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</si>
  <si>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</si>
  <si>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</si>
  <si>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</si>
  <si>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</si>
  <si>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</si>
  <si>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</si>
  <si>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</si>
  <si>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</si>
  <si>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</si>
  <si>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</si>
  <si>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</si>
  <si>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</si>
  <si>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</si>
  <si>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</si>
  <si>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</si>
  <si>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</si>
  <si>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</si>
  <si>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</si>
  <si>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</si>
  <si>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</si>
  <si>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</si>
  <si>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</si>
  <si>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</si>
  <si>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</si>
  <si>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</si>
  <si>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</si>
  <si>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</si>
  <si>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</si>
  <si>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</si>
  <si>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</si>
  <si>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</si>
  <si>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</si>
  <si>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</si>
  <si>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</si>
  <si>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</si>
  <si>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</si>
  <si>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</si>
  <si>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</si>
  <si>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</si>
  <si>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</si>
  <si>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</si>
  <si>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</si>
  <si>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</si>
  <si>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</si>
  <si>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</si>
  <si>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</si>
  <si>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</si>
  <si>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</si>
  <si>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</si>
  <si>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</si>
  <si>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</si>
  <si>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</si>
  <si>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</si>
  <si>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</si>
  <si>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</si>
  <si>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</si>
  <si>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</si>
  <si>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</si>
  <si>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</si>
  <si>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</si>
  <si>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</si>
  <si>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</si>
  <si>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</si>
  <si>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</si>
  <si>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</si>
  <si>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</si>
  <si>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</si>
  <si>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</si>
  <si>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</si>
  <si>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</si>
  <si>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</si>
  <si>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</si>
  <si>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</si>
  <si>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</si>
  <si>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</si>
  <si>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</si>
  <si>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</si>
  <si>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</si>
  <si>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</si>
  <si>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</si>
  <si>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</si>
  <si>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</si>
  <si>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</si>
  <si>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</si>
  <si>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</si>
  <si>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</si>
  <si>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</si>
  <si>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</si>
  <si>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</si>
  <si>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</si>
  <si>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</si>
  <si>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</si>
  <si>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</si>
  <si>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</si>
  <si>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</si>
  <si>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</si>
  <si>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</si>
  <si>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</si>
  <si>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</si>
  <si>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</si>
  <si>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</si>
  <si>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</si>
  <si>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</si>
  <si>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</si>
  <si>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</si>
  <si>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</si>
  <si>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</si>
  <si>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</si>
  <si>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</si>
  <si>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</si>
  <si>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</si>
  <si>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</si>
  <si>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</si>
  <si>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</si>
  <si>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</si>
  <si>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</si>
  <si>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</si>
  <si>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</si>
  <si>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</si>
  <si>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</si>
  <si>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</si>
  <si>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</si>
  <si>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</si>
  <si>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</si>
  <si>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</si>
  <si>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</si>
  <si>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</si>
  <si>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</si>
  <si>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</si>
  <si>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</si>
  <si>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</si>
  <si>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</si>
  <si>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</si>
  <si>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</si>
  <si>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</si>
  <si>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</si>
  <si>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</si>
  <si>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</si>
  <si>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</si>
  <si>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</si>
  <si>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</si>
  <si>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</si>
  <si>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</si>
  <si>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</si>
  <si>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</si>
  <si>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</si>
  <si>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</si>
  <si>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</si>
  <si>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</si>
  <si>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</si>
  <si>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</si>
  <si>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</si>
  <si>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</si>
  <si>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</si>
  <si>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</si>
  <si>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</si>
  <si>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</si>
  <si>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</si>
  <si>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</si>
  <si>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</si>
  <si>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</si>
  <si>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</si>
  <si>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</si>
  <si>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</si>
  <si>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</si>
  <si>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</si>
  <si>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</si>
  <si>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</si>
  <si>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</si>
  <si>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</si>
  <si>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</si>
  <si>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</si>
  <si>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</si>
  <si>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</si>
  <si>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</si>
  <si>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</si>
  <si>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</si>
  <si>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</si>
  <si>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</si>
  <si>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</si>
  <si>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</si>
  <si>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</si>
  <si>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</si>
  <si>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</si>
  <si>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</si>
  <si>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</si>
  <si>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</si>
  <si>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</si>
  <si>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</si>
  <si>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</si>
  <si>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</si>
  <si>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</si>
  <si>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</si>
  <si>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</si>
  <si>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</si>
  <si>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</si>
  <si>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</si>
  <si>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</si>
  <si>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</si>
  <si>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</si>
  <si>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</si>
  <si>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</si>
  <si>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</si>
  <si>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</si>
  <si>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</si>
  <si>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</si>
  <si>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</si>
  <si>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</si>
  <si>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</si>
  <si>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</si>
  <si>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</si>
  <si>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</si>
  <si>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</si>
  <si>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</si>
  <si>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</si>
  <si>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</si>
  <si>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</si>
  <si>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</si>
  <si>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</si>
  <si>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</si>
  <si>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</si>
  <si>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</si>
  <si>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</si>
  <si>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</si>
  <si>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</si>
  <si>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</si>
  <si>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</si>
  <si>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</si>
  <si>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</si>
  <si>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</si>
  <si>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</si>
  <si>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</si>
  <si>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</si>
  <si>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</si>
  <si>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</si>
  <si>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</si>
  <si>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</si>
  <si>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</si>
  <si>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</si>
  <si>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</si>
  <si>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</si>
  <si>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</si>
  <si>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</si>
  <si>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</si>
  <si>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</si>
  <si>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</si>
  <si>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</si>
  <si>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</si>
  <si>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</si>
  <si>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</si>
  <si>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</si>
  <si>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</si>
  <si>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</si>
  <si>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</si>
  <si>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</si>
  <si>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</si>
  <si>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</si>
  <si>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</si>
  <si>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</si>
  <si>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</si>
  <si>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</si>
  <si>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</si>
  <si>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</si>
  <si>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</si>
  <si>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</si>
  <si>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</si>
  <si>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</si>
  <si>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</si>
  <si>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</si>
  <si>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</si>
  <si>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</si>
  <si>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</si>
  <si>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</si>
  <si>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</si>
  <si>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</si>
  <si>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</si>
  <si>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</si>
  <si>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</si>
  <si>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</si>
  <si>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</si>
  <si>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</si>
  <si>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</si>
  <si>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</si>
  <si>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</si>
  <si>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</si>
  <si>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</si>
  <si>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</si>
  <si>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</si>
  <si>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</si>
  <si>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</si>
  <si>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</si>
  <si>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</si>
  <si>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</si>
  <si>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</si>
  <si>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</si>
  <si>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</si>
  <si>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</si>
  <si>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</si>
  <si>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</si>
  <si>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</si>
  <si>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</si>
  <si>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</si>
  <si>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</si>
  <si>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</si>
  <si>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</si>
  <si>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</si>
  <si>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</si>
  <si>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</si>
  <si>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</si>
  <si>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</si>
  <si>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</si>
  <si>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</si>
  <si>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</si>
  <si>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</si>
  <si>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</si>
  <si>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</si>
  <si>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</si>
  <si>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</si>
  <si>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</si>
  <si>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</si>
  <si>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</si>
  <si>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</si>
  <si>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</si>
  <si>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</si>
  <si>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</si>
  <si>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</si>
  <si>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</si>
  <si>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</si>
  <si>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</si>
  <si>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</si>
  <si>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</si>
  <si>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</si>
  <si>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</si>
  <si>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</si>
  <si>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</si>
  <si>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</si>
  <si>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</si>
  <si>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</si>
  <si>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</si>
  <si>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</si>
  <si>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</si>
  <si>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</si>
  <si>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</si>
  <si>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</si>
  <si>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</si>
  <si>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</si>
  <si>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</si>
  <si>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</si>
  <si>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</si>
  <si>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</si>
  <si>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</si>
  <si>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</si>
  <si>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</si>
  <si>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</si>
  <si>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</si>
  <si>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</si>
  <si>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</si>
  <si>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</si>
  <si>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</si>
  <si>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</si>
  <si>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</si>
  <si>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</si>
  <si>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</si>
  <si>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</si>
  <si>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</si>
  <si>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</si>
  <si>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</si>
  <si>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</si>
  <si>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</si>
  <si>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</si>
  <si>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</si>
  <si>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</si>
  <si>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</si>
  <si>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</si>
  <si>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</si>
  <si>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</si>
  <si>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</si>
  <si>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</si>
  <si>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</si>
  <si>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</si>
  <si>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</si>
  <si>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</si>
  <si>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</si>
  <si>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</si>
  <si>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</si>
  <si>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</si>
  <si>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</si>
  <si>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</si>
  <si>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</si>
  <si>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</si>
  <si>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</si>
  <si>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</si>
  <si>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</si>
  <si>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</si>
  <si>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</si>
  <si>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</si>
  <si>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</si>
  <si>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</si>
  <si>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</si>
  <si>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</si>
  <si>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</si>
  <si>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</si>
  <si>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</si>
  <si>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</si>
  <si>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</si>
  <si>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</si>
  <si>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</si>
  <si>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</si>
  <si>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</si>
  <si>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</si>
  <si>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</si>
  <si>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</si>
  <si>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</si>
  <si>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</si>
  <si>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</si>
  <si>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</si>
  <si>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</si>
  <si>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</si>
  <si>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</si>
  <si>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</si>
  <si>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</si>
  <si>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</si>
  <si>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</si>
  <si>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</si>
  <si>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</si>
  <si>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</si>
  <si>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</si>
  <si>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</si>
  <si>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</si>
  <si>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</si>
  <si>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</si>
  <si>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</si>
  <si>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</si>
  <si>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</si>
  <si>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</si>
  <si>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</si>
  <si>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</si>
  <si>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</si>
  <si>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</si>
  <si>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</si>
  <si>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</si>
  <si>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</si>
  <si>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</si>
  <si>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</si>
  <si>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</si>
  <si>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</si>
  <si>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</si>
  <si>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</si>
  <si>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</si>
  <si>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</si>
  <si>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</si>
  <si>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</si>
  <si>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</si>
  <si>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</si>
  <si>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</si>
  <si>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</si>
  <si>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</si>
  <si>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</si>
  <si>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</si>
  <si>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</si>
  <si>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</si>
  <si>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</si>
  <si>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</si>
  <si>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</si>
  <si>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</si>
  <si>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</si>
  <si>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</si>
  <si>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</si>
  <si>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</si>
  <si>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</si>
  <si>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</si>
  <si>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</si>
  <si>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</si>
  <si>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</si>
  <si>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</si>
  <si>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</si>
  <si>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</si>
  <si>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</si>
  <si>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</si>
  <si>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</si>
  <si>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</si>
  <si>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</si>
  <si>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</si>
  <si>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</si>
  <si>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</si>
  <si>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</si>
  <si>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</si>
  <si>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</si>
  <si>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</si>
  <si>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</si>
  <si>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</si>
  <si>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</si>
  <si>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</si>
  <si>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</si>
  <si>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</si>
  <si>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</si>
  <si>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</si>
  <si>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</si>
  <si>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</si>
  <si>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</si>
  <si>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</si>
  <si>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</si>
  <si>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</si>
  <si>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</si>
  <si>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</si>
  <si>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</si>
  <si>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</si>
  <si>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</si>
  <si>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</si>
  <si>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</si>
  <si>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</si>
  <si>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</si>
  <si>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</si>
  <si>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</si>
  <si>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</si>
  <si>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</si>
  <si>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</si>
  <si>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</si>
  <si>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</si>
  <si>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</si>
  <si>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</si>
  <si>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</si>
  <si>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</si>
  <si>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</si>
  <si>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</si>
  <si>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</si>
  <si>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</si>
  <si>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</si>
  <si>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</si>
  <si>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</si>
  <si>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</si>
  <si>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</si>
  <si>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</si>
  <si>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</si>
  <si>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</si>
  <si>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</si>
  <si>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</si>
  <si>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</si>
  <si>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</si>
  <si>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</si>
  <si>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</si>
  <si>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</si>
  <si>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</si>
  <si>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</si>
  <si>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</si>
  <si>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</si>
  <si>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</si>
  <si>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</si>
  <si>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</si>
  <si>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</si>
  <si>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</si>
  <si>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</si>
  <si>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</si>
  <si>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</si>
  <si>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</si>
  <si>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</si>
  <si>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</si>
  <si>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</si>
  <si>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</si>
  <si>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</si>
  <si>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</si>
  <si>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</si>
  <si>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</si>
  <si>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</si>
  <si>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</si>
  <si>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</si>
  <si>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</si>
  <si>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</si>
  <si>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</si>
  <si>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</si>
  <si>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</si>
  <si>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</si>
  <si>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</si>
  <si>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</si>
  <si>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</si>
  <si>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</si>
  <si>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</si>
  <si>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</si>
  <si>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</si>
  <si>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</si>
  <si>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</si>
  <si>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</si>
  <si>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</si>
  <si>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</si>
  <si>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</si>
  <si>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</si>
  <si>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</si>
  <si>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</si>
  <si>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</si>
  <si>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</si>
  <si>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</si>
  <si>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</si>
  <si>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</si>
  <si>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</si>
  <si>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</si>
  <si>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</si>
  <si>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</si>
  <si>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</si>
  <si>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</si>
  <si>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</si>
  <si>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</si>
  <si>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</si>
  <si>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</si>
  <si>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</si>
  <si>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</si>
  <si>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</si>
  <si>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</si>
  <si>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</si>
  <si>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</si>
  <si>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</si>
  <si>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</si>
  <si>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</si>
  <si>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</si>
  <si>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</si>
  <si>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</si>
  <si>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</si>
  <si>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</si>
  <si>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</si>
  <si>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</si>
  <si>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</si>
  <si>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</si>
  <si>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</si>
  <si>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</si>
  <si>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</si>
  <si>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</si>
  <si>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</si>
  <si>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</si>
  <si>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</si>
  <si>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</si>
  <si>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</si>
  <si>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</si>
  <si>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</si>
  <si>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</si>
  <si>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</si>
  <si>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</si>
  <si>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</si>
  <si>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</si>
  <si>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</si>
  <si>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</si>
  <si>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</si>
  <si>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</si>
  <si>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</si>
  <si>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</si>
  <si>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</si>
  <si>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</si>
  <si>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</si>
  <si>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</si>
  <si>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</si>
  <si>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</si>
  <si>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</si>
  <si>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</si>
  <si>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</si>
  <si>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</si>
  <si>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</si>
  <si>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</si>
  <si>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</si>
  <si>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</si>
  <si>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</si>
  <si>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</si>
  <si>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</si>
  <si>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</si>
  <si>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</si>
  <si>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</si>
  <si>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</si>
  <si>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</si>
  <si>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</si>
  <si>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</si>
  <si>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</si>
  <si>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</si>
  <si>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</si>
  <si>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</si>
  <si>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</si>
  <si>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</si>
  <si>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</si>
  <si>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</si>
  <si>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</si>
  <si>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</si>
  <si>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</si>
  <si>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</si>
  <si>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</si>
  <si>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</si>
  <si>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</si>
  <si>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</si>
  <si>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</si>
  <si>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</si>
  <si>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</si>
  <si>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</si>
  <si>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</si>
  <si>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</si>
  <si>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</si>
  <si>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</si>
  <si>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</si>
  <si>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</si>
  <si>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</si>
  <si>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</si>
  <si>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</si>
  <si>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</si>
  <si>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</si>
  <si>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</si>
  <si>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</si>
  <si>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</si>
  <si>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</si>
  <si>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</si>
  <si>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</si>
  <si>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</si>
  <si>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</si>
  <si>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</si>
  <si>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</si>
  <si>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</si>
  <si>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</si>
  <si>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</si>
  <si>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</si>
  <si>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</si>
  <si>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</si>
  <si>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</si>
  <si>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</si>
  <si>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</si>
  <si>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</si>
  <si>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</si>
  <si>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</si>
  <si>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</si>
  <si>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</si>
  <si>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</si>
  <si>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</si>
  <si>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</si>
  <si>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</si>
  <si>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</si>
  <si>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</si>
  <si>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</si>
  <si>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</si>
  <si>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</si>
  <si>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</si>
  <si>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</si>
  <si>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</si>
  <si>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</si>
  <si>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</si>
  <si>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</si>
  <si>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</si>
  <si>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</si>
  <si>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</si>
  <si>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</si>
  <si>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</si>
  <si>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</si>
  <si>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</si>
  <si>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</si>
  <si>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</si>
  <si>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</si>
  <si>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</si>
  <si>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</si>
  <si>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</si>
  <si>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</si>
  <si>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</si>
  <si>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</si>
  <si>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</si>
  <si>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</si>
  <si>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</si>
  <si>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</si>
  <si>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</si>
  <si>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</si>
  <si>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</si>
  <si>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</si>
  <si>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</si>
  <si>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</si>
  <si>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</si>
  <si>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</si>
  <si>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</si>
  <si>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</si>
  <si>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</si>
  <si>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</si>
  <si>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</si>
  <si>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</si>
  <si>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</si>
  <si>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</si>
  <si>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</si>
  <si>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</si>
  <si>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</si>
  <si>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</si>
  <si>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</si>
  <si>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</si>
  <si>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</si>
  <si>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</si>
  <si>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</si>
  <si>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</si>
  <si>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</si>
  <si>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</si>
  <si>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</si>
  <si>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</si>
  <si>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</si>
  <si>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</si>
  <si>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</si>
  <si>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</si>
  <si>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</si>
  <si>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</si>
  <si>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</si>
  <si>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</si>
  <si>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</si>
  <si>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</si>
  <si>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</si>
  <si>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</si>
  <si>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</si>
  <si>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</si>
  <si>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</si>
  <si>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</si>
  <si>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</si>
  <si>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</si>
  <si>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</si>
  <si>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</si>
  <si>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</si>
  <si>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</si>
  <si>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</si>
  <si>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</si>
  <si>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</si>
  <si>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</si>
  <si>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</si>
  <si>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</si>
  <si>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</si>
  <si>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</si>
  <si>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</si>
  <si>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</si>
  <si>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</si>
  <si>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</si>
  <si>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</si>
  <si>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</si>
  <si>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</si>
  <si>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</si>
  <si>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</si>
  <si>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</si>
  <si>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</si>
  <si>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</si>
  <si>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</si>
  <si>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</si>
  <si>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</si>
  <si>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</si>
  <si>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</si>
  <si>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</si>
  <si>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</si>
  <si>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</si>
  <si>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</si>
  <si>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</si>
  <si>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</si>
  <si>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</si>
  <si>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</si>
  <si>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</si>
  <si>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</si>
  <si>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</si>
  <si>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</si>
  <si>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</si>
  <si>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</si>
  <si>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</si>
  <si>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</si>
  <si>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</si>
  <si>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</si>
  <si>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</si>
  <si>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</si>
  <si>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</si>
  <si>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</si>
  <si>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</si>
  <si>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</si>
  <si>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</si>
  <si>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</si>
  <si>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</si>
  <si>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</si>
  <si>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</si>
  <si>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</si>
  <si>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</si>
  <si>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</si>
  <si>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</si>
  <si>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</si>
  <si>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</si>
  <si>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</si>
  <si>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</si>
  <si>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</si>
  <si>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</si>
  <si>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</si>
  <si>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</si>
  <si>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</si>
  <si>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</si>
  <si>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</si>
  <si>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</si>
  <si>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</si>
  <si>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</si>
  <si>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</si>
  <si>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</si>
  <si>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</si>
  <si>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</si>
  <si>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</si>
  <si>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</si>
  <si>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</si>
  <si>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</si>
  <si>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</si>
  <si>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</si>
  <si>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</si>
  <si>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</si>
  <si>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</si>
  <si>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</si>
  <si>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</si>
  <si>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</si>
  <si>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</si>
  <si>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</si>
  <si>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</si>
  <si>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</si>
  <si>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</si>
  <si>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</si>
  <si>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</si>
  <si>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</si>
  <si>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</si>
  <si>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</si>
  <si>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</si>
  <si>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</si>
  <si>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</si>
  <si>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</si>
  <si>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</si>
  <si>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</si>
  <si>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</si>
  <si>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</si>
  <si>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</si>
  <si>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</si>
  <si>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</si>
  <si>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</si>
  <si>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</si>
  <si>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</si>
  <si>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</si>
  <si>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</si>
  <si>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</si>
  <si>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</si>
  <si>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</si>
  <si>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</si>
  <si>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</si>
  <si>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</si>
  <si>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</si>
  <si>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</si>
  <si>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</si>
  <si>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</si>
  <si>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</si>
  <si>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</si>
  <si>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</si>
  <si>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</si>
  <si>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</si>
  <si>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</si>
  <si>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</si>
  <si>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</si>
  <si>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</si>
  <si>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</si>
  <si>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</si>
  <si>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</si>
  <si>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</si>
  <si>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</si>
  <si>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</si>
  <si>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</si>
  <si>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</si>
  <si>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</si>
  <si>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</si>
  <si>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</si>
  <si>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</si>
  <si>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</si>
  <si>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</si>
  <si>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</si>
  <si>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</si>
  <si>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</si>
  <si>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</si>
  <si>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</si>
  <si>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</si>
  <si>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</si>
  <si>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</si>
  <si>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</si>
  <si>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</si>
  <si>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</si>
  <si>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</si>
  <si>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</si>
  <si>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</si>
  <si>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</si>
  <si>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</si>
  <si>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</si>
  <si>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</si>
  <si>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</si>
  <si>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</si>
  <si>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</si>
  <si>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</si>
  <si>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</si>
  <si>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</si>
  <si>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</si>
  <si>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</si>
  <si>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</si>
  <si>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</si>
  <si>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</si>
  <si>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</si>
  <si>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</si>
  <si>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</si>
  <si>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</si>
  <si>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</si>
  <si>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</si>
  <si>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</si>
  <si>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</si>
  <si>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</si>
  <si>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</si>
  <si>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</si>
  <si>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</si>
  <si>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</si>
  <si>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</si>
  <si>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</si>
  <si>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</si>
  <si>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</si>
  <si>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</si>
  <si>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</si>
  <si>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</si>
  <si>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</si>
  <si>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</si>
  <si>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</si>
  <si>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</si>
  <si>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</si>
  <si>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</si>
  <si>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</si>
  <si>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</si>
  <si>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</si>
  <si>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</si>
  <si>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</si>
  <si>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</si>
  <si>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</si>
  <si>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</si>
  <si>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</si>
  <si>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</si>
  <si>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</si>
  <si>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</si>
  <si>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</si>
  <si>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</si>
  <si>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</si>
  <si>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</si>
  <si>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</si>
  <si>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</si>
  <si>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</si>
  <si>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</si>
  <si>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</si>
  <si>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</si>
  <si>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</si>
  <si>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</si>
  <si>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</si>
  <si>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</si>
  <si>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</si>
  <si>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</si>
  <si>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</si>
  <si>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</si>
  <si>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</si>
  <si>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</si>
  <si>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</si>
  <si>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</si>
  <si>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</si>
  <si>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</si>
  <si>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</si>
  <si>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</si>
  <si>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</si>
  <si>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</si>
  <si>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</si>
  <si>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</si>
  <si>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</si>
  <si>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</si>
  <si>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</si>
  <si>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</si>
  <si>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</si>
  <si>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</si>
  <si>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</si>
  <si>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</si>
  <si>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</si>
  <si>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</si>
  <si>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</si>
  <si>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</si>
  <si>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</si>
  <si>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</si>
  <si>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</si>
  <si>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</si>
  <si>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</si>
  <si>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</si>
  <si>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</si>
  <si>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</si>
  <si>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</si>
  <si>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</si>
  <si>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</si>
  <si>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</si>
  <si>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</si>
  <si>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</si>
  <si>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</si>
  <si>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</si>
  <si>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</si>
  <si>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</si>
  <si>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</si>
  <si>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</si>
  <si>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</si>
  <si>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</si>
  <si>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</si>
  <si>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</si>
  <si>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</si>
  <si>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</si>
  <si>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</si>
  <si>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</si>
  <si>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</si>
  <si>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</si>
  <si>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</si>
  <si>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</si>
  <si>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</si>
  <si>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</si>
  <si>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</si>
  <si>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</si>
  <si>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</si>
  <si>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</si>
  <si>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</si>
  <si>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</si>
  <si>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</si>
  <si>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</si>
  <si>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</si>
  <si>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</si>
  <si>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</si>
  <si>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</si>
  <si>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</si>
  <si>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</si>
  <si>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</si>
  <si>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</si>
  <si>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</si>
  <si>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</si>
  <si>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</si>
  <si>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</si>
  <si>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</si>
  <si>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</si>
  <si>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</si>
  <si>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</si>
  <si>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</si>
  <si>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</si>
  <si>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</si>
  <si>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</si>
  <si>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</si>
  <si>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</si>
  <si>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</si>
  <si>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</si>
  <si>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</si>
  <si>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</si>
  <si>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</si>
  <si>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</si>
  <si>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</si>
  <si>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</si>
  <si>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</si>
  <si>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</si>
  <si>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</si>
  <si>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</si>
  <si>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</si>
  <si>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</si>
  <si>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</si>
  <si>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</si>
  <si>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</si>
  <si>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</si>
  <si>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</si>
  <si>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</si>
  <si>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</si>
  <si>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</si>
  <si>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</si>
  <si>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</si>
  <si>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</si>
  <si>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</si>
  <si>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</si>
  <si>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</si>
  <si>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</si>
  <si>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</si>
  <si>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</si>
  <si>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</si>
  <si>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</si>
  <si>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</si>
  <si>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</si>
  <si>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</si>
  <si>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</si>
  <si>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</si>
  <si>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</si>
  <si>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</si>
  <si>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</si>
  <si>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</si>
  <si>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</si>
  <si>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</si>
  <si>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</si>
  <si>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</si>
  <si>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</si>
  <si>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</si>
  <si>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</si>
  <si>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</si>
  <si>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</si>
  <si>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</si>
  <si>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</si>
  <si>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</si>
  <si>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</si>
  <si>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</si>
  <si>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</si>
  <si>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</si>
  <si>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</si>
  <si>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</si>
  <si>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</si>
  <si>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</si>
  <si>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</si>
  <si>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</si>
  <si>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</si>
  <si>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</si>
  <si>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</si>
  <si>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</si>
  <si>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</si>
  <si>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</si>
  <si>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</si>
  <si>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</si>
  <si>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</si>
  <si>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</si>
  <si>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</si>
  <si>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</si>
  <si>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</si>
  <si>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</si>
  <si>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</si>
  <si>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</si>
  <si>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</si>
  <si>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</si>
  <si>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</si>
  <si>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</si>
  <si>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</si>
  <si>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</si>
  <si>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</si>
  <si>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</si>
  <si>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</si>
  <si>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</si>
  <si>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</si>
  <si>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</si>
  <si>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</si>
  <si>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</si>
  <si>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</si>
  <si>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</si>
  <si>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</si>
  <si>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</si>
  <si>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</si>
  <si>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</si>
  <si>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</si>
  <si>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</si>
  <si>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</si>
  <si>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</si>
  <si>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</si>
  <si>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</si>
  <si>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</si>
  <si>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</si>
  <si>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</si>
  <si>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</si>
  <si>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</si>
  <si>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</si>
  <si>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</si>
  <si>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</si>
  <si>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</si>
  <si>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</si>
  <si>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</si>
  <si>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</si>
  <si>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</si>
  <si>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</si>
  <si>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</si>
  <si>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</si>
  <si>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</si>
  <si>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</si>
  <si>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</si>
  <si>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</si>
  <si>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</si>
  <si>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</si>
  <si>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</si>
  <si>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</si>
  <si>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</si>
  <si>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</si>
  <si>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</si>
  <si>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</si>
  <si>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</si>
  <si>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</si>
  <si>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</si>
  <si>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</si>
  <si>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</si>
  <si>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</si>
  <si>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</si>
  <si>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</si>
  <si>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</si>
  <si>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</si>
  <si>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</si>
  <si>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</si>
  <si>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</si>
  <si>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</si>
  <si>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</si>
  <si>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</si>
  <si>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</si>
  <si>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</si>
  <si>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</si>
  <si>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</si>
  <si>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</si>
  <si>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</si>
  <si>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</si>
  <si>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</si>
  <si>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</si>
  <si>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</si>
  <si>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</si>
  <si>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</si>
  <si>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</si>
  <si>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</si>
  <si>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</si>
  <si>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</si>
  <si>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</si>
  <si>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</si>
  <si>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</si>
  <si>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</si>
  <si>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</si>
  <si>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</si>
  <si>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</si>
  <si>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</si>
  <si>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</si>
  <si>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</si>
  <si>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</si>
  <si>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</si>
  <si>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</si>
  <si>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</si>
  <si>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</si>
  <si>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</si>
  <si>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</si>
  <si>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</si>
  <si>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</si>
  <si>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</si>
  <si>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</si>
  <si>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</si>
  <si>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</si>
  <si>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</si>
  <si>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</si>
  <si>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</si>
  <si>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</si>
  <si>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</si>
  <si>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</si>
  <si>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</si>
  <si>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</si>
  <si>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</si>
  <si>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</si>
  <si>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</si>
  <si>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</si>
  <si>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</si>
  <si>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</si>
  <si>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</si>
  <si>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</si>
  <si>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</si>
  <si>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</si>
  <si>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</si>
  <si>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</si>
  <si>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</si>
  <si>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</si>
  <si>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</si>
  <si>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</si>
  <si>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</si>
  <si>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</si>
  <si>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</si>
  <si>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</si>
  <si>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</si>
  <si>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</si>
  <si>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</si>
  <si>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</si>
  <si>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</si>
  <si>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</si>
  <si>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</si>
  <si>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</si>
  <si>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</si>
  <si>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</si>
  <si>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</si>
  <si>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</si>
  <si>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</si>
  <si>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</si>
  <si>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</si>
  <si>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</si>
  <si>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</si>
  <si>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</si>
  <si>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</si>
  <si>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</si>
  <si>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</si>
  <si>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</si>
  <si>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</si>
  <si>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</si>
  <si>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</si>
  <si>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</si>
  <si>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</si>
  <si>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</si>
  <si>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</si>
  <si>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</si>
  <si>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</si>
  <si>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</si>
  <si>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</si>
  <si>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</si>
  <si>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</si>
  <si>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</si>
  <si>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</si>
  <si>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</si>
  <si>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</si>
  <si>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</si>
  <si>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</si>
  <si>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</si>
  <si>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</si>
  <si>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</si>
  <si>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</si>
  <si>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</si>
  <si>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</si>
  <si>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</si>
  <si>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</si>
  <si>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</si>
  <si>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</si>
  <si>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</si>
  <si>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</si>
  <si>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</si>
  <si>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</si>
  <si>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</si>
  <si>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</si>
  <si>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</si>
  <si>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</si>
  <si>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</si>
  <si>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</si>
  <si>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</si>
  <si>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</si>
  <si>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</si>
  <si>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</si>
  <si>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</si>
  <si>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</si>
  <si>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</si>
  <si>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</si>
  <si>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</si>
  <si>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</si>
  <si>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</si>
  <si>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</si>
  <si>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</si>
  <si>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</si>
  <si>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</si>
  <si>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</si>
  <si>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</si>
  <si>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</si>
  <si>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</si>
  <si>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</si>
  <si>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</si>
  <si>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</si>
  <si>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</si>
  <si>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</si>
  <si>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</si>
  <si>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</si>
  <si>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</si>
  <si>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</si>
  <si>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</si>
  <si>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</si>
  <si>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</si>
  <si>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</si>
  <si>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</si>
  <si>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</si>
  <si>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</si>
  <si>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</si>
  <si>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</si>
  <si>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</si>
  <si>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</si>
  <si>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</si>
  <si>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</si>
  <si>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</si>
  <si>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</si>
  <si>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</si>
  <si>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</si>
  <si>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</si>
  <si>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</si>
  <si>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</si>
  <si>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</si>
  <si>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</si>
  <si>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</si>
  <si>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</si>
  <si>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</si>
  <si>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</si>
  <si>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</si>
  <si>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</si>
  <si>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</si>
  <si>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</si>
  <si>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</si>
  <si>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</si>
  <si>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</si>
  <si>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</si>
  <si>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</si>
  <si>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</si>
  <si>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</si>
  <si>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</si>
  <si>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</si>
  <si>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</si>
  <si>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</si>
  <si>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</si>
  <si>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</si>
  <si>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</si>
  <si>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</si>
  <si>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</si>
  <si>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</si>
  <si>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</si>
  <si>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</si>
  <si>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</si>
  <si>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</si>
  <si>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</si>
  <si>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</si>
  <si>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</si>
  <si>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</si>
  <si>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</si>
  <si>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</si>
  <si>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</si>
  <si>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</si>
  <si>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</si>
  <si>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</si>
  <si>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</si>
  <si>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</si>
  <si>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</si>
  <si>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</si>
  <si>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</si>
  <si>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</si>
  <si>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</si>
  <si>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</si>
  <si>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</si>
  <si>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</si>
  <si>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</si>
  <si>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</si>
  <si>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</si>
  <si>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</si>
  <si>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</si>
  <si>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</si>
  <si>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</si>
  <si>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</si>
  <si>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</si>
  <si>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</si>
  <si>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</si>
  <si>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</si>
  <si>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</si>
  <si>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</si>
  <si>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</si>
  <si>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</si>
  <si>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</si>
  <si>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</si>
  <si>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</si>
  <si>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</si>
  <si>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</si>
  <si>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</si>
  <si>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</si>
  <si>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</si>
  <si>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</si>
  <si>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</si>
  <si>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</si>
  <si>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</si>
  <si>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</si>
  <si>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</si>
  <si>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</si>
  <si>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</si>
  <si>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</si>
  <si>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</si>
  <si>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</si>
  <si>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</si>
  <si>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</si>
  <si>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</si>
  <si>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</si>
  <si>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</si>
  <si>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</si>
  <si>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</si>
  <si>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</si>
  <si>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</si>
  <si>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</si>
  <si>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</si>
  <si>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</si>
  <si>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</si>
  <si>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</si>
  <si>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</si>
  <si>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</si>
  <si>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</si>
  <si>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</si>
  <si>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</si>
  <si>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</si>
  <si>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</si>
  <si>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</si>
  <si>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</si>
  <si>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</si>
  <si>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</si>
  <si>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</si>
  <si>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</si>
  <si>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</si>
  <si>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</si>
  <si>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</si>
  <si>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</si>
  <si>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</si>
  <si>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</si>
  <si>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</si>
  <si>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</si>
  <si>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</si>
  <si>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</si>
  <si>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</si>
  <si>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</si>
  <si>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</si>
  <si>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</si>
  <si>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</si>
  <si>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</si>
  <si>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</si>
  <si>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</si>
  <si>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</si>
  <si>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</si>
  <si>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</si>
  <si>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</si>
  <si>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</si>
  <si>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</si>
  <si>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</si>
  <si>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</si>
  <si>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</si>
  <si>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</si>
  <si>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</si>
  <si>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</si>
  <si>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</si>
  <si>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</si>
  <si>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</si>
  <si>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</si>
  <si>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</si>
  <si>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</si>
  <si>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</si>
  <si>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</si>
  <si>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</si>
  <si>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</si>
  <si>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</si>
  <si>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</si>
  <si>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</si>
  <si>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</si>
  <si>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</si>
  <si>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</si>
  <si>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</si>
  <si>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</si>
  <si>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</si>
  <si>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</si>
  <si>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</si>
  <si>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</si>
  <si>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</si>
  <si>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</si>
  <si>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</si>
  <si>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</si>
  <si>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</si>
  <si>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</si>
  <si>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</si>
  <si>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</si>
  <si>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</si>
  <si>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</si>
  <si>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</si>
  <si>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</si>
  <si>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</si>
  <si>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</si>
  <si>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</si>
  <si>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</si>
  <si>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</si>
  <si>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</si>
  <si>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</si>
  <si>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</si>
  <si>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</si>
  <si>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</si>
  <si>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</si>
  <si>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</si>
  <si>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</si>
  <si>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</si>
  <si>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</si>
  <si>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</si>
  <si>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</si>
  <si>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</si>
  <si>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</si>
  <si>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</si>
  <si>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</si>
  <si>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</si>
  <si>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</si>
  <si>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</si>
  <si>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</si>
  <si>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</si>
  <si>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</si>
  <si>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</si>
  <si>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</si>
  <si>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</si>
  <si>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</si>
  <si>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</si>
  <si>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</si>
  <si>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</si>
  <si>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</si>
  <si>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</si>
  <si>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</si>
  <si>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</si>
  <si>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</si>
  <si>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</si>
  <si>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</si>
  <si>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</si>
  <si>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</si>
  <si>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</si>
  <si>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</si>
  <si>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</si>
  <si>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</si>
  <si>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</si>
  <si>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</si>
  <si>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</si>
  <si>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</si>
  <si>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</si>
  <si>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</si>
  <si>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</si>
  <si>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</si>
  <si>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</si>
  <si>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</si>
  <si>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</si>
  <si>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</si>
  <si>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</si>
  <si>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</si>
  <si>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</si>
  <si>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</si>
  <si>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</si>
  <si>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</si>
  <si>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</si>
  <si>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</si>
  <si>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</si>
  <si>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</si>
  <si>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</si>
  <si>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</si>
  <si>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</si>
  <si>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</si>
  <si>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</si>
  <si>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</si>
  <si>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</si>
  <si>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</si>
  <si>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</si>
  <si>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</si>
  <si>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</si>
  <si>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</si>
  <si>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</si>
  <si>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</si>
  <si>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</si>
  <si>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</si>
  <si>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</si>
  <si>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</si>
  <si>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</si>
  <si>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</si>
  <si>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</si>
  <si>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</si>
  <si>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</si>
  <si>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</si>
  <si>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</si>
  <si>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</si>
  <si>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</si>
  <si>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</si>
  <si>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</si>
  <si>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</si>
  <si>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</si>
  <si>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</si>
  <si>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</si>
  <si>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</si>
  <si>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</si>
  <si>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</si>
  <si>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</si>
  <si>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</si>
  <si>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</si>
  <si>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</si>
  <si>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</si>
  <si>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</si>
  <si>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</si>
  <si>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</si>
  <si>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</si>
  <si>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</si>
  <si>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</si>
  <si>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</si>
  <si>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</si>
  <si>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</si>
  <si>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</si>
  <si>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</si>
  <si>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</si>
  <si>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</si>
  <si>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</si>
  <si>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</si>
  <si>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</si>
  <si>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</si>
  <si>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</si>
  <si>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</si>
  <si>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</si>
  <si>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</si>
  <si>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</si>
  <si>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</si>
  <si>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</si>
  <si>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</si>
  <si>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</si>
  <si>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</si>
  <si>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</si>
  <si>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</si>
  <si>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</si>
  <si>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</si>
  <si>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</si>
  <si>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</si>
  <si>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</si>
  <si>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</si>
  <si>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</si>
  <si>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</si>
  <si>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</si>
  <si>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</si>
  <si>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</si>
  <si>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</si>
  <si>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</si>
  <si>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</si>
  <si>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</si>
  <si>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</si>
  <si>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</si>
  <si>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</si>
  <si>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</si>
  <si>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</si>
  <si>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</si>
  <si>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</si>
  <si>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</si>
  <si>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</si>
  <si>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</si>
  <si>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</si>
  <si>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</si>
  <si>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</si>
  <si>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</si>
  <si>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</si>
  <si>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</si>
  <si>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</si>
  <si>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</si>
  <si>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</si>
  <si>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</si>
  <si>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</si>
  <si>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</si>
  <si>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</si>
  <si>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</si>
  <si>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</si>
  <si>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</si>
  <si>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</si>
  <si>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</si>
  <si>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</si>
  <si>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</si>
  <si>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</si>
  <si>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</si>
  <si>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</si>
  <si>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</si>
  <si>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</si>
  <si>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</si>
  <si>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</si>
  <si>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</si>
  <si>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</si>
  <si>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</si>
  <si>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</si>
  <si>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</si>
  <si>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</si>
  <si>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</si>
  <si>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</si>
  <si>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</si>
  <si>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</si>
  <si>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</si>
  <si>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</si>
  <si>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</si>
  <si>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</si>
  <si>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</si>
  <si>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</si>
  <si>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</si>
  <si>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</si>
  <si>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</si>
  <si>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</si>
  <si>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</si>
  <si>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</si>
  <si>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</si>
  <si>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</si>
  <si>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</si>
  <si>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</si>
  <si>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</si>
  <si>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</si>
  <si>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</si>
  <si>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</si>
  <si>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</si>
  <si>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</si>
  <si>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</si>
  <si>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</si>
  <si>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</si>
  <si>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</si>
  <si>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</si>
  <si>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</si>
  <si>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</si>
  <si>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</si>
  <si>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</si>
  <si>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</si>
  <si>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</si>
  <si>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</si>
  <si>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</si>
  <si>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</si>
  <si>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</si>
  <si>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</si>
  <si>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</si>
  <si>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</si>
  <si>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</si>
  <si>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</si>
  <si>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</si>
  <si>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</si>
  <si>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</si>
  <si>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</si>
  <si>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</si>
  <si>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</si>
  <si>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</si>
  <si>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</si>
  <si>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</si>
  <si>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</si>
  <si>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</si>
  <si>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</si>
  <si>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</si>
  <si>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</si>
  <si>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</si>
  <si>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</si>
  <si>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</si>
  <si>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</si>
  <si>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</si>
  <si>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</si>
  <si>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</si>
  <si>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</si>
  <si>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</si>
  <si>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</si>
  <si>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</si>
  <si>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</si>
  <si>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</si>
  <si>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</si>
  <si>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</si>
  <si>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</si>
  <si>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</si>
  <si>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</si>
  <si>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</si>
  <si>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</si>
  <si>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</si>
  <si>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</si>
  <si>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</si>
  <si>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</si>
  <si>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</si>
  <si>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</si>
  <si>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</si>
  <si>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</si>
  <si>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</si>
  <si>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</si>
  <si>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</si>
  <si>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</si>
  <si>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</si>
  <si>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</si>
  <si>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</si>
  <si>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</si>
  <si>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</si>
  <si>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</si>
  <si>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</si>
  <si>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</si>
  <si>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</si>
  <si>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</si>
  <si>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</si>
  <si>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</si>
  <si>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</si>
  <si>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</si>
  <si>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</si>
  <si>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</si>
  <si>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</si>
  <si>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</si>
  <si>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</si>
  <si>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</si>
  <si>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</si>
  <si>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</si>
  <si>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</si>
  <si>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</si>
  <si>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</si>
  <si>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</si>
  <si>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</si>
  <si>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</si>
  <si>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</si>
  <si>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</si>
  <si>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</si>
  <si>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</si>
  <si>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</si>
  <si>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</si>
  <si>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</si>
  <si>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</si>
  <si>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</si>
  <si>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</si>
  <si>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</si>
  <si>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</si>
  <si>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</si>
  <si>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</si>
  <si>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</si>
  <si>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</si>
  <si>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</si>
  <si>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</si>
  <si>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</si>
  <si>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</si>
  <si>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</si>
  <si>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</si>
  <si>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</si>
  <si>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</si>
  <si>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</si>
  <si>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</si>
  <si>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</si>
  <si>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</si>
  <si>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</si>
  <si>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</si>
  <si>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</si>
  <si>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</si>
  <si>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</si>
  <si>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</si>
  <si>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</si>
  <si>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</si>
  <si>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</si>
  <si>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</si>
  <si>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</si>
  <si>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</si>
  <si>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</si>
  <si>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</si>
  <si>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</si>
  <si>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</si>
  <si>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</si>
  <si>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</si>
  <si>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</si>
  <si>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</si>
  <si>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</si>
  <si>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</si>
  <si>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</si>
  <si>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</si>
  <si>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</si>
  <si>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</si>
  <si>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</si>
  <si>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</si>
  <si>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</si>
  <si>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</si>
  <si>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</si>
  <si>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</si>
  <si>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</si>
  <si>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</si>
  <si>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</si>
  <si>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</si>
  <si>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</si>
  <si>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</si>
  <si>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</si>
  <si>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</si>
  <si>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</si>
  <si>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</si>
  <si>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</si>
  <si>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</si>
  <si>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</si>
  <si>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</si>
  <si>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</si>
  <si>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</si>
  <si>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</si>
  <si>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</si>
  <si>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</si>
  <si>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</si>
  <si>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</si>
  <si>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</si>
  <si>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</si>
  <si>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</si>
  <si>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</si>
  <si>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</si>
  <si>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</si>
  <si>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</si>
  <si>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</si>
  <si>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</si>
  <si>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</si>
  <si>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</si>
  <si>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</si>
  <si>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</si>
  <si>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</si>
  <si>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</si>
  <si>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</si>
  <si>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</si>
  <si>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</si>
  <si>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</si>
  <si>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</si>
  <si>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</si>
  <si>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</si>
  <si>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</si>
  <si>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</si>
  <si>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</si>
  <si>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</si>
  <si>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</si>
  <si>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</si>
  <si>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</si>
  <si>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</si>
  <si>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</si>
  <si>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</si>
  <si>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</si>
  <si>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</si>
  <si>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</si>
  <si>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</si>
  <si>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</si>
  <si>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</si>
  <si>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</si>
  <si>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</si>
  <si>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</si>
  <si>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</si>
  <si>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</si>
  <si>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</si>
  <si>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</si>
  <si>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</si>
  <si>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</si>
  <si>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</si>
  <si>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</si>
  <si>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</si>
  <si>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</si>
  <si>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</si>
  <si>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</si>
  <si>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</si>
  <si>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</si>
  <si>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</si>
  <si>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</si>
  <si>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</si>
  <si>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</si>
  <si>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</si>
  <si>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</si>
  <si>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</si>
  <si>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</si>
  <si>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</si>
  <si>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</si>
  <si>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</si>
  <si>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</si>
  <si>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</si>
  <si>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</si>
  <si>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</si>
  <si>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</si>
  <si>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</si>
  <si>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</si>
  <si>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</si>
  <si>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</si>
  <si>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</si>
  <si>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</si>
  <si>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</si>
  <si>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</si>
  <si>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</si>
  <si>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</si>
  <si>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</si>
  <si>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</si>
  <si>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</si>
  <si>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</si>
  <si>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</si>
  <si>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</si>
  <si>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</si>
  <si>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</si>
  <si>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</si>
  <si>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</si>
  <si>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</si>
  <si>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</si>
  <si>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</si>
  <si>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</si>
  <si>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</si>
  <si>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</si>
  <si>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</si>
  <si>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</si>
  <si>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</si>
  <si>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</si>
  <si>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</si>
  <si>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</si>
  <si>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</si>
  <si>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</si>
  <si>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</si>
  <si>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</si>
  <si>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</si>
  <si>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</si>
  <si>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</si>
  <si>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</si>
  <si>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</si>
  <si>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</si>
  <si>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</si>
  <si>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</si>
  <si>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</si>
  <si>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</si>
  <si>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</si>
  <si>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</si>
  <si>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</si>
  <si>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</si>
  <si>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</si>
  <si>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</si>
  <si>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</si>
  <si>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</si>
  <si>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</si>
  <si>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</si>
  <si>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</si>
  <si>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</si>
  <si>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</si>
  <si>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</si>
  <si>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</si>
  <si>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</si>
  <si>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</si>
  <si>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</si>
  <si>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</si>
  <si>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</si>
  <si>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</si>
  <si>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</si>
  <si>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</si>
  <si>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</si>
  <si>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</si>
  <si>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</si>
  <si>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</si>
  <si>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</si>
  <si>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</si>
  <si>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</si>
  <si>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</si>
  <si>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</si>
  <si>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</si>
  <si>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</si>
  <si>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</si>
  <si>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</si>
  <si>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</si>
  <si>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</si>
  <si>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</si>
  <si>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</si>
  <si>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</si>
  <si>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</si>
  <si>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</si>
  <si>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</si>
  <si>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</si>
  <si>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</si>
  <si>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</si>
  <si>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</si>
  <si>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</si>
  <si>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</si>
  <si>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</si>
  <si>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</si>
  <si>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</si>
  <si>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</si>
  <si>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</si>
  <si>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</si>
  <si>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</si>
  <si>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</si>
  <si>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</si>
  <si>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</si>
  <si>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</si>
  <si>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</si>
  <si>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</si>
  <si>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</si>
  <si>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</si>
  <si>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</si>
  <si>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</si>
  <si>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</si>
  <si>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</si>
  <si>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</si>
  <si>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</si>
  <si>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</si>
  <si>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</si>
  <si>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</si>
  <si>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</si>
  <si>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</si>
  <si>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</si>
  <si>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</si>
  <si>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</si>
  <si>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</si>
  <si>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</si>
  <si>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</si>
  <si>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</si>
  <si>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</si>
  <si>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</si>
  <si>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</si>
  <si>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</si>
  <si>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</si>
  <si>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</si>
  <si>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</si>
  <si>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</si>
  <si>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</si>
  <si>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</si>
  <si>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</si>
  <si>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</si>
  <si>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</si>
  <si>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</si>
  <si>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</si>
  <si>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</si>
  <si>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</si>
  <si>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</si>
  <si>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</si>
  <si>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</si>
  <si>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</si>
  <si>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</si>
  <si>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</si>
  <si>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</si>
  <si>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</si>
  <si>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</si>
  <si>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</si>
  <si>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</si>
  <si>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</si>
  <si>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</si>
  <si>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</si>
  <si>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</si>
  <si>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</si>
  <si>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</si>
  <si>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</si>
  <si>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</si>
  <si>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</si>
  <si>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</si>
  <si>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</si>
  <si>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</si>
  <si>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</si>
  <si>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</si>
  <si>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</si>
  <si>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</si>
  <si>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</si>
  <si>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</si>
  <si>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</si>
  <si>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</si>
  <si>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</si>
  <si>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</si>
  <si>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</si>
  <si>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</si>
  <si>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</si>
  <si>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</si>
  <si>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</si>
  <si>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</si>
  <si>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</si>
  <si>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</si>
  <si>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</si>
  <si>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</si>
  <si>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</si>
  <si>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</si>
  <si>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</si>
  <si>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</si>
  <si>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</si>
  <si>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</si>
  <si>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</si>
  <si>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</si>
  <si>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</si>
  <si>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</si>
  <si>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</si>
  <si>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</si>
  <si>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</si>
  <si>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</si>
  <si>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</si>
  <si>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</si>
  <si>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</si>
  <si>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</si>
  <si>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</si>
  <si>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</si>
  <si>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</si>
  <si>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</si>
  <si>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</si>
  <si>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</si>
  <si>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</si>
  <si>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</si>
  <si>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</si>
  <si>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</si>
  <si>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</si>
  <si>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</si>
  <si>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</si>
  <si>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</si>
  <si>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</si>
  <si>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</si>
  <si>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</si>
  <si>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</si>
  <si>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</si>
  <si>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</si>
  <si>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</si>
  <si>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</si>
  <si>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</si>
  <si>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</si>
  <si>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</si>
  <si>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</si>
  <si>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</si>
  <si>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</si>
  <si>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</si>
  <si>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</si>
  <si>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</si>
  <si>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</si>
  <si>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</si>
  <si>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</si>
  <si>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</si>
  <si>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</si>
  <si>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</si>
  <si>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</si>
  <si>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</si>
  <si>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</si>
  <si>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</si>
  <si>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</si>
  <si>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</si>
  <si>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</si>
  <si>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</si>
  <si>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</si>
  <si>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</si>
  <si>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</si>
  <si>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</si>
  <si>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</si>
  <si>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</si>
  <si>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</si>
  <si>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</si>
  <si>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</si>
  <si>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</si>
  <si>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</si>
  <si>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</si>
  <si>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</si>
  <si>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</si>
  <si>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</si>
  <si>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</si>
  <si>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</si>
  <si>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</si>
  <si>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</si>
  <si>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</si>
  <si>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</si>
  <si>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</si>
  <si>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</si>
  <si>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</si>
  <si>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</si>
  <si>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</si>
  <si>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</si>
  <si>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</si>
  <si>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</si>
  <si>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</si>
  <si>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</si>
  <si>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</si>
  <si>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</si>
  <si>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</si>
  <si>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</si>
  <si>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</si>
  <si>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</si>
  <si>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</si>
  <si>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</si>
  <si>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</si>
  <si>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</si>
  <si>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</si>
  <si>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</si>
  <si>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</si>
  <si>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</si>
  <si>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</si>
  <si>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</si>
  <si>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</si>
  <si>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</si>
  <si>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</si>
  <si>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</si>
  <si>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</si>
  <si>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</si>
  <si>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</si>
  <si>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</si>
  <si>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</si>
  <si>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</si>
  <si>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</si>
  <si>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</si>
  <si>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</si>
  <si>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</si>
  <si>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</si>
  <si>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</si>
  <si>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</si>
  <si>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</si>
  <si>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</si>
  <si>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</si>
  <si>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</si>
  <si>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</si>
  <si>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</si>
  <si>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</si>
  <si>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</si>
  <si>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</si>
  <si>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</si>
  <si>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</si>
  <si>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</si>
  <si>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</si>
  <si>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</si>
  <si>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</si>
  <si>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</si>
  <si>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</si>
  <si>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</si>
  <si>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</si>
  <si>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</si>
  <si>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</si>
  <si>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</si>
  <si>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</si>
  <si>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</si>
  <si>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</si>
  <si>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</si>
  <si>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</si>
  <si>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</si>
  <si>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</si>
  <si>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</si>
  <si>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</si>
  <si>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</si>
  <si>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</si>
  <si>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</si>
  <si>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</si>
  <si>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</si>
  <si>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</si>
  <si>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</si>
  <si>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</si>
  <si>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</si>
  <si>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</si>
  <si>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</si>
  <si>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</si>
  <si>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</si>
  <si>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</si>
  <si>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</si>
  <si>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</si>
  <si>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</si>
  <si>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</si>
  <si>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</si>
  <si>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</si>
  <si>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</si>
  <si>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</si>
  <si>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</si>
  <si>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</si>
  <si>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</si>
  <si>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</si>
  <si>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</si>
  <si>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</si>
  <si>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</si>
  <si>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</si>
  <si>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</si>
  <si>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</si>
  <si>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</si>
  <si>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</si>
  <si>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</si>
  <si>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</si>
  <si>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</si>
  <si>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</si>
  <si>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</si>
  <si>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</si>
  <si>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</si>
  <si>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</si>
  <si>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</si>
  <si>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</si>
  <si>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</si>
  <si>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</si>
  <si>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</si>
  <si>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</si>
  <si>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</si>
  <si>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</si>
  <si>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</si>
  <si>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</si>
  <si>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</si>
  <si>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</si>
  <si>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</si>
  <si>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</si>
  <si>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</si>
  <si>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</si>
  <si>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</si>
  <si>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</si>
  <si>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</si>
  <si>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</si>
  <si>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</si>
  <si>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</si>
  <si>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</si>
  <si>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</si>
  <si>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</si>
  <si>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</si>
  <si>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</si>
  <si>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</si>
  <si>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</si>
  <si>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</si>
  <si>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</si>
  <si>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</si>
  <si>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</si>
  <si>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</si>
  <si>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</si>
  <si>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</si>
  <si>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</si>
  <si>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</si>
  <si>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</si>
  <si>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</si>
  <si>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</si>
  <si>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</si>
  <si>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</si>
  <si>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</si>
  <si>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</si>
  <si>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</si>
  <si>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</si>
  <si>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</si>
  <si>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</si>
  <si>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</si>
  <si>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</si>
  <si>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</si>
  <si>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</si>
  <si>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</si>
  <si>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</si>
  <si>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</si>
  <si>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</si>
  <si>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</si>
  <si>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</si>
  <si>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</si>
  <si>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</si>
  <si>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</si>
  <si>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</si>
  <si>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</si>
  <si>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</si>
  <si>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</si>
  <si>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</si>
  <si>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</si>
  <si>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</si>
  <si>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</si>
  <si>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</si>
  <si>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</si>
  <si>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</si>
  <si>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</si>
  <si>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</si>
  <si>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</si>
  <si>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</si>
  <si>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</si>
  <si>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</si>
  <si>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</si>
  <si>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</si>
  <si>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</si>
  <si>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</si>
  <si>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</si>
  <si>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</si>
  <si>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</si>
  <si>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</si>
  <si>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</si>
  <si>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</si>
  <si>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</si>
  <si>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</si>
  <si>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</si>
  <si>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</si>
  <si>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</si>
  <si>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</si>
  <si>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</si>
  <si>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</si>
  <si>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</si>
  <si>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</si>
  <si>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</si>
  <si>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</si>
  <si>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</si>
  <si>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</si>
  <si>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</si>
  <si>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</si>
  <si>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</si>
  <si>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</si>
  <si>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</si>
  <si>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</si>
  <si>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</si>
  <si>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</si>
  <si>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</si>
  <si>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</si>
  <si>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</si>
  <si>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</si>
  <si>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</si>
  <si>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</si>
  <si>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</si>
  <si>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</si>
  <si>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</si>
  <si>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</si>
  <si>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</si>
  <si>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</si>
  <si>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</si>
  <si>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</si>
  <si>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</si>
  <si>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</si>
  <si>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</si>
  <si>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</si>
  <si>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</si>
  <si>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</si>
  <si>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</si>
  <si>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</si>
  <si>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</si>
  <si>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</si>
  <si>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</si>
  <si>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</si>
  <si>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</si>
  <si>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</si>
  <si>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</si>
  <si>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</si>
  <si>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</si>
  <si>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</si>
  <si>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</si>
  <si>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</si>
  <si>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</si>
  <si>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</si>
  <si>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</si>
  <si>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</si>
  <si>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</si>
  <si>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</si>
  <si>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</si>
  <si>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</si>
  <si>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</si>
  <si>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</si>
  <si>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</si>
  <si>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</si>
  <si>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</si>
  <si>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</si>
  <si>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</si>
  <si>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</si>
  <si>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</si>
  <si>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</si>
  <si>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</si>
  <si>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</si>
  <si>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</si>
  <si>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</si>
  <si>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</si>
  <si>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</si>
  <si>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</si>
  <si>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</si>
  <si>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</si>
  <si>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</si>
  <si>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</si>
  <si>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</si>
  <si>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</si>
  <si>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</si>
  <si>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</si>
  <si>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</si>
  <si>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</si>
  <si>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</si>
  <si>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</si>
  <si>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</si>
  <si>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</si>
  <si>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</si>
  <si>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</si>
  <si>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</si>
  <si>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</si>
  <si>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</si>
  <si>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</si>
  <si>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</si>
  <si>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</si>
  <si>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</si>
  <si>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</si>
  <si>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</si>
  <si>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</si>
  <si>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</si>
  <si>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</si>
  <si>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</si>
  <si>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</si>
  <si>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</si>
  <si>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</si>
  <si>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</si>
  <si>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</si>
  <si>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</si>
  <si>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</si>
  <si>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</si>
  <si>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</si>
  <si>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</si>
  <si>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</si>
  <si>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</si>
  <si>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</si>
  <si>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</si>
  <si>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</si>
  <si>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</si>
  <si>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</si>
  <si>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</si>
  <si>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</si>
  <si>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</si>
  <si>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</si>
  <si>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</si>
  <si>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</si>
  <si>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</si>
  <si>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</si>
  <si>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</si>
  <si>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</si>
  <si>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</si>
  <si>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</si>
  <si>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</si>
  <si>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</si>
  <si>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</si>
  <si>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</si>
  <si>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</si>
  <si>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</si>
  <si>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</si>
  <si>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</si>
  <si>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</si>
  <si>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</si>
  <si>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</si>
  <si>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</si>
  <si>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</si>
  <si>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</si>
  <si>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</si>
  <si>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</si>
  <si>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</si>
  <si>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</si>
  <si>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</si>
  <si>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</si>
  <si>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</si>
  <si>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</si>
  <si>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</si>
  <si>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</si>
  <si>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</si>
  <si>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</si>
  <si>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</si>
  <si>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</si>
  <si>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</si>
  <si>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</si>
  <si>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</si>
  <si>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</si>
  <si>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</si>
  <si>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</si>
  <si>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</si>
  <si>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</si>
  <si>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</si>
  <si>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</si>
  <si>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</si>
  <si>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</si>
  <si>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</si>
  <si>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</si>
  <si>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</si>
  <si>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</si>
  <si>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</si>
  <si>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</si>
  <si>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</si>
  <si>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</si>
  <si>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</si>
  <si>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</si>
  <si>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</si>
  <si>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</si>
  <si>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</si>
  <si>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</si>
  <si>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</si>
  <si>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</si>
  <si>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</si>
  <si>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</si>
  <si>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</si>
  <si>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</si>
  <si>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</si>
  <si>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</si>
  <si>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</si>
  <si>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</si>
  <si>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</si>
  <si>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</si>
  <si>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</si>
  <si>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</si>
  <si>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</si>
  <si>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</si>
  <si>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</si>
  <si>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</si>
  <si>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</si>
  <si>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</si>
  <si>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</si>
  <si>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</si>
  <si>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</si>
  <si>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</si>
  <si>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</si>
  <si>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</si>
  <si>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</si>
  <si>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</si>
  <si>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</si>
  <si>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</si>
  <si>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</si>
  <si>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</si>
  <si>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</si>
  <si>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</si>
  <si>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</si>
  <si>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</si>
  <si>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</si>
  <si>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</si>
  <si>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</si>
  <si>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</si>
  <si>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</si>
  <si>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</si>
  <si>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</si>
  <si>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</si>
  <si>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</si>
  <si>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</si>
  <si>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</si>
  <si>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</si>
  <si>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</si>
  <si>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</si>
  <si>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</si>
  <si>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</si>
  <si>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</si>
  <si>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</si>
  <si>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</si>
  <si>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</si>
  <si>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</si>
  <si>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</si>
  <si>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</si>
  <si>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</si>
  <si>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</si>
  <si>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</si>
  <si>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</si>
  <si>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</si>
  <si>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</si>
  <si>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</si>
  <si>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</si>
  <si>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</si>
  <si>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</si>
  <si>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</si>
  <si>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</si>
  <si>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</si>
  <si>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</si>
  <si>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</si>
  <si>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</si>
  <si>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</si>
  <si>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</si>
  <si>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</si>
  <si>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</si>
  <si>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</si>
  <si>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</si>
  <si>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</si>
  <si>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</si>
  <si>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</si>
  <si>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</si>
  <si>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</si>
  <si>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</si>
  <si>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</si>
  <si>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</si>
  <si>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</si>
  <si>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</si>
  <si>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</si>
  <si>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</si>
  <si>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</si>
  <si>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</si>
  <si>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</si>
  <si>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</si>
  <si>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</si>
  <si>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</si>
  <si>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</si>
  <si>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</si>
  <si>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</si>
  <si>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</si>
  <si>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</si>
  <si>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</si>
  <si>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</si>
  <si>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</si>
  <si>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</si>
  <si>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</si>
  <si>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</si>
  <si>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</si>
  <si>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</si>
  <si>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</si>
  <si>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</si>
  <si>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</si>
  <si>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</si>
  <si>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</si>
  <si>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</si>
  <si>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</si>
  <si>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</si>
  <si>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</si>
  <si>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</si>
  <si>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</si>
  <si>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</si>
  <si>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</si>
  <si>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</si>
  <si>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</si>
  <si>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</si>
  <si>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</si>
  <si>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</si>
  <si>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</si>
  <si>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</si>
  <si>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</si>
  <si>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</si>
  <si>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</si>
  <si>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</si>
  <si>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</si>
  <si>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</si>
  <si>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</si>
  <si>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</si>
  <si>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</si>
  <si>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</si>
  <si>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</si>
  <si>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</si>
  <si>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</si>
  <si>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</si>
  <si>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</si>
  <si>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</si>
  <si>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</si>
  <si>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</si>
  <si>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</si>
  <si>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</si>
  <si>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</si>
  <si>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</si>
  <si>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</si>
  <si>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</si>
  <si>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</si>
  <si>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</si>
  <si>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</si>
  <si>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</si>
  <si>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</si>
  <si>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</si>
  <si>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</si>
  <si>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</si>
  <si>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</si>
  <si>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</si>
  <si>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</si>
  <si>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</si>
  <si>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</si>
  <si>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</si>
  <si>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</si>
  <si>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</si>
  <si>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</si>
  <si>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</si>
  <si>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</si>
  <si>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</si>
  <si>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</si>
  <si>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</si>
  <si>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</si>
  <si>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</si>
  <si>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</si>
  <si>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</si>
  <si>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</si>
  <si>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</si>
  <si>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</si>
  <si>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</si>
  <si>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</si>
  <si>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</si>
  <si>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</si>
  <si>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</si>
  <si>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</si>
  <si>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</si>
  <si>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</si>
  <si>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</si>
  <si>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</si>
  <si>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</si>
  <si>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</si>
  <si>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</si>
  <si>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</si>
  <si>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</si>
  <si>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</si>
  <si>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</si>
  <si>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</si>
  <si>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</si>
  <si>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</si>
  <si>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</si>
  <si>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</si>
  <si>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</si>
  <si>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</si>
  <si>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</si>
  <si>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</si>
  <si>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</si>
  <si>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</si>
  <si>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</si>
  <si>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</si>
  <si>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</si>
  <si>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</si>
  <si>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</si>
  <si>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</si>
  <si>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</si>
  <si>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</si>
  <si>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</si>
  <si>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</si>
  <si>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</si>
  <si>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</si>
  <si>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</si>
  <si>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</si>
  <si>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</si>
  <si>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</si>
  <si>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</si>
  <si>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</si>
  <si>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</si>
  <si>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</si>
  <si>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</si>
  <si>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</si>
  <si>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</si>
  <si>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</si>
  <si>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</si>
  <si>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</si>
  <si>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</si>
  <si>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</si>
  <si>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</si>
  <si>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</si>
  <si>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</si>
  <si>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</si>
  <si>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</si>
  <si>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</si>
  <si>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</si>
  <si>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</si>
  <si>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</si>
  <si>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</si>
  <si>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</si>
  <si>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</si>
  <si>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</si>
  <si>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</si>
  <si>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</si>
  <si>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</si>
  <si>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</si>
  <si>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</si>
  <si>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</si>
  <si>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</si>
  <si>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</si>
  <si>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</si>
  <si>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</si>
  <si>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</si>
  <si>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</si>
  <si>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</si>
  <si>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</si>
  <si>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</si>
  <si>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</si>
  <si>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</si>
  <si>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</si>
  <si>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</si>
  <si>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</si>
  <si>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</si>
  <si>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</si>
  <si>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</si>
  <si>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</si>
  <si>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</si>
  <si>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</si>
  <si>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</si>
  <si>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</si>
  <si>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</si>
  <si>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</si>
  <si>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</si>
  <si>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</si>
  <si>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</si>
  <si>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</si>
  <si>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</si>
  <si>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</si>
  <si>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</si>
  <si>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</si>
  <si>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</si>
  <si>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</si>
  <si>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</si>
  <si>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</si>
  <si>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</si>
  <si>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</si>
  <si>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</si>
  <si>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</si>
  <si>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</si>
  <si>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</si>
  <si>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</si>
  <si>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</si>
  <si>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</si>
  <si>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</si>
  <si>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</si>
  <si>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</si>
  <si>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</si>
  <si>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</si>
  <si>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</si>
  <si>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</si>
  <si>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</si>
  <si>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</si>
  <si>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</si>
  <si>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</si>
  <si>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</si>
  <si>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</si>
  <si>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</si>
  <si>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</si>
  <si>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</si>
  <si>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</si>
  <si>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</si>
  <si>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</si>
  <si>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</si>
  <si>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</si>
  <si>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</si>
  <si>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</si>
  <si>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</si>
  <si>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</si>
  <si>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</si>
  <si>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</si>
  <si>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</si>
  <si>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</si>
  <si>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</si>
  <si>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</si>
  <si>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</si>
  <si>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</si>
  <si>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</si>
  <si>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</si>
  <si>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</si>
  <si>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</si>
  <si>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</si>
  <si>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</si>
  <si>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</si>
  <si>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</si>
  <si>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</si>
  <si>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</si>
  <si>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</si>
  <si>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</si>
  <si>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</si>
  <si>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</si>
  <si>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</si>
  <si>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</si>
  <si>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</si>
  <si>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</si>
  <si>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</si>
  <si>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</si>
  <si>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</si>
  <si>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</si>
  <si>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</si>
  <si>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</si>
  <si>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</si>
  <si>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</si>
  <si>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</si>
  <si>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</si>
  <si>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</si>
  <si>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</si>
  <si>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</si>
  <si>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</si>
  <si>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</si>
  <si>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</si>
  <si>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</si>
  <si>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</si>
  <si>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</si>
  <si>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</si>
  <si>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</si>
  <si>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</si>
  <si>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</si>
  <si>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</si>
  <si>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</si>
  <si>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</si>
  <si>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</si>
  <si>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</si>
  <si>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</si>
  <si>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</si>
  <si>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</si>
  <si>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</si>
  <si>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</si>
  <si>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</si>
  <si>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</si>
  <si>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</si>
  <si>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</si>
  <si>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</si>
  <si>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</si>
  <si>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</si>
  <si>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</si>
  <si>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</si>
  <si>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</si>
  <si>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</si>
  <si>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</si>
  <si>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</si>
  <si>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</si>
  <si>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</si>
  <si>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</si>
  <si>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</si>
  <si>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</si>
  <si>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</si>
  <si>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</si>
  <si>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</si>
  <si>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</si>
  <si>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</si>
  <si>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</si>
  <si>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</si>
  <si>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</si>
  <si>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</si>
  <si>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</si>
  <si>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</si>
  <si>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</si>
  <si>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</si>
  <si>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</si>
  <si>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</si>
  <si>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</si>
  <si>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</si>
  <si>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</si>
  <si>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</si>
  <si>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</si>
  <si>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</si>
  <si>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</si>
  <si>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</si>
  <si>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</si>
  <si>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</si>
  <si>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</si>
  <si>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</si>
  <si>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</si>
  <si>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</si>
  <si>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</si>
  <si>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</si>
  <si>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</si>
  <si>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</si>
  <si>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</si>
  <si>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</si>
  <si>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</si>
  <si>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</si>
  <si>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</si>
  <si>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</si>
  <si>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</si>
  <si>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</si>
  <si>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</si>
  <si>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</si>
  <si>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</si>
  <si>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</si>
  <si>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</si>
  <si>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</si>
  <si>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</si>
  <si>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</si>
  <si>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</si>
  <si>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</si>
  <si>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</si>
  <si>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</si>
  <si>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</si>
  <si>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</si>
  <si>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</si>
  <si>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</si>
  <si>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</si>
  <si>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</si>
  <si>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</si>
  <si>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</si>
  <si>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</si>
  <si>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</si>
  <si>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</si>
  <si>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</si>
  <si>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</si>
  <si>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</si>
  <si>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</si>
  <si>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</si>
  <si>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</si>
  <si>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</si>
  <si>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</si>
  <si>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</si>
  <si>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</si>
  <si>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</si>
  <si>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</si>
  <si>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</si>
  <si>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</si>
  <si>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</si>
  <si>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</si>
  <si>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</si>
  <si>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</si>
  <si>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</si>
  <si>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</si>
  <si>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</si>
  <si>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</si>
  <si>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</si>
  <si>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</si>
  <si>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</si>
  <si>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</si>
  <si>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</si>
  <si>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</si>
  <si>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</si>
  <si>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</si>
  <si>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</si>
  <si>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</si>
  <si>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</si>
  <si>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</si>
  <si>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</si>
  <si>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</si>
  <si>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</si>
  <si>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</si>
  <si>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</si>
  <si>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</si>
  <si>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</si>
  <si>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</si>
  <si>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</si>
  <si>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</si>
  <si>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</si>
  <si>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</si>
  <si>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</si>
  <si>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</si>
  <si>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</si>
  <si>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</si>
  <si>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</si>
  <si>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</si>
  <si>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</si>
  <si>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</si>
  <si>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</si>
  <si>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</si>
  <si>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</si>
  <si>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</si>
  <si>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</si>
  <si>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</si>
  <si>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</si>
  <si>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</si>
  <si>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</si>
  <si>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</si>
  <si>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</si>
  <si>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</si>
  <si>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</si>
  <si>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</si>
  <si>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</si>
  <si>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</si>
  <si>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</si>
  <si>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</si>
  <si>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</si>
  <si>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</si>
  <si>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</si>
  <si>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</si>
  <si>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</si>
  <si>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</si>
  <si>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</si>
  <si>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</si>
  <si>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</si>
  <si>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</si>
  <si>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</si>
  <si>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</si>
  <si>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</si>
  <si>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</si>
  <si>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</si>
  <si>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</si>
  <si>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</si>
  <si>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</si>
  <si>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</si>
  <si>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</si>
  <si>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</si>
  <si>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</si>
  <si>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</si>
  <si>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</si>
  <si>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</si>
  <si>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</si>
  <si>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</si>
  <si>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</si>
  <si>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</si>
  <si>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</si>
  <si>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</si>
  <si>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</si>
  <si>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</si>
  <si>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</si>
  <si>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</si>
  <si>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</si>
  <si>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</si>
  <si>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</si>
  <si>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</si>
  <si>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</si>
  <si>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</si>
  <si>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</si>
  <si>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</si>
  <si>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</si>
  <si>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</si>
  <si>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</si>
  <si>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</si>
  <si>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</si>
  <si>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</si>
  <si>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</si>
  <si>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</si>
  <si>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</si>
  <si>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</si>
  <si>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</si>
  <si>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</si>
  <si>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</si>
  <si>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</si>
  <si>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</si>
  <si>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</si>
  <si>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</si>
  <si>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</si>
  <si>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</si>
  <si>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</si>
  <si>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</si>
  <si>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</si>
  <si>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</si>
  <si>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</si>
  <si>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</si>
  <si>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</si>
  <si>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</si>
  <si>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</si>
  <si>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</si>
  <si>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</si>
  <si>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</si>
  <si>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</si>
  <si>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</si>
  <si>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</si>
  <si>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</si>
  <si>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</si>
  <si>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</si>
  <si>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</si>
  <si>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</si>
  <si>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</si>
  <si>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</si>
  <si>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</si>
  <si>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</si>
  <si>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</si>
  <si>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</si>
  <si>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</si>
  <si>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</si>
  <si>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</si>
  <si>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</si>
  <si>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</si>
  <si>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</si>
  <si>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</si>
  <si>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</si>
  <si>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</si>
  <si>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</si>
  <si>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</si>
  <si>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</si>
  <si>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</si>
  <si>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</si>
  <si>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</si>
  <si>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</si>
  <si>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</si>
  <si>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</si>
  <si>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</si>
  <si>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</si>
  <si>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</si>
  <si>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</si>
  <si>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</si>
  <si>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</si>
  <si>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</si>
  <si>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</si>
  <si>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</si>
  <si>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</si>
  <si>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</si>
  <si>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</si>
  <si>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</si>
  <si>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</si>
  <si>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</si>
  <si>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</si>
  <si>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</si>
  <si>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</si>
  <si>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</si>
  <si>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</si>
  <si>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</si>
  <si>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</si>
  <si>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</si>
  <si>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</si>
  <si>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</si>
  <si>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</si>
  <si>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</si>
  <si>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</si>
  <si>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</si>
  <si>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</si>
  <si>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</si>
  <si>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</si>
  <si>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</si>
  <si>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</si>
  <si>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</si>
  <si>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</si>
  <si>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</si>
  <si>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</si>
  <si>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</si>
  <si>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</si>
  <si>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</si>
  <si>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</si>
  <si>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</si>
  <si>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</si>
  <si>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</si>
  <si>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</si>
  <si>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</si>
  <si>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</si>
  <si>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</si>
  <si>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</si>
  <si>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</si>
  <si>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</si>
  <si>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</si>
  <si>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</si>
  <si>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</si>
  <si>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</si>
  <si>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</si>
  <si>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</si>
  <si>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</si>
  <si>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</si>
  <si>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</si>
  <si>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</si>
  <si>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</si>
  <si>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</si>
  <si>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</si>
  <si>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</si>
  <si>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</si>
  <si>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</si>
  <si>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</si>
  <si>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</si>
  <si>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</si>
  <si>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</si>
  <si>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</si>
  <si>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</si>
  <si>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</si>
  <si>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</si>
  <si>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</si>
  <si>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</si>
  <si>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</si>
  <si>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</si>
  <si>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</si>
  <si>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</si>
  <si>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</si>
  <si>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</si>
  <si>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</si>
  <si>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</si>
  <si>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</si>
  <si>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</si>
  <si>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</si>
  <si>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</si>
  <si>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</si>
  <si>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</si>
  <si>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</si>
  <si>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</si>
  <si>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</si>
  <si>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</si>
  <si>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</si>
  <si>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</si>
  <si>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</si>
  <si>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</si>
  <si>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</si>
  <si>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</si>
  <si>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</si>
  <si>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</si>
  <si>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</si>
  <si>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</si>
  <si>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</si>
  <si>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</si>
  <si>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</si>
  <si>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</si>
  <si>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</si>
  <si>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</si>
  <si>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</si>
  <si>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</si>
  <si>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</si>
  <si>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</si>
  <si>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</si>
  <si>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</si>
  <si>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</si>
  <si>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</si>
  <si>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</si>
  <si>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</si>
  <si>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</si>
  <si>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</si>
  <si>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</si>
  <si>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</si>
  <si>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</si>
  <si>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</si>
  <si>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</si>
  <si>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</si>
  <si>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</si>
  <si>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</si>
  <si>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</si>
  <si>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</si>
  <si>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</si>
  <si>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</si>
  <si>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</si>
  <si>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</si>
  <si>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</si>
  <si>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</si>
  <si>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</si>
  <si>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</si>
  <si>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</si>
  <si>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</si>
  <si>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</si>
  <si>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</si>
  <si>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</si>
  <si>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</si>
  <si>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</si>
  <si>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</si>
  <si>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</si>
  <si>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</si>
  <si>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</si>
  <si>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</si>
  <si>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</si>
  <si>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</si>
  <si>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</si>
  <si>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</si>
  <si>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</si>
  <si>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</si>
  <si>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</si>
  <si>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</si>
  <si>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</si>
  <si>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</si>
  <si>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</si>
  <si>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</si>
  <si>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</si>
  <si>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</si>
  <si>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</si>
  <si>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</si>
  <si>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</si>
  <si>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</si>
  <si>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</si>
  <si>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</si>
  <si>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</si>
  <si>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</si>
  <si>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</si>
  <si>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</si>
  <si>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</si>
  <si>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</si>
  <si>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</si>
  <si>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</si>
  <si>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</si>
  <si>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</si>
  <si>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</si>
  <si>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</si>
  <si>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</si>
  <si>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</si>
  <si>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</si>
  <si>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</si>
  <si>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</si>
  <si>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</si>
  <si>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</si>
  <si>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</si>
  <si>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</si>
  <si>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</si>
  <si>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</si>
  <si>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</si>
  <si>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</si>
  <si>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</si>
  <si>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</si>
  <si>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</si>
  <si>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</si>
  <si>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</si>
  <si>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</si>
  <si>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</si>
  <si>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</si>
  <si>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</si>
  <si>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</si>
  <si>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</si>
  <si>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</si>
  <si>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</si>
  <si>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</si>
  <si>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</si>
  <si>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</si>
  <si>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</si>
  <si>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</si>
  <si>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</si>
  <si>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</si>
  <si>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</si>
  <si>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</si>
  <si>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</si>
  <si>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</si>
  <si>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</si>
  <si>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</si>
  <si>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</si>
  <si>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</si>
  <si>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</si>
  <si>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</si>
  <si>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</si>
  <si>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</si>
  <si>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</si>
  <si>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</si>
  <si>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</si>
  <si>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</si>
  <si>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</si>
  <si>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</si>
  <si>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</si>
  <si>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</si>
  <si>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</si>
  <si>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</si>
  <si>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</si>
  <si>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</si>
  <si>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</si>
  <si>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</si>
  <si>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</si>
  <si>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</si>
  <si>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</si>
  <si>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</si>
  <si>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</si>
  <si>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</si>
  <si>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</si>
  <si>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</si>
  <si>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</si>
  <si>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</si>
  <si>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</si>
  <si>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</si>
  <si>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</si>
  <si>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</si>
  <si>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</si>
  <si>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</si>
  <si>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</si>
  <si>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</si>
  <si>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</si>
  <si>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</si>
  <si>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</si>
  <si>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</si>
  <si>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</si>
  <si>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</si>
  <si>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</si>
  <si>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</si>
  <si>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</si>
  <si>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</si>
  <si>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</si>
  <si>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</si>
  <si>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</si>
  <si>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</si>
  <si>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</si>
  <si>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</si>
  <si>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</si>
  <si>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</si>
  <si>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</si>
  <si>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</si>
  <si>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</si>
  <si>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</si>
  <si>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</si>
  <si>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</si>
  <si>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</si>
  <si>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</si>
  <si>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</si>
  <si>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</si>
  <si>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</si>
  <si>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</si>
  <si>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</si>
  <si>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</si>
  <si>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</si>
  <si>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</si>
  <si>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</si>
  <si>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</si>
  <si>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</si>
  <si>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</si>
  <si>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</si>
  <si>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</si>
  <si>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</si>
  <si>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</si>
  <si>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</si>
  <si>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</si>
  <si>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</si>
  <si>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</si>
  <si>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</si>
  <si>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</si>
  <si>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</si>
  <si>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</si>
  <si>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</si>
  <si>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</si>
  <si>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</si>
  <si>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</si>
  <si>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</si>
  <si>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</si>
  <si>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</si>
  <si>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</si>
  <si>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</si>
  <si>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</si>
  <si>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</si>
  <si>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</si>
  <si>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</si>
  <si>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</si>
  <si>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</si>
  <si>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</si>
  <si>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</si>
  <si>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</si>
  <si>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</si>
  <si>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</si>
  <si>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</si>
  <si>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</si>
  <si>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</si>
  <si>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</si>
  <si>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</si>
  <si>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</si>
  <si>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</si>
  <si>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</si>
  <si>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</si>
  <si>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</si>
  <si>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</si>
  <si>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</si>
  <si>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</si>
  <si>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</si>
  <si>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</si>
  <si>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</si>
  <si>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</si>
  <si>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</si>
  <si>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</si>
  <si>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</si>
  <si>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</si>
  <si>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</si>
  <si>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</si>
  <si>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</si>
  <si>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</si>
  <si>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</si>
  <si>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</si>
  <si>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</si>
  <si>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</si>
  <si>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</si>
  <si>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</si>
  <si>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</si>
  <si>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</si>
  <si>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</si>
  <si>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</si>
  <si>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</si>
  <si>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</si>
  <si>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</si>
  <si>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</si>
  <si>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</si>
  <si>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</si>
  <si>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</si>
  <si>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</si>
  <si>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</si>
  <si>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</si>
  <si>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</si>
  <si>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</si>
  <si>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</si>
  <si>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</si>
  <si>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</si>
  <si>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</si>
  <si>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</si>
  <si>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</si>
  <si>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</si>
  <si>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</si>
  <si>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</si>
  <si>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</si>
  <si>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</si>
  <si>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</si>
  <si>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</si>
  <si>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</si>
  <si>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</si>
  <si>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</si>
  <si>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</si>
  <si>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</si>
  <si>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</si>
  <si>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</si>
  <si>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</si>
  <si>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</si>
  <si>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</si>
  <si>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</si>
  <si>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</si>
  <si>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</si>
  <si>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</si>
  <si>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</si>
  <si>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</si>
  <si>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</si>
  <si>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</si>
  <si>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</si>
  <si>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</si>
  <si>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</si>
  <si>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</si>
  <si>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</si>
  <si>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</si>
  <si>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</si>
  <si>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</si>
  <si>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</si>
  <si>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</si>
  <si>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</si>
  <si>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</si>
  <si>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</si>
  <si>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</si>
  <si>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</si>
  <si>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</si>
  <si>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</si>
  <si>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</si>
  <si>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</si>
  <si>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</si>
  <si>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</si>
  <si>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</si>
  <si>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</si>
  <si>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</si>
  <si>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</si>
  <si>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</si>
  <si>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</si>
  <si>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</si>
  <si>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</si>
  <si>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</si>
  <si>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</si>
  <si>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</si>
  <si>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</si>
  <si>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</si>
  <si>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</si>
  <si>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</si>
  <si>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</si>
  <si>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</si>
  <si>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</si>
  <si>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</si>
  <si>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</si>
  <si>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</si>
  <si>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</si>
  <si>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</si>
  <si>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</si>
  <si>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</si>
  <si>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</si>
  <si>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</si>
  <si>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</si>
  <si>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</si>
  <si>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</si>
  <si>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</si>
  <si>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</si>
  <si>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</si>
  <si>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</si>
  <si>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</si>
  <si>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</si>
  <si>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</si>
  <si>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</si>
  <si>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</si>
  <si>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</si>
  <si>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</si>
  <si>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</si>
  <si>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</si>
  <si>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</si>
  <si>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</si>
  <si>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</si>
  <si>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</si>
  <si>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</si>
  <si>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</si>
  <si>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</si>
  <si>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</si>
  <si>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</si>
  <si>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</si>
  <si>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</si>
  <si>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</si>
  <si>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</si>
  <si>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</si>
  <si>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</si>
  <si>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</si>
  <si>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</si>
  <si>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</si>
  <si>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</si>
  <si>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</si>
  <si>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</si>
  <si>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</si>
  <si>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</si>
  <si>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</si>
  <si>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</si>
  <si>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</si>
  <si>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</si>
  <si>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</si>
  <si>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</si>
  <si>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</si>
  <si>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</si>
  <si>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</si>
  <si>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</si>
  <si>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</si>
  <si>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</si>
  <si>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</si>
  <si>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</si>
  <si>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</si>
  <si>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</si>
  <si>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</si>
  <si>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</si>
  <si>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</si>
  <si>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</si>
  <si>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</si>
  <si>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</si>
  <si>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</si>
  <si>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</si>
  <si>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</si>
  <si>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</si>
  <si>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</si>
  <si>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</si>
  <si>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</si>
  <si>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</si>
  <si>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</si>
  <si>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</si>
  <si>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</si>
  <si>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</si>
  <si>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</si>
  <si>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</si>
  <si>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</si>
  <si>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</si>
  <si>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</si>
  <si>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</si>
  <si>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</si>
  <si>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</si>
  <si>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</si>
  <si>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</si>
  <si>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</si>
  <si>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</si>
  <si>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</si>
  <si>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</si>
  <si>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</si>
  <si>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</si>
  <si>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</si>
  <si>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</si>
  <si>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</si>
  <si>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</si>
  <si>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</si>
  <si>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</si>
  <si>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</si>
  <si>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</si>
  <si>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</si>
  <si>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</si>
  <si>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</si>
  <si>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</si>
  <si>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</si>
  <si>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</si>
  <si>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</si>
  <si>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</si>
  <si>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</si>
  <si>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</si>
  <si>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</si>
  <si>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</si>
  <si>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</si>
  <si>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</si>
  <si>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</si>
  <si>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</si>
  <si>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</si>
  <si>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</si>
  <si>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</si>
  <si>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</si>
  <si>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</si>
  <si>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</si>
  <si>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</si>
  <si>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</si>
  <si>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</si>
  <si>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</si>
  <si>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</si>
  <si>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</si>
  <si>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</si>
  <si>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</si>
  <si>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</si>
  <si>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</si>
  <si>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</si>
  <si>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</si>
  <si>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</si>
  <si>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</si>
  <si>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</si>
  <si>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</si>
  <si>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</si>
  <si>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</si>
  <si>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</si>
  <si>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</si>
  <si>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</si>
  <si>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</si>
  <si>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</si>
  <si>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</si>
  <si>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</si>
  <si>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</si>
  <si>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</si>
  <si>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</si>
  <si>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</si>
  <si>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</si>
  <si>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</si>
  <si>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</si>
  <si>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</si>
  <si>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</si>
  <si>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</si>
  <si>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</si>
  <si>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</si>
  <si>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</si>
  <si>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</si>
  <si>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</si>
  <si>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</si>
  <si>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</si>
  <si>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</si>
  <si>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</si>
  <si>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</si>
  <si>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</si>
  <si>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</si>
  <si>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</si>
  <si>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</si>
  <si>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</si>
  <si>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</si>
  <si>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</si>
  <si>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</si>
  <si>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</si>
  <si>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</si>
  <si>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</si>
  <si>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</si>
  <si>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</si>
  <si>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</si>
  <si>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</si>
  <si>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</si>
  <si>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</si>
  <si>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</si>
  <si>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</si>
  <si>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</si>
  <si>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</si>
  <si>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</si>
  <si>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</si>
  <si>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</si>
  <si>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</si>
  <si>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</si>
  <si>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</si>
  <si>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</si>
  <si>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</si>
  <si>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</si>
  <si>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</si>
  <si>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</si>
  <si>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</si>
  <si>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</si>
  <si>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</si>
  <si>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</si>
  <si>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</si>
  <si>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</si>
  <si>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</si>
  <si>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</si>
  <si>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</si>
  <si>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</si>
  <si>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</si>
  <si>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</si>
  <si>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</si>
  <si>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</si>
  <si>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</si>
  <si>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</si>
  <si>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</si>
  <si>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</si>
  <si>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</si>
  <si>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</si>
  <si>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</si>
  <si>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</si>
  <si>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</si>
  <si>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</si>
  <si>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</si>
  <si>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</si>
  <si>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</si>
  <si>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</si>
  <si>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</si>
  <si>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</si>
  <si>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</si>
  <si>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</si>
  <si>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</si>
  <si>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</si>
  <si>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</si>
  <si>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</si>
  <si>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</si>
  <si>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</si>
  <si>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</si>
  <si>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</si>
  <si>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</si>
  <si>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</si>
  <si>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</si>
  <si>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</si>
  <si>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</si>
  <si>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</si>
  <si>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</si>
  <si>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</si>
  <si>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</si>
  <si>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</si>
  <si>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</si>
  <si>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</si>
  <si>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</si>
  <si>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</si>
  <si>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</si>
  <si>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</si>
  <si>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</si>
  <si>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</si>
  <si>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</si>
  <si>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</si>
  <si>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</si>
  <si>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</si>
  <si>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</si>
  <si>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</si>
  <si>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</si>
  <si>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</si>
  <si>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</si>
  <si>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</si>
  <si>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</si>
  <si>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</si>
  <si>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</si>
  <si>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</si>
  <si>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</si>
  <si>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</si>
  <si>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</si>
  <si>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</si>
  <si>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</si>
  <si>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</si>
  <si>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</si>
  <si>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</si>
  <si>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</si>
  <si>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</si>
  <si>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</si>
  <si>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</si>
  <si>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</si>
  <si>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</si>
  <si>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</si>
  <si>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</si>
  <si>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</si>
  <si>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</si>
  <si>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</si>
  <si>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</si>
  <si>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</si>
  <si>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</si>
  <si>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</si>
  <si>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</si>
  <si>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</si>
  <si>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</si>
  <si>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</si>
  <si>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</si>
  <si>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</si>
  <si>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</si>
  <si>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</si>
  <si>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</si>
  <si>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</si>
  <si>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</si>
  <si>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</si>
  <si>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</si>
  <si>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</si>
  <si>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</si>
  <si>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</si>
  <si>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</si>
  <si>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</si>
  <si>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</si>
  <si>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</si>
  <si>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</si>
  <si>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</si>
  <si>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</si>
  <si>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</si>
  <si>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</si>
  <si>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</si>
  <si>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</si>
  <si>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</si>
  <si>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</si>
  <si>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</si>
  <si>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</si>
  <si>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</si>
  <si>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</si>
  <si>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</si>
  <si>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</si>
  <si>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</si>
  <si>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</si>
  <si>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</si>
  <si>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</si>
  <si>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</si>
  <si>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</si>
  <si>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</si>
  <si>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</si>
  <si>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</si>
  <si>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</si>
  <si>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</si>
  <si>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</si>
  <si>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</si>
  <si>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</si>
  <si>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</si>
  <si>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</si>
  <si>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</si>
  <si>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</si>
  <si>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</si>
  <si>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</si>
  <si>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</si>
  <si>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</si>
  <si>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</si>
  <si>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</si>
  <si>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</si>
  <si>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</si>
  <si>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</si>
  <si>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</si>
  <si>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</si>
  <si>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</si>
  <si>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</si>
  <si>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</si>
  <si>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</si>
  <si>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</si>
  <si>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</si>
  <si>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</si>
  <si>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</si>
  <si>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</si>
  <si>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</si>
  <si>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</si>
  <si>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</si>
  <si>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</si>
  <si>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</si>
  <si>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</si>
  <si>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</si>
  <si>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</si>
  <si>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</si>
  <si>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</si>
  <si>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</si>
  <si>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</si>
  <si>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</si>
  <si>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</si>
  <si>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</si>
  <si>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</si>
  <si>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</si>
  <si>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</si>
  <si>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</si>
  <si>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</si>
  <si>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</si>
  <si>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</si>
  <si>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</si>
  <si>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</si>
  <si>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</si>
  <si>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</si>
  <si>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</si>
  <si>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</si>
  <si>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</si>
  <si>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</si>
  <si>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</si>
  <si>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</si>
  <si>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</si>
  <si>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</si>
  <si>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</si>
  <si>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</si>
  <si>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</si>
  <si>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</si>
  <si>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</si>
  <si>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</si>
  <si>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</si>
  <si>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</si>
  <si>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</si>
  <si>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</si>
  <si>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</si>
  <si>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</si>
  <si>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</si>
  <si>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</si>
  <si>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</si>
  <si>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</si>
  <si>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</si>
  <si>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</si>
  <si>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</si>
  <si>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</si>
  <si>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</si>
  <si>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</si>
  <si>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</si>
  <si>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</si>
  <si>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</si>
  <si>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</si>
  <si>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</si>
  <si>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</si>
  <si>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</si>
  <si>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</si>
  <si>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</si>
  <si>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</si>
  <si>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</si>
  <si>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</si>
  <si>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</si>
  <si>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</si>
  <si>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</si>
  <si>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</si>
  <si>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</si>
  <si>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</si>
  <si>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</si>
  <si>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</si>
  <si>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</si>
  <si>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</si>
  <si>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</si>
  <si>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</si>
  <si>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</si>
  <si>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</si>
  <si>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</si>
  <si>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</si>
  <si>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</si>
  <si>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</si>
  <si>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</si>
  <si>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</si>
  <si>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</si>
  <si>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</si>
  <si>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</si>
  <si>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</si>
  <si>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</si>
  <si>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</si>
  <si>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</si>
  <si>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</si>
  <si>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</si>
  <si>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</si>
  <si>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</si>
  <si>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</si>
  <si>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</si>
  <si>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</si>
  <si>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</si>
  <si>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</si>
  <si>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</si>
  <si>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</si>
  <si>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</si>
  <si>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</si>
  <si>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</si>
  <si>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</si>
  <si>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</si>
  <si>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</si>
  <si>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</si>
  <si>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</si>
  <si>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</si>
  <si>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</si>
  <si>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</si>
  <si>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</si>
  <si>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</si>
  <si>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</si>
  <si>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</si>
  <si>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</si>
  <si>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</si>
  <si>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</si>
  <si>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</si>
  <si>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</si>
  <si>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</si>
  <si>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</si>
  <si>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</si>
  <si>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</si>
  <si>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</si>
  <si>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</si>
  <si>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</si>
  <si>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</si>
  <si>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</si>
  <si>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</si>
  <si>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</si>
  <si>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</si>
  <si>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</si>
  <si>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</si>
  <si>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</si>
  <si>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</si>
  <si>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</si>
  <si>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</si>
  <si>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</si>
  <si>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</si>
  <si>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</si>
  <si>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</si>
  <si>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</si>
  <si>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</si>
  <si>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</si>
  <si>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</si>
  <si>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</si>
  <si>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</si>
  <si>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</si>
  <si>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</si>
  <si>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</si>
  <si>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</si>
  <si>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</si>
  <si>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</si>
  <si>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</si>
  <si>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</si>
  <si>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</si>
  <si>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</si>
  <si>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</si>
  <si>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</si>
  <si>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</si>
  <si>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</si>
  <si>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</si>
  <si>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</si>
  <si>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</si>
  <si>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</si>
  <si>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</si>
  <si>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</si>
  <si>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</si>
  <si>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</si>
  <si>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</si>
  <si>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</si>
  <si>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</si>
  <si>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</si>
  <si>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</si>
  <si>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</si>
  <si>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</si>
  <si>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</si>
  <si>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</si>
  <si>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</si>
  <si>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</si>
  <si>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</si>
  <si>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</si>
  <si>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</si>
  <si>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</si>
  <si>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</si>
  <si>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</si>
  <si>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</si>
  <si>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</si>
  <si>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</si>
  <si>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</si>
  <si>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</si>
  <si>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</si>
  <si>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</si>
  <si>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</si>
  <si>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</si>
  <si>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</si>
  <si>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</si>
  <si>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</si>
  <si>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</si>
  <si>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</si>
  <si>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</si>
  <si>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</si>
  <si>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</si>
  <si>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</si>
  <si>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</si>
  <si>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</si>
  <si>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</si>
  <si>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</si>
  <si>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</si>
  <si>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</si>
  <si>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</si>
  <si>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</si>
  <si>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</si>
  <si>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</si>
  <si>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</si>
  <si>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</si>
  <si>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</si>
  <si>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</si>
  <si>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</si>
  <si>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</si>
  <si>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</si>
  <si>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</si>
  <si>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</si>
  <si>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</si>
  <si>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</si>
  <si>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</si>
  <si>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</si>
  <si>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</si>
  <si>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</si>
  <si>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</si>
  <si>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</si>
  <si>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</si>
  <si>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</si>
  <si>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</si>
  <si>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</si>
  <si>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</si>
  <si>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</si>
  <si>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</si>
  <si>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</si>
  <si>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</si>
  <si>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</si>
  <si>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</si>
  <si>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</si>
  <si>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</si>
  <si>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</si>
  <si>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</si>
  <si>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</si>
  <si>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</si>
  <si>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</si>
  <si>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</si>
  <si>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</si>
  <si>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</si>
  <si>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</si>
  <si>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</si>
  <si>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</si>
  <si>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</si>
  <si>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</si>
  <si>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</si>
  <si>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</si>
  <si>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</si>
  <si>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</si>
  <si>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</si>
  <si>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</si>
  <si>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</si>
  <si>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</si>
  <si>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</si>
  <si>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</si>
  <si>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</si>
  <si>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</si>
  <si>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</si>
  <si>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</si>
  <si>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</si>
  <si>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</si>
  <si>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</si>
  <si>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</si>
  <si>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</si>
  <si>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</si>
  <si>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</si>
  <si>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</si>
  <si>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</si>
  <si>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</si>
  <si>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</si>
  <si>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</si>
  <si>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</si>
  <si>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</si>
  <si>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</si>
  <si>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</si>
  <si>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</si>
  <si>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</si>
  <si>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</si>
  <si>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</si>
  <si>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</si>
  <si>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</si>
  <si>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</si>
  <si>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</si>
  <si>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</si>
  <si>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</si>
  <si>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</si>
  <si>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</si>
  <si>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</si>
  <si>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</si>
  <si>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</si>
  <si>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</si>
  <si>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</si>
  <si>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</si>
  <si>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</si>
  <si>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</si>
  <si>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</si>
  <si>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</si>
  <si>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</si>
  <si>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</si>
  <si>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</si>
  <si>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</si>
  <si>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</si>
  <si>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</si>
  <si>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</si>
  <si>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</si>
  <si>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</si>
  <si>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</si>
  <si>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</si>
  <si>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</si>
  <si>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</si>
  <si>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</si>
  <si>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</si>
  <si>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</si>
  <si>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</si>
  <si>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</si>
  <si>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</si>
  <si>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</si>
  <si>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</si>
  <si>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</si>
  <si>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</si>
  <si>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</si>
  <si>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</si>
  <si>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</si>
  <si>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</si>
  <si>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</si>
  <si>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</si>
  <si>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</si>
  <si>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</si>
  <si>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</si>
  <si>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</si>
  <si>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</si>
  <si>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</si>
  <si>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</si>
  <si>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</si>
  <si>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</si>
  <si>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</si>
  <si>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</si>
  <si>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</si>
  <si>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</si>
  <si>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</si>
  <si>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</si>
  <si>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</si>
  <si>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</si>
  <si>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</si>
  <si>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</si>
  <si>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</si>
  <si>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</si>
  <si>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</si>
  <si>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</si>
  <si>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</si>
  <si>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</si>
  <si>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</si>
  <si>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</si>
  <si>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</si>
  <si>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</si>
  <si>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</si>
  <si>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</si>
  <si>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</si>
  <si>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</si>
  <si>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</si>
  <si>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</si>
  <si>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</si>
  <si>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</si>
  <si>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</si>
  <si>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</si>
  <si>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</si>
  <si>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</si>
  <si>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</si>
  <si>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</si>
  <si>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</si>
  <si>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</si>
  <si>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</si>
  <si>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</si>
  <si>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</si>
  <si>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</si>
  <si>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</si>
  <si>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</si>
  <si>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</si>
  <si>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</si>
  <si>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</si>
  <si>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</si>
  <si>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</si>
  <si>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</si>
  <si>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</si>
  <si>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</si>
  <si>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</si>
  <si>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</si>
  <si>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</si>
  <si>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</si>
  <si>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</si>
  <si>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</si>
  <si>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</si>
  <si>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</si>
  <si>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</si>
  <si>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</si>
  <si>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</si>
  <si>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</si>
  <si>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</si>
  <si>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</si>
  <si>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</si>
  <si>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</si>
  <si>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</si>
  <si>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</si>
  <si>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</si>
  <si>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</si>
  <si>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</si>
  <si>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</si>
  <si>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</si>
  <si>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</si>
  <si>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</si>
  <si>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</si>
  <si>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</si>
  <si>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</si>
  <si>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</si>
  <si>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</si>
  <si>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</si>
  <si>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</si>
  <si>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</si>
  <si>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</si>
  <si>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</si>
  <si>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</si>
  <si>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</si>
  <si>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</si>
  <si>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</si>
  <si>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</si>
  <si>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</si>
  <si>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</si>
  <si>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</si>
  <si>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</si>
  <si>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</si>
  <si>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</si>
  <si>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</si>
  <si>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</si>
  <si>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</si>
  <si>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</si>
  <si>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</si>
  <si>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</si>
  <si>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</si>
  <si>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</si>
  <si>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</si>
  <si>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</si>
  <si>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</si>
  <si>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</si>
  <si>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</si>
  <si>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</si>
  <si>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</si>
  <si>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</si>
  <si>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</si>
  <si>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</si>
  <si>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</si>
  <si>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</si>
  <si>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</si>
  <si>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</si>
  <si>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</si>
  <si>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</si>
  <si>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</si>
  <si>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</si>
  <si>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</si>
  <si>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</si>
  <si>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</si>
  <si>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</si>
  <si>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</si>
  <si>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</si>
  <si>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</si>
  <si>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</si>
  <si>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</si>
  <si>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</si>
  <si>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</si>
  <si>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</si>
  <si>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</si>
  <si>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</si>
  <si>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</si>
  <si>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</si>
  <si>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</si>
  <si>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</si>
  <si>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</si>
  <si>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</si>
  <si>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</si>
  <si>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</si>
  <si>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</si>
  <si>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</si>
  <si>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</si>
  <si>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</si>
  <si>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</si>
  <si>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</si>
  <si>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</si>
  <si>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</si>
  <si>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</si>
  <si>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</si>
  <si>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</si>
  <si>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</si>
  <si>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</si>
  <si>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</si>
  <si>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</si>
  <si>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</si>
  <si>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</si>
  <si>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</si>
  <si>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</si>
  <si>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</si>
  <si>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</si>
  <si>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</si>
  <si>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</si>
  <si>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</si>
  <si>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</si>
  <si>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</si>
  <si>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</si>
  <si>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</si>
  <si>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</si>
  <si>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</si>
  <si>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</si>
  <si>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</si>
  <si>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</si>
  <si>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</si>
  <si>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</si>
  <si>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</si>
  <si>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</si>
  <si>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</si>
  <si>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</si>
  <si>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</si>
  <si>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</si>
  <si>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</si>
  <si>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</si>
  <si>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</si>
  <si>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</si>
  <si>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</si>
  <si>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</si>
  <si>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</si>
  <si>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</si>
  <si>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</si>
  <si>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</si>
  <si>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</si>
  <si>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</si>
  <si>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</si>
  <si>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</si>
  <si>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</si>
  <si>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</si>
  <si>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</si>
  <si>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</si>
  <si>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</si>
  <si>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</si>
  <si>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</si>
  <si>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</si>
  <si>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</si>
  <si>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</si>
  <si>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</si>
  <si>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</si>
  <si>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</si>
  <si>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</si>
  <si>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</si>
  <si>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</si>
  <si>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</si>
  <si>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</si>
  <si>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</si>
  <si>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</si>
  <si>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</si>
  <si>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</si>
  <si>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</si>
  <si>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</si>
  <si>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</si>
  <si>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</si>
  <si>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</si>
  <si>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</si>
  <si>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</si>
  <si>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</si>
  <si>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</si>
  <si>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</si>
  <si>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</si>
  <si>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</si>
  <si>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</si>
  <si>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</si>
  <si>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</si>
  <si>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</si>
  <si>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</si>
  <si>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</si>
  <si>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</si>
  <si>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</si>
  <si>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</si>
  <si>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</si>
  <si>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</si>
  <si>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</si>
  <si>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</si>
  <si>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</si>
  <si>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</si>
  <si>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</si>
  <si>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</si>
  <si>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</si>
  <si>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</si>
  <si>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</si>
  <si>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</si>
  <si>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</si>
  <si>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</si>
  <si>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</si>
  <si>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</si>
  <si>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</si>
  <si>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</si>
  <si>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</si>
  <si>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</si>
  <si>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</si>
  <si>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</si>
  <si>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</si>
  <si>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</si>
  <si>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</si>
  <si>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</si>
  <si>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</si>
  <si>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</si>
  <si>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</si>
  <si>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</si>
  <si>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</si>
  <si>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</si>
  <si>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</si>
  <si>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</si>
  <si>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</si>
  <si>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</si>
  <si>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</si>
  <si>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</si>
  <si>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</si>
  <si>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</si>
  <si>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</si>
  <si>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</si>
  <si>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</si>
  <si>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</si>
  <si>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</si>
  <si>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</si>
  <si>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</si>
  <si>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</si>
  <si>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</si>
  <si>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</si>
  <si>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</si>
  <si>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</si>
  <si>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</si>
  <si>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</si>
  <si>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</si>
  <si>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</si>
  <si>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</si>
  <si>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</si>
  <si>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</si>
  <si>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</si>
  <si>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</si>
  <si>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</si>
  <si>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</si>
  <si>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</si>
  <si>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</si>
  <si>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</si>
  <si>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</si>
  <si>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</si>
  <si>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</si>
  <si>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</si>
  <si>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</si>
  <si>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</si>
  <si>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</si>
  <si>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</si>
  <si>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</si>
  <si>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</si>
  <si>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</si>
  <si>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</si>
  <si>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</si>
  <si>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</si>
  <si>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</si>
  <si>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</si>
  <si>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</si>
  <si>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</si>
  <si>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</si>
  <si>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</si>
  <si>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</si>
  <si>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</si>
  <si>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</si>
  <si>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</si>
  <si>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</si>
  <si>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</si>
  <si>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</si>
  <si>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</si>
  <si>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</si>
  <si>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</si>
  <si>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</si>
  <si>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</si>
  <si>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</si>
  <si>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</si>
  <si>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</si>
  <si>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</si>
  <si>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</si>
  <si>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</si>
  <si>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</si>
  <si>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</si>
  <si>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</si>
  <si>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</si>
  <si>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</si>
  <si>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</si>
  <si>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</si>
  <si>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</si>
  <si>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</si>
  <si>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</si>
  <si>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</si>
  <si>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</si>
  <si>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</si>
  <si>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</si>
  <si>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</si>
  <si>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</si>
  <si>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</si>
  <si>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</si>
  <si>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</si>
  <si>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</si>
  <si>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</si>
  <si>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</si>
  <si>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</si>
  <si>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</si>
  <si>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</si>
  <si>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</si>
  <si>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</si>
  <si>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</si>
  <si>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</si>
  <si>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</si>
  <si>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</si>
  <si>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</si>
  <si>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</si>
  <si>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</si>
  <si>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</si>
  <si>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</si>
  <si>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</si>
  <si>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</si>
  <si>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</si>
  <si>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</si>
  <si>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</si>
  <si>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</si>
  <si>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</si>
  <si>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</si>
  <si>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</si>
  <si>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</si>
  <si>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</si>
  <si>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</si>
  <si>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</si>
  <si>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</si>
  <si>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</si>
  <si>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</si>
  <si>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</si>
  <si>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</si>
  <si>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</si>
  <si>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</si>
  <si>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</si>
  <si>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</si>
  <si>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</si>
  <si>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</si>
  <si>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</si>
  <si>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</si>
  <si>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</si>
  <si>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</si>
  <si>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</si>
  <si>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</si>
  <si>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</si>
  <si>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</si>
  <si>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</si>
  <si>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</si>
  <si>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</si>
  <si>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</si>
  <si>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</si>
  <si>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</si>
  <si>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</si>
  <si>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</si>
  <si>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</si>
  <si>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</si>
  <si>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</si>
  <si>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</si>
  <si>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</si>
  <si>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</si>
  <si>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</si>
  <si>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</si>
  <si>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</si>
  <si>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</si>
  <si>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</si>
  <si>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</si>
  <si>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</si>
  <si>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</si>
  <si>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</si>
  <si>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</si>
  <si>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</si>
  <si>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</si>
  <si>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</si>
  <si>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</si>
  <si>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</si>
  <si>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</si>
  <si>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</si>
  <si>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</si>
  <si>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</si>
  <si>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</si>
  <si>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</si>
  <si>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</si>
  <si>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</si>
  <si>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</si>
  <si>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</si>
  <si>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</si>
  <si>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</si>
  <si>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</si>
  <si>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</si>
  <si>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</si>
  <si>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</si>
  <si>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</si>
  <si>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</si>
  <si>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</si>
  <si>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</si>
  <si>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</si>
  <si>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</si>
  <si>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</si>
  <si>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</si>
  <si>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</si>
  <si>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</si>
  <si>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</si>
  <si>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</si>
  <si>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</si>
  <si>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</si>
  <si>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</si>
  <si>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</si>
  <si>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</si>
  <si>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</si>
  <si>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</si>
  <si>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</si>
  <si>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</si>
  <si>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</si>
  <si>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</si>
  <si>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</si>
  <si>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</si>
  <si>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</si>
  <si>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</si>
  <si>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</si>
  <si>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</si>
  <si>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</si>
  <si>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</si>
  <si>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</si>
  <si>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</si>
  <si>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</si>
  <si>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</si>
  <si>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</si>
  <si>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</si>
  <si>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</si>
  <si>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</si>
  <si>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</si>
  <si>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</si>
  <si>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</si>
  <si>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</si>
  <si>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</si>
  <si>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</si>
  <si>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</si>
  <si>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</si>
  <si>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</si>
  <si>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</si>
  <si>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</si>
  <si>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</si>
  <si>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</si>
  <si>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</si>
  <si>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</si>
  <si>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</si>
  <si>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</si>
  <si>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</si>
  <si>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</si>
  <si>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</si>
  <si>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</si>
  <si>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</si>
  <si>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</si>
  <si>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</si>
  <si>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</si>
  <si>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</si>
  <si>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</si>
  <si>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</si>
  <si>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</si>
  <si>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</si>
  <si>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</si>
  <si>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</si>
  <si>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</si>
  <si>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</si>
  <si>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</si>
  <si>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</si>
  <si>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</si>
  <si>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</si>
  <si>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</si>
  <si>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</si>
  <si>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</si>
  <si>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</si>
  <si>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</si>
  <si>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</si>
  <si>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</si>
  <si>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</si>
  <si>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</si>
  <si>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</si>
  <si>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</si>
  <si>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</si>
  <si>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</si>
  <si>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</si>
  <si>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</si>
  <si>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</si>
  <si>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</si>
  <si>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</si>
  <si>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</si>
  <si>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</si>
  <si>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</si>
  <si>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</si>
  <si>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</si>
  <si>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</si>
  <si>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</si>
  <si>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</si>
  <si>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</si>
  <si>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</si>
  <si>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</si>
  <si>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</si>
  <si>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</si>
  <si>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</si>
  <si>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</si>
  <si>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</si>
  <si>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</si>
  <si>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</si>
  <si>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</si>
  <si>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</si>
  <si>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</si>
  <si>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</si>
  <si>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</si>
  <si>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</si>
  <si>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</si>
  <si>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</si>
  <si>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</si>
  <si>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</si>
  <si>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</si>
  <si>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</si>
  <si>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</si>
  <si>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</si>
  <si>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</si>
  <si>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</si>
  <si>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</si>
  <si>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</si>
  <si>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</si>
  <si>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</si>
  <si>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</si>
  <si>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</si>
  <si>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</si>
  <si>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</si>
  <si>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</si>
  <si>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</si>
  <si>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</si>
  <si>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</si>
  <si>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</si>
  <si>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</si>
  <si>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</si>
  <si>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</si>
  <si>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</si>
  <si>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</si>
  <si>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</si>
  <si>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</si>
  <si>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</si>
  <si>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</si>
  <si>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</si>
  <si>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</si>
  <si>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</si>
  <si>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</si>
  <si>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</si>
  <si>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</si>
  <si>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</si>
  <si>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</si>
  <si>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</si>
  <si>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</si>
  <si>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</si>
  <si>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</si>
  <si>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</si>
  <si>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</si>
  <si>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</si>
  <si>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</si>
  <si>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</si>
  <si>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</si>
  <si>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</si>
  <si>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</si>
  <si>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</si>
  <si>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</si>
  <si>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</si>
  <si>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</si>
  <si>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</si>
  <si>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</si>
  <si>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</si>
  <si>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</si>
  <si>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</si>
  <si>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</si>
  <si>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</si>
  <si>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</si>
  <si>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</si>
  <si>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</si>
  <si>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</si>
  <si>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</si>
  <si>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</si>
  <si>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</si>
  <si>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</si>
  <si>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</si>
  <si>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</si>
  <si>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</si>
  <si>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</si>
  <si>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</si>
  <si>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</si>
  <si>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</si>
  <si>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</si>
  <si>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</si>
  <si>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</si>
  <si>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</si>
  <si>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</si>
  <si>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</si>
  <si>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</si>
  <si>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</si>
  <si>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</si>
  <si>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</si>
  <si>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</si>
  <si>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</si>
  <si>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</si>
  <si>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</si>
  <si>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</si>
  <si>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</si>
  <si>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</si>
  <si>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</si>
  <si>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</si>
  <si>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</si>
  <si>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</si>
  <si>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</si>
  <si>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</si>
  <si>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</si>
  <si>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</si>
  <si>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</si>
  <si>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</si>
  <si>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</si>
  <si>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</si>
  <si>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</si>
  <si>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</si>
  <si>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</si>
  <si>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</si>
  <si>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</si>
  <si>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</si>
  <si>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</si>
  <si>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</si>
  <si>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</si>
  <si>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</si>
  <si>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</si>
  <si>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</si>
  <si>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</si>
  <si>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</si>
  <si>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</si>
  <si>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</si>
  <si>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</si>
  <si>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</si>
  <si>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</si>
  <si>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</si>
  <si>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</si>
  <si>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</si>
  <si>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</si>
  <si>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</si>
  <si>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</si>
  <si>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</si>
  <si>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</si>
  <si>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</si>
  <si>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</si>
  <si>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</si>
  <si>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</si>
  <si>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</si>
  <si>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</si>
  <si>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</si>
  <si>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</si>
  <si>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</si>
  <si>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</si>
  <si>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</si>
  <si>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</si>
  <si>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</si>
  <si>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</si>
  <si>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</si>
  <si>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</si>
  <si>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</si>
  <si>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</si>
  <si>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</si>
  <si>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</si>
  <si>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</si>
  <si>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</si>
  <si>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</si>
  <si>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</si>
  <si>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</si>
  <si>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</si>
  <si>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</si>
  <si>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</si>
  <si>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</si>
  <si>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</si>
  <si>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</si>
  <si>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</si>
  <si>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</si>
  <si>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</si>
  <si>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</si>
  <si>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</si>
  <si>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</si>
  <si>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</si>
  <si>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</si>
  <si>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</si>
  <si>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</si>
  <si>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</si>
  <si>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</si>
  <si>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</si>
  <si>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</si>
  <si>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</si>
  <si>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</si>
  <si>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</si>
  <si>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</si>
  <si>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</si>
  <si>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</si>
  <si>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</si>
  <si>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</si>
  <si>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</si>
  <si>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</si>
  <si>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</si>
  <si>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</si>
  <si>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</si>
  <si>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</si>
  <si>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</si>
  <si>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</si>
  <si>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</si>
  <si>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</si>
  <si>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</si>
  <si>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</si>
  <si>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</si>
  <si>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</si>
  <si>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</si>
  <si>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</si>
  <si>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</si>
  <si>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</si>
  <si>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</si>
  <si>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</si>
  <si>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</si>
  <si>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</si>
  <si>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</si>
  <si>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</si>
  <si>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</si>
  <si>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</si>
  <si>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</si>
  <si>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</si>
  <si>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</si>
  <si>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</si>
  <si>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</si>
  <si>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</si>
  <si>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</si>
  <si>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</si>
  <si>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</si>
  <si>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</si>
  <si>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</si>
  <si>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</si>
  <si>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</si>
  <si>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</si>
  <si>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</si>
  <si>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</si>
  <si>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</si>
  <si>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</si>
  <si>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</si>
  <si>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</si>
  <si>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</si>
  <si>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</si>
  <si>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</si>
  <si>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</si>
  <si>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</si>
  <si>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</si>
  <si>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</si>
  <si>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</si>
  <si>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</si>
  <si>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</si>
  <si>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</si>
  <si>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</si>
  <si>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</si>
  <si>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</si>
  <si>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</si>
  <si>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</si>
  <si>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</si>
  <si>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</si>
  <si>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</si>
  <si>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</si>
  <si>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</si>
  <si>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</si>
  <si>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</si>
  <si>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</si>
  <si>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</si>
  <si>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</si>
  <si>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</si>
  <si>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</si>
  <si>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</si>
  <si>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</si>
  <si>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</si>
  <si>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</si>
  <si>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</si>
  <si>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</si>
  <si>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</si>
  <si>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</si>
  <si>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</si>
  <si>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</si>
  <si>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</si>
  <si>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</si>
  <si>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</si>
  <si>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</si>
  <si>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</si>
  <si>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</si>
  <si>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</si>
  <si>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</si>
  <si>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</si>
  <si>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</si>
  <si>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</si>
  <si>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</si>
  <si>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</si>
  <si>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</si>
  <si>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</si>
  <si>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</si>
  <si>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</si>
  <si>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</si>
  <si>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</si>
  <si>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</si>
  <si>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</si>
  <si>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</si>
  <si>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</si>
  <si>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</si>
  <si>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</si>
  <si>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</si>
  <si>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</si>
  <si>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</si>
  <si>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</si>
  <si>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</si>
  <si>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</si>
  <si>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</si>
  <si>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</si>
  <si>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</si>
  <si>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</si>
  <si>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</si>
  <si>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</si>
  <si>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</si>
  <si>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</si>
  <si>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</si>
  <si>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</si>
  <si>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</si>
  <si>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</si>
  <si>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</si>
  <si>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</si>
  <si>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</si>
  <si>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</si>
  <si>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</si>
  <si>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</si>
  <si>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</si>
  <si>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</si>
  <si>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</si>
  <si>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</si>
  <si>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</si>
  <si>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</si>
  <si>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</si>
  <si>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</si>
  <si>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</si>
  <si>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</si>
  <si>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</si>
  <si>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</si>
  <si>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</si>
  <si>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</si>
  <si>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</si>
  <si>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</si>
  <si>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</si>
  <si>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</si>
  <si>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</si>
  <si>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</si>
  <si>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</si>
  <si>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</si>
  <si>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</si>
  <si>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</si>
  <si>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</si>
  <si>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</si>
  <si>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</si>
  <si>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</si>
  <si>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</si>
  <si>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</si>
  <si>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</si>
  <si>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</si>
  <si>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</si>
  <si>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</si>
  <si>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</si>
  <si>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</si>
  <si>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</si>
  <si>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</si>
  <si>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</si>
  <si>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</si>
  <si>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</si>
  <si>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</si>
  <si>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</si>
  <si>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</si>
  <si>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</si>
  <si>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</si>
  <si>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</si>
  <si>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</si>
  <si>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</si>
  <si>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</si>
  <si>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</si>
  <si>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</si>
  <si>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</si>
  <si>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</si>
  <si>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</si>
  <si>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</si>
  <si>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</si>
  <si>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</si>
  <si>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</si>
  <si>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</si>
  <si>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</si>
  <si>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</si>
  <si>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</si>
  <si>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</si>
  <si>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</si>
  <si>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</si>
  <si>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</si>
  <si>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</si>
  <si>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</si>
  <si>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</si>
  <si>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</si>
  <si>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</si>
  <si>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</si>
  <si>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</si>
  <si>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</si>
  <si>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</si>
  <si>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</si>
  <si>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</si>
  <si>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</si>
  <si>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</si>
  <si>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</si>
  <si>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</si>
  <si>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</si>
  <si>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</si>
  <si>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</si>
  <si>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</si>
  <si>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</si>
  <si>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</si>
  <si>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</si>
  <si>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</si>
  <si>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</si>
  <si>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</si>
  <si>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</si>
  <si>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</si>
  <si>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</si>
  <si>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</si>
  <si>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</si>
  <si>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</si>
  <si>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</si>
  <si>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</si>
  <si>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</si>
  <si>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</si>
  <si>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</si>
  <si>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</si>
  <si>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</si>
  <si>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</si>
  <si>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</si>
  <si>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</si>
  <si>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</si>
  <si>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</si>
  <si>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</si>
  <si>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</si>
  <si>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</si>
  <si>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</si>
  <si>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</si>
  <si>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</si>
  <si>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</si>
  <si>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</si>
  <si>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</si>
  <si>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</si>
  <si>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</si>
  <si>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</si>
  <si>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</si>
  <si>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</si>
  <si>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</si>
  <si>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</si>
  <si>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</si>
  <si>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</si>
  <si>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</si>
  <si>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</si>
  <si>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</si>
  <si>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</si>
  <si>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</si>
  <si>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</si>
  <si>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</si>
  <si>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</si>
  <si>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</si>
  <si>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</si>
  <si>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</si>
  <si>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</si>
  <si>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</si>
  <si>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</si>
  <si>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</si>
  <si>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</si>
  <si>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</si>
  <si>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</si>
  <si>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</si>
  <si>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</si>
  <si>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</si>
  <si>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</si>
  <si>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</si>
  <si>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</si>
  <si>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</si>
  <si>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</si>
  <si>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</si>
  <si>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</si>
  <si>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</si>
  <si>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</si>
  <si>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</si>
  <si>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</si>
  <si>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</si>
  <si>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</si>
  <si>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</si>
  <si>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</si>
  <si>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</si>
  <si>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</si>
  <si>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</si>
  <si>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</si>
  <si>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</si>
  <si>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</si>
  <si>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</si>
  <si>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</si>
  <si>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</si>
  <si>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</si>
  <si>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</si>
  <si>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</si>
  <si>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</si>
  <si>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</si>
  <si>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</si>
  <si>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</si>
  <si>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</si>
  <si>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</si>
  <si>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</si>
  <si>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</si>
  <si>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</si>
  <si>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</si>
  <si>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</si>
  <si>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</si>
  <si>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</si>
  <si>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</si>
  <si>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</si>
  <si>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</si>
  <si>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</si>
  <si>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</si>
  <si>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</si>
  <si>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</si>
  <si>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</si>
  <si>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</si>
  <si>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</si>
  <si>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</si>
  <si>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</si>
  <si>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</si>
  <si>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</si>
  <si>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</si>
  <si>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</si>
  <si>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</si>
  <si>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</si>
  <si>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</si>
  <si>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</si>
  <si>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</si>
  <si>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</si>
  <si>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</si>
  <si>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</si>
  <si>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</si>
  <si>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</si>
  <si>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</si>
  <si>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</si>
  <si>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</si>
  <si>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</si>
  <si>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</si>
  <si>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</si>
  <si>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</si>
  <si>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</si>
  <si>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</si>
  <si>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</si>
  <si>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</si>
  <si>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</si>
  <si>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</si>
  <si>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</si>
  <si>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</si>
  <si>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</si>
  <si>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</si>
  <si>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</si>
  <si>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</si>
  <si>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</si>
  <si>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</si>
  <si>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</si>
  <si>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</si>
  <si>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</si>
  <si>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</si>
  <si>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</si>
  <si>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</si>
  <si>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</si>
  <si>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</si>
  <si>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</si>
  <si>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</si>
  <si>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</si>
  <si>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</si>
  <si>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</si>
  <si>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</si>
  <si>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</si>
  <si>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</si>
  <si>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</si>
  <si>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</si>
  <si>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</si>
  <si>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</si>
  <si>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</si>
  <si>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</si>
  <si>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</si>
  <si>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</si>
  <si>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</si>
  <si>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</si>
  <si>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</si>
  <si>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</si>
  <si>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</si>
  <si>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</si>
  <si>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</si>
  <si>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</si>
  <si>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</si>
  <si>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</si>
  <si>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</si>
  <si>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</si>
  <si>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</si>
  <si>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</si>
  <si>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</si>
  <si>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</si>
  <si>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</si>
  <si>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</si>
  <si>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</si>
  <si>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</si>
  <si>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</si>
  <si>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</si>
  <si>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</si>
  <si>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</si>
  <si>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</si>
  <si>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</si>
  <si>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</si>
  <si>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</si>
  <si>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</si>
  <si>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</si>
  <si>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</si>
  <si>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</si>
  <si>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</si>
  <si>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</si>
  <si>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</si>
  <si>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</si>
  <si>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</si>
  <si>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</si>
  <si>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</si>
  <si>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</si>
  <si>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</si>
  <si>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</si>
  <si>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</si>
  <si>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</si>
  <si>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</si>
  <si>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</si>
  <si>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</si>
  <si>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</si>
  <si>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</si>
  <si>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</si>
  <si>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</si>
  <si>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</si>
  <si>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</si>
  <si>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</si>
  <si>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</si>
  <si>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</si>
  <si>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</si>
  <si>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</si>
  <si>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</si>
  <si>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</si>
  <si>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</si>
  <si>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</si>
  <si>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</si>
  <si>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</si>
  <si>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</si>
  <si>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</si>
  <si>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</si>
  <si>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</si>
  <si>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</si>
  <si>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</si>
  <si>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</si>
  <si>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</si>
  <si>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</si>
  <si>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</si>
  <si>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</si>
  <si>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</si>
  <si>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</si>
  <si>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</si>
  <si>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</si>
  <si>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</si>
  <si>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</si>
  <si>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</si>
  <si>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</si>
  <si>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</si>
  <si>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</si>
  <si>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</si>
  <si>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</si>
  <si>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</si>
  <si>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</si>
  <si>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</si>
  <si>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</si>
  <si>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</si>
  <si>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</si>
  <si>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</si>
  <si>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</si>
  <si>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</si>
  <si>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</si>
  <si>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</si>
  <si>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</si>
  <si>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</si>
  <si>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</si>
  <si>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</si>
  <si>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</si>
  <si>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</si>
  <si>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</si>
  <si>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</si>
  <si>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</si>
  <si>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</si>
  <si>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</si>
  <si>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</si>
  <si>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</si>
  <si>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</si>
  <si>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</si>
  <si>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</si>
  <si>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</si>
  <si>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</si>
  <si>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</si>
  <si>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</si>
  <si>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</si>
  <si>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</si>
  <si>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</si>
  <si>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</si>
  <si>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</si>
  <si>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</si>
  <si>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</si>
  <si>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</si>
  <si>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</si>
  <si>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</si>
  <si>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</si>
  <si>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</si>
  <si>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</si>
  <si>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</si>
  <si>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</si>
  <si>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</si>
  <si>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</si>
  <si>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</si>
  <si>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</si>
  <si>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</si>
  <si>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</si>
  <si>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</si>
  <si>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</si>
  <si>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</si>
  <si>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</si>
  <si>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</si>
  <si>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</si>
  <si>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</si>
  <si>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</si>
  <si>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</si>
  <si>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</si>
  <si>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</si>
  <si>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</si>
  <si>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</si>
  <si>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</si>
  <si>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</si>
  <si>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</si>
  <si>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</si>
  <si>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</si>
  <si>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</si>
  <si>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</si>
  <si>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</si>
  <si>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</si>
  <si>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</si>
  <si>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</si>
  <si>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</si>
  <si>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</si>
  <si>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</si>
  <si>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</si>
  <si>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</si>
  <si>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</si>
  <si>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</si>
  <si>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</si>
  <si>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</si>
  <si>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</si>
  <si>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</si>
  <si>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</si>
  <si>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</si>
  <si>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</si>
  <si>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</si>
  <si>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</si>
  <si>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</si>
  <si>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</si>
  <si>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</si>
  <si>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</si>
  <si>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</si>
  <si>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</si>
  <si>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</si>
  <si>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</si>
  <si>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</si>
  <si>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</si>
  <si>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</si>
  <si>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</si>
  <si>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</si>
  <si>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</si>
  <si>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</si>
  <si>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</si>
  <si>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</si>
  <si>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</si>
  <si>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</si>
  <si>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</si>
  <si>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</si>
  <si>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</si>
  <si>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</si>
  <si>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</si>
  <si>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</si>
  <si>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</si>
  <si>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</si>
  <si>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</si>
  <si>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</si>
  <si>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</si>
  <si>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</si>
  <si>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</si>
  <si>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</si>
  <si>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</si>
  <si>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</si>
  <si>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</si>
  <si>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</si>
  <si>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</si>
  <si>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</si>
  <si>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</si>
  <si>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</si>
  <si>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</si>
  <si>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</si>
  <si>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</si>
  <si>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</si>
  <si>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</si>
  <si>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</si>
  <si>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</si>
  <si>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</si>
  <si>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</si>
  <si>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</si>
  <si>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</si>
  <si>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</si>
  <si>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</si>
  <si>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</si>
  <si>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</si>
  <si>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</si>
  <si>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</si>
  <si>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</si>
  <si>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</si>
  <si>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</si>
  <si>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</si>
  <si>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</si>
  <si>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</si>
  <si>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</si>
  <si>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</si>
  <si>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</si>
  <si>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</si>
  <si>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</si>
  <si>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</si>
  <si>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</si>
  <si>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</si>
  <si>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</si>
  <si>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</si>
  <si>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</si>
  <si>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</si>
  <si>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</si>
  <si>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</si>
  <si>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</si>
  <si>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</si>
  <si>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</si>
  <si>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</si>
  <si>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</si>
  <si>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</si>
  <si>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</si>
  <si>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</si>
  <si>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</si>
  <si>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</si>
  <si>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</si>
  <si>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</si>
  <si>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</si>
  <si>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</si>
  <si>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</si>
  <si>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</si>
  <si>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</si>
  <si>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</si>
  <si>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</si>
  <si>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</si>
  <si>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</si>
  <si>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</si>
  <si>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</si>
  <si>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</si>
  <si>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</si>
  <si>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</si>
  <si>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</si>
  <si>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</si>
  <si>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</si>
  <si>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</si>
  <si>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</si>
  <si>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</si>
  <si>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</si>
  <si>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</si>
  <si>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</si>
  <si>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</si>
  <si>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</si>
  <si>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</si>
  <si>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</si>
  <si>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</si>
  <si>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</si>
  <si>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</si>
  <si>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</si>
  <si>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</si>
  <si>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</si>
  <si>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</si>
  <si>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</si>
  <si>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</si>
  <si>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</si>
  <si>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</si>
  <si>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</si>
  <si>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</si>
  <si>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</si>
  <si>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</si>
  <si>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</si>
  <si>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</si>
  <si>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</si>
  <si>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</si>
  <si>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</si>
  <si>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</si>
  <si>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</si>
  <si>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</si>
  <si>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</si>
  <si>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</si>
  <si>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</si>
  <si>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</si>
  <si>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</si>
  <si>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</si>
  <si>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</si>
  <si>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</si>
  <si>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</si>
  <si>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</si>
  <si>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</si>
  <si>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</si>
  <si>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</si>
  <si>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</si>
  <si>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</si>
  <si>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</si>
  <si>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</si>
  <si>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</si>
  <si>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</si>
  <si>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</si>
  <si>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</si>
  <si>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</si>
  <si>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</si>
  <si>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</si>
  <si>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</si>
  <si>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</si>
  <si>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</si>
  <si>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</si>
  <si>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</si>
  <si>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</si>
  <si>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</si>
  <si>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</si>
  <si>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</si>
  <si>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</si>
  <si>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</si>
  <si>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</si>
  <si>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</si>
  <si>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</si>
  <si>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</si>
  <si>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</si>
  <si>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</si>
  <si>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</si>
  <si>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</si>
  <si>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</si>
  <si>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</si>
  <si>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</si>
  <si>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</si>
  <si>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</si>
  <si>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</si>
  <si>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</si>
  <si>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</si>
  <si>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</si>
  <si>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</si>
  <si>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</si>
  <si>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</si>
  <si>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</si>
  <si>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</si>
  <si>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</si>
  <si>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</si>
  <si>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</si>
  <si>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</si>
  <si>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</si>
  <si>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</si>
  <si>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</si>
  <si>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</si>
  <si>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</si>
  <si>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</si>
  <si>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</si>
  <si>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</si>
  <si>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</si>
  <si>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</si>
  <si>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</si>
  <si>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</si>
  <si>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</si>
  <si>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</si>
  <si>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</si>
  <si>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</si>
  <si>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</si>
  <si>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</si>
  <si>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</si>
  <si>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</si>
  <si>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</si>
  <si>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</si>
  <si>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</si>
  <si>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</si>
  <si>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</si>
  <si>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</si>
  <si>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</si>
  <si>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</si>
  <si>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</si>
  <si>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</si>
  <si>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</si>
  <si>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</si>
  <si>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</si>
  <si>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</si>
  <si>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</si>
  <si>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</si>
  <si>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</si>
  <si>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</si>
  <si>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</si>
  <si>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</si>
  <si>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</si>
  <si>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</si>
  <si>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</si>
  <si>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</si>
  <si>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</si>
  <si>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</si>
  <si>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</si>
  <si>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</si>
  <si>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</si>
  <si>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</si>
  <si>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</si>
  <si>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</si>
  <si>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</si>
  <si>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</si>
  <si>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</si>
  <si>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</si>
  <si>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</si>
  <si>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</si>
  <si>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</si>
  <si>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</si>
  <si>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</si>
  <si>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</si>
  <si>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</si>
  <si>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</si>
  <si>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</si>
  <si>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</si>
  <si>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</si>
  <si>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</si>
  <si>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</si>
  <si>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</si>
  <si>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</si>
  <si>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</si>
  <si>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</si>
  <si>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</si>
  <si>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</si>
  <si>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</si>
  <si>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</si>
  <si>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</si>
  <si>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</si>
  <si>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</si>
  <si>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</si>
  <si>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</si>
  <si>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</si>
  <si>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</si>
  <si>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</si>
  <si>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</si>
  <si>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</si>
  <si>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</si>
  <si>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</si>
  <si>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</si>
  <si>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</si>
  <si>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</si>
  <si>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</si>
  <si>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</si>
  <si>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</si>
  <si>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</si>
  <si>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</si>
  <si>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</si>
  <si>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</si>
  <si>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</si>
  <si>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</si>
  <si>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</si>
  <si>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</si>
  <si>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</si>
  <si>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</si>
  <si>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</si>
  <si>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</si>
  <si>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</si>
  <si>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</si>
  <si>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</si>
  <si>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</si>
  <si>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</si>
  <si>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</si>
  <si>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</si>
  <si>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</si>
  <si>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</si>
  <si>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</si>
  <si>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</si>
  <si>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</si>
  <si>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</si>
  <si>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</si>
  <si>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</si>
  <si>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</si>
  <si>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</si>
  <si>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</si>
  <si>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</si>
  <si>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</si>
  <si>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</si>
  <si>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</si>
  <si>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</si>
  <si>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</si>
  <si>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</si>
  <si>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</si>
  <si>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</si>
  <si>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</si>
  <si>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</si>
  <si>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</si>
  <si>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</si>
  <si>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</si>
  <si>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</si>
  <si>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</si>
  <si>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</si>
  <si>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</si>
  <si>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</si>
  <si>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</si>
  <si>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</si>
  <si>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</si>
  <si>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</si>
  <si>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</si>
  <si>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</si>
  <si>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</si>
  <si>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</si>
  <si>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</si>
  <si>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</si>
  <si>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</si>
  <si>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</si>
  <si>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</si>
  <si>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</si>
  <si>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</si>
  <si>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</si>
  <si>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</si>
  <si>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</si>
  <si>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</si>
  <si>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</si>
  <si>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</si>
  <si>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</si>
  <si>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</si>
  <si>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</si>
  <si>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</si>
  <si>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</si>
  <si>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</si>
  <si>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</si>
  <si>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</si>
  <si>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</si>
  <si>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</si>
  <si>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</si>
  <si>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</si>
  <si>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</si>
  <si>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</si>
  <si>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</si>
  <si>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</si>
  <si>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</si>
  <si>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</si>
  <si>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</si>
  <si>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</si>
  <si>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</si>
  <si>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</si>
  <si>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</si>
  <si>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</si>
  <si>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</si>
  <si>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</si>
  <si>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</si>
  <si>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</si>
  <si>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</si>
  <si>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</si>
  <si>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</si>
  <si>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</si>
  <si>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</si>
  <si>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</si>
  <si>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</si>
  <si>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</si>
  <si>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</si>
  <si>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</si>
  <si>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</si>
  <si>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</si>
  <si>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</si>
  <si>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</si>
  <si>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</si>
  <si>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</si>
  <si>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</si>
  <si>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</si>
  <si>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</si>
  <si>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</si>
  <si>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</si>
  <si>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</si>
  <si>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</si>
  <si>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</si>
  <si>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</si>
  <si>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</si>
  <si>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</si>
  <si>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</si>
  <si>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</si>
  <si>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</si>
  <si>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</si>
  <si>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</si>
  <si>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</si>
  <si>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</si>
  <si>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</si>
  <si>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</si>
  <si>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</si>
  <si>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</si>
  <si>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</si>
  <si>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</si>
  <si>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</si>
  <si>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</si>
  <si>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</si>
  <si>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</si>
  <si>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</si>
  <si>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</si>
  <si>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</si>
  <si>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</si>
  <si>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</si>
  <si>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</si>
  <si>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</si>
  <si>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</si>
  <si>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</si>
  <si>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</si>
  <si>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</si>
  <si>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</si>
  <si>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</si>
  <si>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</si>
  <si>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</si>
  <si>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</si>
  <si>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</si>
  <si>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</si>
  <si>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</si>
  <si>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</si>
  <si>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</si>
  <si>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</si>
  <si>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</si>
  <si>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</si>
  <si>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</si>
  <si>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</si>
  <si>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</si>
  <si>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</si>
  <si>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</si>
  <si>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</si>
  <si>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</si>
  <si>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</si>
  <si>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</si>
  <si>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</si>
  <si>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</si>
  <si>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</si>
  <si>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</si>
  <si>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</si>
  <si>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</si>
  <si>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</si>
  <si>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</si>
  <si>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</si>
  <si>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</si>
  <si>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</si>
  <si>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</si>
  <si>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</si>
  <si>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</si>
  <si>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</si>
  <si>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</si>
  <si>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</si>
  <si>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</si>
  <si>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</si>
  <si>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</si>
  <si>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</si>
  <si>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</si>
  <si>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</si>
  <si>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</si>
  <si>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</si>
  <si>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</si>
  <si>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</si>
  <si>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</si>
  <si>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</si>
  <si>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</si>
  <si>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</si>
  <si>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</si>
  <si>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</si>
  <si>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</si>
  <si>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</si>
  <si>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</si>
  <si>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</si>
  <si>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</si>
  <si>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</si>
  <si>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</si>
  <si>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</si>
  <si>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</si>
  <si>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</si>
  <si>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</si>
  <si>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</si>
  <si>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</si>
  <si>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</si>
  <si>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</si>
  <si>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</si>
  <si>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</si>
  <si>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</si>
  <si>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</si>
  <si>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</si>
  <si>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</si>
  <si>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</si>
  <si>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</si>
  <si>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</si>
  <si>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</si>
  <si>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</si>
  <si>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</si>
  <si>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</si>
  <si>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</si>
  <si>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</si>
  <si>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</si>
  <si>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</si>
  <si>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</si>
  <si>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</si>
  <si>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</si>
  <si>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</si>
  <si>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</si>
  <si>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</si>
  <si>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</si>
  <si>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</si>
  <si>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</si>
  <si>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</si>
  <si>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</si>
  <si>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</si>
  <si>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</si>
  <si>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</si>
  <si>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</si>
  <si>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</si>
  <si>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</si>
  <si>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</si>
  <si>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</si>
  <si>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</si>
  <si>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</si>
  <si>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</si>
  <si>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</si>
  <si>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</si>
  <si>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</si>
  <si>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</si>
  <si>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</si>
  <si>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</si>
  <si>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</si>
  <si>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</si>
  <si>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</si>
  <si>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</si>
  <si>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</si>
  <si>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</si>
  <si>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</si>
  <si>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</si>
  <si>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</si>
  <si>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</si>
  <si>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</si>
  <si>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</si>
  <si>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</si>
  <si>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</si>
  <si>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</si>
  <si>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</si>
  <si>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</si>
  <si>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</si>
  <si>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</si>
  <si>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</si>
  <si>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</si>
  <si>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</si>
  <si>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</si>
  <si>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</si>
  <si>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</si>
  <si>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</si>
  <si>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</si>
  <si>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</si>
  <si>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</si>
  <si>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</si>
  <si>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</si>
  <si>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</si>
  <si>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</si>
  <si>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</si>
  <si>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</si>
  <si>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</si>
  <si>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</si>
  <si>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</si>
  <si>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</si>
  <si>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</si>
  <si>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</si>
  <si>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</si>
  <si>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</si>
  <si>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</si>
  <si>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</si>
  <si>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</si>
  <si>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</si>
  <si>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</si>
  <si>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</si>
  <si>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</si>
  <si>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</si>
  <si>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</si>
  <si>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</si>
  <si>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</si>
  <si>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</si>
  <si>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</si>
  <si>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</si>
  <si>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</si>
  <si>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</si>
  <si>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</si>
  <si>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</si>
  <si>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</si>
  <si>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</si>
  <si>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</si>
  <si>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</si>
  <si>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</si>
  <si>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</si>
  <si>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</si>
  <si>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</si>
  <si>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</si>
  <si>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</si>
  <si>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</si>
  <si>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</si>
  <si>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</si>
  <si>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</si>
  <si>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</si>
  <si>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</si>
  <si>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</si>
  <si>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</si>
  <si>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</si>
  <si>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</si>
  <si>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</si>
  <si>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</si>
  <si>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</si>
  <si>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</si>
  <si>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</si>
  <si>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</si>
  <si>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</si>
  <si>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</si>
  <si>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</si>
  <si>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</si>
  <si>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</si>
  <si>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</si>
  <si>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</si>
  <si>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</si>
  <si>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</si>
  <si>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</si>
  <si>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</si>
  <si>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</si>
  <si>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</si>
  <si>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</si>
  <si>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</si>
  <si>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</si>
  <si>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</si>
  <si>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</si>
  <si>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</si>
  <si>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</si>
  <si>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</si>
  <si>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</si>
  <si>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</si>
  <si>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</si>
  <si>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</si>
  <si>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</si>
  <si>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</si>
  <si>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</si>
  <si>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</si>
  <si>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</si>
  <si>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</si>
  <si>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</si>
  <si>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</si>
  <si>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</si>
  <si>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</si>
  <si>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</si>
  <si>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</si>
  <si>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</si>
  <si>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</si>
  <si>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</si>
  <si>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</si>
  <si>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</si>
  <si>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</si>
  <si>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</si>
  <si>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</si>
  <si>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</si>
  <si>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</si>
  <si>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</si>
  <si>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</si>
  <si>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</si>
  <si>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</si>
  <si>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</si>
  <si>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</si>
  <si>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</si>
  <si>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</si>
  <si>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</si>
  <si>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</si>
  <si>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</si>
  <si>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</si>
  <si>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</si>
  <si>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</si>
  <si>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</si>
  <si>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</si>
  <si>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</si>
  <si>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</si>
  <si>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</si>
  <si>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</si>
  <si>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</si>
  <si>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</si>
  <si>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</si>
  <si>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</si>
  <si>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</si>
  <si>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</si>
  <si>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</si>
  <si>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</si>
  <si>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</si>
  <si>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</si>
  <si>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</si>
  <si>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</si>
  <si>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</si>
  <si>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</si>
  <si>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</si>
  <si>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</si>
  <si>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</si>
  <si>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</si>
  <si>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</si>
  <si>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</si>
  <si>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</si>
  <si>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</si>
  <si>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</si>
  <si>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</si>
  <si>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</si>
  <si>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</si>
  <si>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</si>
  <si>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</si>
  <si>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</si>
  <si>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</si>
  <si>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</si>
  <si>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</si>
  <si>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</si>
  <si>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</si>
  <si>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</si>
  <si>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</si>
  <si>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</si>
  <si>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</si>
  <si>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</si>
  <si>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</si>
  <si>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</si>
  <si>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</si>
  <si>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</si>
  <si>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</si>
  <si>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</si>
  <si>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</si>
  <si>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</si>
  <si>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</si>
  <si>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</si>
  <si>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</si>
  <si>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</si>
  <si>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</si>
  <si>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</si>
  <si>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</si>
  <si>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</si>
  <si>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</si>
  <si>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</si>
  <si>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</si>
  <si>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</si>
  <si>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</si>
  <si>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</si>
  <si>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</si>
  <si>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</si>
  <si>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</si>
  <si>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</si>
  <si>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</si>
  <si>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</si>
  <si>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</si>
  <si>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</si>
  <si>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</si>
  <si>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</si>
  <si>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</si>
  <si>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</si>
  <si>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</si>
  <si>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</si>
  <si>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</si>
  <si>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</si>
  <si>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</si>
  <si>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</si>
  <si>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</si>
  <si>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</si>
  <si>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</si>
  <si>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</si>
  <si>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</si>
  <si>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</si>
  <si>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</si>
  <si>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</si>
  <si>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</si>
  <si>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</si>
  <si>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</si>
  <si>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</si>
  <si>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</si>
  <si>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</si>
  <si>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</si>
  <si>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</si>
  <si>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</si>
  <si>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</si>
  <si>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</si>
  <si>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</si>
  <si>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</si>
  <si>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</si>
  <si>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</si>
  <si>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</si>
  <si>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</si>
  <si>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</si>
  <si>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</si>
  <si>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</si>
  <si>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</si>
  <si>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</si>
  <si>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</si>
  <si>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</si>
  <si>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</si>
  <si>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</si>
  <si>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</si>
  <si>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</si>
  <si>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</si>
  <si>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</si>
  <si>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</si>
  <si>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</si>
  <si>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</si>
  <si>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</si>
  <si>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</si>
  <si>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</si>
  <si>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</si>
  <si>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</si>
  <si>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</si>
  <si>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</si>
  <si>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</si>
  <si>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</si>
  <si>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</si>
  <si>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</si>
  <si>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</si>
  <si>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</si>
  <si>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</si>
  <si>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</si>
  <si>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</si>
  <si>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</si>
  <si>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</si>
  <si>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</si>
  <si>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</si>
  <si>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</si>
  <si>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</si>
  <si>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</si>
  <si>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</si>
  <si>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</si>
  <si>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</si>
  <si>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</si>
  <si>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</si>
  <si>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</si>
  <si>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</si>
  <si>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</si>
  <si>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</si>
  <si>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</si>
  <si>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</si>
  <si>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</si>
  <si>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</si>
  <si>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</si>
  <si>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</si>
  <si>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</si>
  <si>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</si>
  <si>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</si>
  <si>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</si>
  <si>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</si>
  <si>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</si>
  <si>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</si>
  <si>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</si>
  <si>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</si>
  <si>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</si>
  <si>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</si>
  <si>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</si>
  <si>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</si>
  <si>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</si>
  <si>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</si>
  <si>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</si>
  <si>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</si>
  <si>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</si>
  <si>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</si>
  <si>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</si>
  <si>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</si>
  <si>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</si>
  <si>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</si>
  <si>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</si>
  <si>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</si>
  <si>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</si>
  <si>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</si>
  <si>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</si>
  <si>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</si>
  <si>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</si>
  <si>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</si>
  <si>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</si>
  <si>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</si>
  <si>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</si>
  <si>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</si>
  <si>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</si>
  <si>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</si>
  <si>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</si>
  <si>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</si>
  <si>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</si>
  <si>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</si>
  <si>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</si>
  <si>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</si>
  <si>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</si>
  <si>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</si>
  <si>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</si>
  <si>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</si>
  <si>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</si>
  <si>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</si>
  <si>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</si>
  <si>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</si>
  <si>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</si>
  <si>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</si>
  <si>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</si>
  <si>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</si>
  <si>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</si>
  <si>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</si>
  <si>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</si>
  <si>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</si>
  <si>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</si>
  <si>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</si>
  <si>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</si>
  <si>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</si>
  <si>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</si>
  <si>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</si>
  <si>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</si>
  <si>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</si>
  <si>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</si>
  <si>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</si>
  <si>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</si>
  <si>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</si>
  <si>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</si>
  <si>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</si>
  <si>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</si>
  <si>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</si>
  <si>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</si>
  <si>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</si>
  <si>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</si>
  <si>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</si>
  <si>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</si>
  <si>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</si>
  <si>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</si>
  <si>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</si>
  <si>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</si>
  <si>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</si>
  <si>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</si>
  <si>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</si>
  <si>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</si>
  <si>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</si>
  <si>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</si>
  <si>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</si>
  <si>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</si>
  <si>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</si>
  <si>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</si>
  <si>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</si>
  <si>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</si>
  <si>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</si>
  <si>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</si>
  <si>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</si>
  <si>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</si>
  <si>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</si>
  <si>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</si>
  <si>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</si>
  <si>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</si>
  <si>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</si>
  <si>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</si>
  <si>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</si>
  <si>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</si>
  <si>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</si>
  <si>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</si>
  <si>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</si>
  <si>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</si>
  <si>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</si>
  <si>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</si>
  <si>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</si>
  <si>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</si>
  <si>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</si>
  <si>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</si>
  <si>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</si>
  <si>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</si>
  <si>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</si>
  <si>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</si>
  <si>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</si>
  <si>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</si>
  <si>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</si>
  <si>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</si>
  <si>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</si>
  <si>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</si>
  <si>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</si>
  <si>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</si>
  <si>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</si>
  <si>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</si>
  <si>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</si>
  <si>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</si>
  <si>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</si>
  <si>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</si>
  <si>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</si>
  <si>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</si>
  <si>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</si>
  <si>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</si>
  <si>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</si>
  <si>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</si>
  <si>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</si>
  <si>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</si>
  <si>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</si>
  <si>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</si>
  <si>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</si>
  <si>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</si>
  <si>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</si>
  <si>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</si>
  <si>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</si>
  <si>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</si>
  <si>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</si>
  <si>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</si>
  <si>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</si>
  <si>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</si>
  <si>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</si>
  <si>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</si>
  <si>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</si>
  <si>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</si>
  <si>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</si>
  <si>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</si>
  <si>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</si>
  <si>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</si>
  <si>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</si>
  <si>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</si>
  <si>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</si>
  <si>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</si>
  <si>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</si>
  <si>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</si>
  <si>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</si>
  <si>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</si>
  <si>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</si>
  <si>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</si>
  <si>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</si>
  <si>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</si>
  <si>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</si>
  <si>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</si>
  <si>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</si>
  <si>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</si>
  <si>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</si>
  <si>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</si>
  <si>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</si>
  <si>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</si>
  <si>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</si>
  <si>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</si>
  <si>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</si>
  <si>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</si>
  <si>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</si>
  <si>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</si>
  <si>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</si>
  <si>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</si>
  <si>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</si>
  <si>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</si>
  <si>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</si>
  <si>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</si>
  <si>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</si>
  <si>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</si>
  <si>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</si>
  <si>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</si>
  <si>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</si>
  <si>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</si>
  <si>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</si>
  <si>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</si>
  <si>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</si>
  <si>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</si>
  <si>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</si>
  <si>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</si>
  <si>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</si>
  <si>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</si>
  <si>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</si>
  <si>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</si>
  <si>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</si>
  <si>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</si>
  <si>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</si>
  <si>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</si>
  <si>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</si>
  <si>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</si>
  <si>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</si>
  <si>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</si>
  <si>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</si>
  <si>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</si>
  <si>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</si>
  <si>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</si>
  <si>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</si>
  <si>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</si>
  <si>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</si>
  <si>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</si>
  <si>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</si>
  <si>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</si>
  <si>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</si>
  <si>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</si>
  <si>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</si>
  <si>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</si>
  <si>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</si>
  <si>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</si>
  <si>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</si>
  <si>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</si>
  <si>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</si>
  <si>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</si>
  <si>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</si>
  <si>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</si>
  <si>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</si>
  <si>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</si>
  <si>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</si>
  <si>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</si>
  <si>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</si>
  <si>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</si>
  <si>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</si>
  <si>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</si>
  <si>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</si>
  <si>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</si>
  <si>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</si>
  <si>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</si>
  <si>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</si>
  <si>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</si>
  <si>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</si>
  <si>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</si>
  <si>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</si>
  <si>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</si>
  <si>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</si>
  <si>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</si>
  <si>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</si>
  <si>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</si>
  <si>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</si>
  <si>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</si>
  <si>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</si>
  <si>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</si>
  <si>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</si>
  <si>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</si>
  <si>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</si>
  <si>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</si>
  <si>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</si>
  <si>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</si>
  <si>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</si>
  <si>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</si>
  <si>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</si>
  <si>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</si>
  <si>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</si>
  <si>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</si>
  <si>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</si>
  <si>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</si>
  <si>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</si>
  <si>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</si>
  <si>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</si>
  <si>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</si>
  <si>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</si>
  <si>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</si>
  <si>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</si>
  <si>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</si>
  <si>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</si>
  <si>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</si>
  <si>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</si>
  <si>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</si>
  <si>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</si>
  <si>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</si>
  <si>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</si>
  <si>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</si>
  <si>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</si>
  <si>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</si>
  <si>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</si>
  <si>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</si>
  <si>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</si>
  <si>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</si>
  <si>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</si>
  <si>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</si>
  <si>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</si>
  <si>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</si>
  <si>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</si>
  <si>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</si>
  <si>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</si>
  <si>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</si>
  <si>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</si>
  <si>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</si>
  <si>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</si>
  <si>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</si>
  <si>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</si>
  <si>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</si>
  <si>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</si>
  <si>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</si>
  <si>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</si>
  <si>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</si>
  <si>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</si>
  <si>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</si>
  <si>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</si>
  <si>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</si>
  <si>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</si>
  <si>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</si>
  <si>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</si>
  <si>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</si>
  <si>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</si>
  <si>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</si>
  <si>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</si>
  <si>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</si>
  <si>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</si>
  <si>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</si>
  <si>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</si>
  <si>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</si>
  <si>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</si>
  <si>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</si>
  <si>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</si>
  <si>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</si>
  <si>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</si>
  <si>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</si>
  <si>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</si>
  <si>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</si>
  <si>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</si>
  <si>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</si>
  <si>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</si>
  <si>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</si>
  <si>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</si>
  <si>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</si>
  <si>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</si>
  <si>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</si>
  <si>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</si>
  <si>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</si>
  <si>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</si>
  <si>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</si>
  <si>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</si>
  <si>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</si>
  <si>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</si>
  <si>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</si>
  <si>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</si>
  <si>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</si>
  <si>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</si>
  <si>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</si>
  <si>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</si>
  <si>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</si>
  <si>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</si>
  <si>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</si>
  <si>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</si>
  <si>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</si>
  <si>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</si>
  <si>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</si>
  <si>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</si>
  <si>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</si>
  <si>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</si>
  <si>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</si>
  <si>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</si>
  <si>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</si>
  <si>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</si>
  <si>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</si>
  <si>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</si>
  <si>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</si>
  <si>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</si>
  <si>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</si>
  <si>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</si>
  <si>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</si>
  <si>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</si>
  <si>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</si>
  <si>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</si>
  <si>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</si>
  <si>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</si>
  <si>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</si>
  <si>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</si>
  <si>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</si>
  <si>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</si>
  <si>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</si>
  <si>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</si>
  <si>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</si>
  <si>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</si>
  <si>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</si>
  <si>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</si>
  <si>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</si>
  <si>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</si>
  <si>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</si>
  <si>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</si>
  <si>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</si>
  <si>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</si>
  <si>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</si>
  <si>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</si>
  <si>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</si>
  <si>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</si>
  <si>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</si>
  <si>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</si>
  <si>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</si>
  <si>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</si>
  <si>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</si>
  <si>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</si>
  <si>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</si>
  <si>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</si>
  <si>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</si>
  <si>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</si>
  <si>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</si>
  <si>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</si>
  <si>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</si>
  <si>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</si>
  <si>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</si>
  <si>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</si>
  <si>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</si>
  <si>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</si>
  <si>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</si>
  <si>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</si>
  <si>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</si>
  <si>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</si>
  <si>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</si>
  <si>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</si>
  <si>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</si>
  <si>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</si>
  <si>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</si>
  <si>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</si>
  <si>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</si>
  <si>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</si>
  <si>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</si>
  <si>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</si>
  <si>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</si>
  <si>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</si>
  <si>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</si>
  <si>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</si>
  <si>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</si>
  <si>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</si>
  <si>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</si>
  <si>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</si>
  <si>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</si>
  <si>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</si>
  <si>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</si>
  <si>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</si>
  <si>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</si>
  <si>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</si>
  <si>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</si>
  <si>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</si>
  <si>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</si>
  <si>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</si>
  <si>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</si>
  <si>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</si>
  <si>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</si>
  <si>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</si>
  <si>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</si>
  <si>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</si>
  <si>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</si>
  <si>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</si>
  <si>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</si>
  <si>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</si>
  <si>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</si>
  <si>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</si>
  <si>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</si>
  <si>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</si>
  <si>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</si>
  <si>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</si>
  <si>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</si>
  <si>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</si>
  <si>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</si>
  <si>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</si>
  <si>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</si>
  <si>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</si>
  <si>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</si>
  <si>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</si>
  <si>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</si>
  <si>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</si>
  <si>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</si>
  <si>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</si>
  <si>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</si>
  <si>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</si>
  <si>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</si>
  <si>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</si>
  <si>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</si>
  <si>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</si>
  <si>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</si>
  <si>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</si>
  <si>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</si>
  <si>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</si>
  <si>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</si>
  <si>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</si>
  <si>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</si>
  <si>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</si>
  <si>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</si>
  <si>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</si>
  <si>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</si>
  <si>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</si>
  <si>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</si>
  <si>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</si>
  <si>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</si>
  <si>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</si>
  <si>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</si>
  <si>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</si>
  <si>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</si>
  <si>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</si>
  <si>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</si>
  <si>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</si>
  <si>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</si>
  <si>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</si>
  <si>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</si>
  <si>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</si>
  <si>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</si>
  <si>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</si>
  <si>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</si>
  <si>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</si>
  <si>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</si>
  <si>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</si>
  <si>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</si>
  <si>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</si>
  <si>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</si>
  <si>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</si>
  <si>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</si>
  <si>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</si>
  <si>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</si>
  <si>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</si>
  <si>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</si>
  <si>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</si>
  <si>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</si>
  <si>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</si>
  <si>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</si>
  <si>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</si>
  <si>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</si>
  <si>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</si>
  <si>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</si>
  <si>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</si>
  <si>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</si>
  <si>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</si>
  <si>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</si>
  <si>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</si>
  <si>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</si>
  <si>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</si>
  <si>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</si>
  <si>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</si>
  <si>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</si>
  <si>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</si>
  <si>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</si>
  <si>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</si>
  <si>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</si>
  <si>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</si>
  <si>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</si>
  <si>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</si>
  <si>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</si>
  <si>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</si>
  <si>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</si>
  <si>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</si>
  <si>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</si>
  <si>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</si>
  <si>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</si>
  <si>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</si>
  <si>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</si>
  <si>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</si>
  <si>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</si>
  <si>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</si>
  <si>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</si>
  <si>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</si>
  <si>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</si>
  <si>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</si>
  <si>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</si>
  <si>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</si>
  <si>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</si>
  <si>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</si>
  <si>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</si>
  <si>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</si>
  <si>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</si>
  <si>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</si>
  <si>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</si>
  <si>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</si>
  <si>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</si>
  <si>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</si>
  <si>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</si>
  <si>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</si>
  <si>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</si>
  <si>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</si>
  <si>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</si>
  <si>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</si>
  <si>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</si>
  <si>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</si>
  <si>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</si>
  <si>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</si>
  <si>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</si>
  <si>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</si>
  <si>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</si>
  <si>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</si>
  <si>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</si>
  <si>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</si>
  <si>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</si>
  <si>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</si>
  <si>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</si>
  <si>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</si>
  <si>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</si>
  <si>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</si>
  <si>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</si>
  <si>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</si>
  <si>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</si>
  <si>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</si>
  <si>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</si>
  <si>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</si>
  <si>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</si>
  <si>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</si>
  <si>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</si>
  <si>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</si>
  <si>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</si>
  <si>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</si>
  <si>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</si>
  <si>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</si>
  <si>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</si>
  <si>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</si>
  <si>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</si>
  <si>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</si>
  <si>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</si>
  <si>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</si>
  <si>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</si>
  <si>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</si>
  <si>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</si>
  <si>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</si>
  <si>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</si>
  <si>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</si>
  <si>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</si>
  <si>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</si>
  <si>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</si>
  <si>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</si>
  <si>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</si>
  <si>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</si>
  <si>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</si>
  <si>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</si>
  <si>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</si>
  <si>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</si>
  <si>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</si>
  <si>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</si>
  <si>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</si>
  <si>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</si>
  <si>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</si>
  <si>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</si>
  <si>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</si>
  <si>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</si>
  <si>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</si>
  <si>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</si>
  <si>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</si>
  <si>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</si>
  <si>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</si>
  <si>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</si>
  <si>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</si>
  <si>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</si>
  <si>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</si>
  <si>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</si>
  <si>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</si>
  <si>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</si>
  <si>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</si>
  <si>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</si>
  <si>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</si>
  <si>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</si>
  <si>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</si>
  <si>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</si>
  <si>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</si>
  <si>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</si>
  <si>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</si>
  <si>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</si>
  <si>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</si>
  <si>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</si>
  <si>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</si>
  <si>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</si>
  <si>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</si>
  <si>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</si>
  <si>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</si>
  <si>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</si>
  <si>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</si>
  <si>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</si>
  <si>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</si>
  <si>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</si>
  <si>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</si>
  <si>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</si>
  <si>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</si>
  <si>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</si>
  <si>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</si>
  <si>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</si>
  <si>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</si>
  <si>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</si>
  <si>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</si>
  <si>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</si>
  <si>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</si>
  <si>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</si>
  <si>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</si>
  <si>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</si>
  <si>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</si>
  <si>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</si>
  <si>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</si>
  <si>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</si>
  <si>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</si>
  <si>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</si>
  <si>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</si>
  <si>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</si>
  <si>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</si>
  <si>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</si>
  <si>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</si>
  <si>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</si>
  <si>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</si>
  <si>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</si>
  <si>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</si>
  <si>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</si>
  <si>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</si>
  <si>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</si>
  <si>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</si>
  <si>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</si>
  <si>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</si>
  <si>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</si>
  <si>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</si>
  <si>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</si>
  <si>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</si>
  <si>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</si>
  <si>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</si>
  <si>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</si>
  <si>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</si>
  <si>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</si>
  <si>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</si>
  <si>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</si>
  <si>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</si>
  <si>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</si>
  <si>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</si>
  <si>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</si>
  <si>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</si>
  <si>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</si>
  <si>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</si>
  <si>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</si>
  <si>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</si>
  <si>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</si>
  <si>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</si>
  <si>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</si>
  <si>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</si>
  <si>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</si>
  <si>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</si>
  <si>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</si>
  <si>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</si>
  <si>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</si>
  <si>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</si>
  <si>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</si>
  <si>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</si>
  <si>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</si>
  <si>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</si>
  <si>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</si>
  <si>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</si>
  <si>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</si>
  <si>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</si>
  <si>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</si>
  <si>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</si>
  <si>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</si>
  <si>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</si>
  <si>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</si>
  <si>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</si>
  <si>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</si>
  <si>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</si>
  <si>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</si>
  <si>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</si>
  <si>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</si>
  <si>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</si>
  <si>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</si>
  <si>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</si>
  <si>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</si>
  <si>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</si>
  <si>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</si>
  <si>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</si>
  <si>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</si>
  <si>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</si>
  <si>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</si>
  <si>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</si>
  <si>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</si>
  <si>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</si>
  <si>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</si>
  <si>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</si>
  <si>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</si>
  <si>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</si>
  <si>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</si>
  <si>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</si>
  <si>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</si>
  <si>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</si>
  <si>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</si>
  <si>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</si>
  <si>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</si>
  <si>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</si>
  <si>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</si>
  <si>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</si>
  <si>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</si>
  <si>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</si>
  <si>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</si>
  <si>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</si>
  <si>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</si>
  <si>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</si>
  <si>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</si>
  <si>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</si>
  <si>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</si>
  <si>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</si>
  <si>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</si>
  <si>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</si>
  <si>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</si>
  <si>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</si>
  <si>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</si>
  <si>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</si>
  <si>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</si>
  <si>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</si>
  <si>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</si>
  <si>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</si>
  <si>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</si>
  <si>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</si>
  <si>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</si>
  <si>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</si>
  <si>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</si>
  <si>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</si>
  <si>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</si>
  <si>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</si>
  <si>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</si>
  <si>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</si>
  <si>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</si>
  <si>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</si>
  <si>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</si>
  <si>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</si>
  <si>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</si>
  <si>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</si>
  <si>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</si>
  <si>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</si>
  <si>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</si>
  <si>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</si>
  <si>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</si>
  <si>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</si>
  <si>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</si>
  <si>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</si>
  <si>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</si>
  <si>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</si>
  <si>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</si>
  <si>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</si>
  <si>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</si>
  <si>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</si>
  <si>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</si>
  <si>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</si>
  <si>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</si>
  <si>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</si>
  <si>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</si>
  <si>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</si>
  <si>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</si>
  <si>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</si>
  <si>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</si>
  <si>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</si>
  <si>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</si>
  <si>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</si>
  <si>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</si>
  <si>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</si>
  <si>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</si>
  <si>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</si>
  <si>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</si>
  <si>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</si>
  <si>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</si>
  <si>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</si>
  <si>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</si>
  <si>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</si>
  <si>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</si>
  <si>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</si>
  <si>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</si>
  <si>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</si>
  <si>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</si>
  <si>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</si>
  <si>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</si>
  <si>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</si>
  <si>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</si>
  <si>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</si>
  <si>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</si>
  <si>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</si>
  <si>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</si>
  <si>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</si>
  <si>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</si>
  <si>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</si>
  <si>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</si>
  <si>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</si>
  <si>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</si>
  <si>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</si>
  <si>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</si>
  <si>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</si>
  <si>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</si>
  <si>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</si>
  <si>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</si>
  <si>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</si>
  <si>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</si>
  <si>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</si>
  <si>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</si>
  <si>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</si>
  <si>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</si>
  <si>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</si>
  <si>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</si>
  <si>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</si>
  <si>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</si>
  <si>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</si>
  <si>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</si>
  <si>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</si>
  <si>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</si>
  <si>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</si>
  <si>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</si>
  <si>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</si>
  <si>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</si>
  <si>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</si>
  <si>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</si>
  <si>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</si>
  <si>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</si>
  <si>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</si>
  <si>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</si>
  <si>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</si>
  <si>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</si>
  <si>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</si>
  <si>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</si>
  <si>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</si>
  <si>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</si>
  <si>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</si>
  <si>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</si>
  <si>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</si>
  <si>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</si>
  <si>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</si>
  <si>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</si>
  <si>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</si>
  <si>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</si>
  <si>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</si>
  <si>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</si>
  <si>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</si>
  <si>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</si>
  <si>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</si>
  <si>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</si>
  <si>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</si>
  <si>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</si>
  <si>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</si>
  <si>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</si>
  <si>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</si>
  <si>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</si>
  <si>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</si>
  <si>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</si>
  <si>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</si>
  <si>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</si>
  <si>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</si>
  <si>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</si>
  <si>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</si>
  <si>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</si>
  <si>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</si>
  <si>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</si>
  <si>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</si>
  <si>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</si>
  <si>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</si>
  <si>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</si>
  <si>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</si>
  <si>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</si>
  <si>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</si>
  <si>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</si>
  <si>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</si>
  <si>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</si>
  <si>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</si>
  <si>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</si>
  <si>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</si>
  <si>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</si>
  <si>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</si>
  <si>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</si>
  <si>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</si>
  <si>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</si>
  <si>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</si>
  <si>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</si>
  <si>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</si>
  <si>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</si>
  <si>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</si>
  <si>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</si>
  <si>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</si>
  <si>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</si>
  <si>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</si>
  <si>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</si>
  <si>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</si>
  <si>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</si>
  <si>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</si>
  <si>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</si>
  <si>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</si>
  <si>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</si>
  <si>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</si>
  <si>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</si>
  <si>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</si>
  <si>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</si>
  <si>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</si>
  <si>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</si>
  <si>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</si>
  <si>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</si>
  <si>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</si>
  <si>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</si>
  <si>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</si>
  <si>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</si>
  <si>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</si>
  <si>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</si>
  <si>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</si>
  <si>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</si>
  <si>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</si>
  <si>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</si>
  <si>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</si>
  <si>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</si>
  <si>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</si>
  <si>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</si>
  <si>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</si>
  <si>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</si>
  <si>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</si>
  <si>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</si>
  <si>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</si>
  <si>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</si>
  <si>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</si>
  <si>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</si>
  <si>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</si>
  <si>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</si>
  <si>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</si>
  <si>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</si>
  <si>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</si>
  <si>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</si>
  <si>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</si>
  <si>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</si>
  <si>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</si>
  <si>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</si>
  <si>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</si>
  <si>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</si>
  <si>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</si>
  <si>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</si>
  <si>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</si>
  <si>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</si>
  <si>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</si>
  <si>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</si>
  <si>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</si>
  <si>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</si>
  <si>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</si>
  <si>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</si>
  <si>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</si>
  <si>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</si>
  <si>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</si>
  <si>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</si>
  <si>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</si>
  <si>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</si>
  <si>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</si>
  <si>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</si>
  <si>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</si>
  <si>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</si>
  <si>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</si>
  <si>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</si>
  <si>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</si>
  <si>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</si>
  <si>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</si>
  <si>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</si>
  <si>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</si>
  <si>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</si>
  <si>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</si>
  <si>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</si>
  <si>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</si>
  <si>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</si>
  <si>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</si>
  <si>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</si>
  <si>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</si>
  <si>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</si>
  <si>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</si>
  <si>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</si>
  <si>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</si>
  <si>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</si>
  <si>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</si>
  <si>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</si>
  <si>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</si>
  <si>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</si>
  <si>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</si>
  <si>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</si>
  <si>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</si>
  <si>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</si>
  <si>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</si>
  <si>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</si>
  <si>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</si>
  <si>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</si>
  <si>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</si>
  <si>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</si>
  <si>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</si>
  <si>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</si>
  <si>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</si>
  <si>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</si>
  <si>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</si>
  <si>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</si>
  <si>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</si>
  <si>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</si>
  <si>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</si>
  <si>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</si>
  <si>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</si>
  <si>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</si>
  <si>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</si>
  <si>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</si>
  <si>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</si>
  <si>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</si>
  <si>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</si>
  <si>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</si>
  <si>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</si>
  <si>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</si>
  <si>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</si>
  <si>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</si>
  <si>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</si>
  <si>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</si>
  <si>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</si>
  <si>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</si>
  <si>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</si>
  <si>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</si>
  <si>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</si>
  <si>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</si>
  <si>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</si>
  <si>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</si>
  <si>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</si>
  <si>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</si>
  <si>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</si>
  <si>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</si>
  <si>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</si>
  <si>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</si>
  <si>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</si>
  <si>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</si>
  <si>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</si>
  <si>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</si>
  <si>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</si>
  <si>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</si>
  <si>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</si>
  <si>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</si>
  <si>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</si>
  <si>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</si>
  <si>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</si>
  <si>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</si>
  <si>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</si>
  <si>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</si>
  <si>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</si>
  <si>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</si>
  <si>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</si>
  <si>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</si>
  <si>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</si>
  <si>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</si>
  <si>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</si>
  <si>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</si>
  <si>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</si>
  <si>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</si>
  <si>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</si>
  <si>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</si>
  <si>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</si>
  <si>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</si>
  <si>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</si>
  <si>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</si>
  <si>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</si>
  <si>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</si>
  <si>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</si>
  <si>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</si>
  <si>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</si>
  <si>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</si>
  <si>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</si>
  <si>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</si>
  <si>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</si>
  <si>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</si>
  <si>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</si>
  <si>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</si>
  <si>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</si>
  <si>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</si>
  <si>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</si>
  <si>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</si>
  <si>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</si>
  <si>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</si>
  <si>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</si>
  <si>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</si>
  <si>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</si>
  <si>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</si>
  <si>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</si>
  <si>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</si>
  <si>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</si>
  <si>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</si>
  <si>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</si>
  <si>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</si>
  <si>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</si>
  <si>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</si>
  <si>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</si>
  <si>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</si>
  <si>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</si>
  <si>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</si>
  <si>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</si>
  <si>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</si>
  <si>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</si>
  <si>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</si>
  <si>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</si>
  <si>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</si>
  <si>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</si>
  <si>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</si>
  <si>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</si>
  <si>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</si>
  <si>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</si>
  <si>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</si>
  <si>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</si>
  <si>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</si>
  <si>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</si>
  <si>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</si>
  <si>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</si>
  <si>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</si>
  <si>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</si>
  <si>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</si>
  <si>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</si>
  <si>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</si>
  <si>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</si>
  <si>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</si>
  <si>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</si>
  <si>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</si>
  <si>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</si>
  <si>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</si>
  <si>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</si>
  <si>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</si>
  <si>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</si>
  <si>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</si>
  <si>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</si>
  <si>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</si>
  <si>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</si>
  <si>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</si>
  <si>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</si>
  <si>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</si>
  <si>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</si>
  <si>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</si>
  <si>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</si>
  <si>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</si>
  <si>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</si>
  <si>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</si>
  <si>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</si>
  <si>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</si>
  <si>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</si>
  <si>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</si>
  <si>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</si>
  <si>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</si>
  <si>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</si>
  <si>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</si>
  <si>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</si>
  <si>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</si>
  <si>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</si>
  <si>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</si>
  <si>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</si>
  <si>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</si>
  <si>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</si>
  <si>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</si>
  <si>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</si>
  <si>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</si>
  <si>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</si>
  <si>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</si>
  <si>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</si>
  <si>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</si>
  <si>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</si>
  <si>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</si>
  <si>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</si>
  <si>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</si>
  <si>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</si>
  <si>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</si>
  <si>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</si>
  <si>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</si>
  <si>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</si>
  <si>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</si>
  <si>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</si>
  <si>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</si>
  <si>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</si>
  <si>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</si>
  <si>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</si>
  <si>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</si>
  <si>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</si>
  <si>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</si>
  <si>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</si>
  <si>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</si>
  <si>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</si>
  <si>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</si>
  <si>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</si>
  <si>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</si>
  <si>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</si>
  <si>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</si>
  <si>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</si>
  <si>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</si>
  <si>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</si>
  <si>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</si>
  <si>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</si>
  <si>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</si>
  <si>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</si>
  <si>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</si>
  <si>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</si>
  <si>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</si>
  <si>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</si>
  <si>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</si>
  <si>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</si>
  <si>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</si>
  <si>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</si>
  <si>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</si>
  <si>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</si>
  <si>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</si>
  <si>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</si>
  <si>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</si>
  <si>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</si>
  <si>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</si>
  <si>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</si>
  <si>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</si>
  <si>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</si>
  <si>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</si>
  <si>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</si>
  <si>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</si>
  <si>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</si>
  <si>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</si>
  <si>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</si>
  <si>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</si>
  <si>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</si>
  <si>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</si>
  <si>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</si>
  <si>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</si>
  <si>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</si>
  <si>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</si>
  <si>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</si>
  <si>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</si>
  <si>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</si>
  <si>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</si>
  <si>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</si>
  <si>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</si>
  <si>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</si>
  <si>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</si>
  <si>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</si>
  <si>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</si>
  <si>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</si>
  <si>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</si>
  <si>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</si>
  <si>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</si>
  <si>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</si>
  <si>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</si>
  <si>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</si>
  <si>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</si>
  <si>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</si>
  <si>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</si>
  <si>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</si>
  <si>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</si>
  <si>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</si>
  <si>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</si>
  <si>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</si>
  <si>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</si>
  <si>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</si>
  <si>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</si>
  <si>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</si>
  <si>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</si>
  <si>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</si>
  <si>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</si>
  <si>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</si>
  <si>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</si>
  <si>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</si>
  <si>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</si>
  <si>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</si>
  <si>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</si>
  <si>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</si>
  <si>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</si>
  <si>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</si>
  <si>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</si>
  <si>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</si>
  <si>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</si>
  <si>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</si>
  <si>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</si>
  <si>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</si>
  <si>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</si>
  <si>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</si>
  <si>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</si>
  <si>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</si>
  <si>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</si>
  <si>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</si>
  <si>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</si>
  <si>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</si>
  <si>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</si>
  <si>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</si>
  <si>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</si>
  <si>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</si>
  <si>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</si>
  <si>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</si>
  <si>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</si>
  <si>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</si>
  <si>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</si>
  <si>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</si>
  <si>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</si>
  <si>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</si>
  <si>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</si>
  <si>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</si>
  <si>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</si>
  <si>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</si>
  <si>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</si>
  <si>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</si>
  <si>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</si>
  <si>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</si>
  <si>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</si>
  <si>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</si>
  <si>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</si>
  <si>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</si>
  <si>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</si>
  <si>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</si>
  <si>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</si>
  <si>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</si>
  <si>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</si>
  <si>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</si>
  <si>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</si>
  <si>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</si>
  <si>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</si>
  <si>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</si>
  <si>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</si>
  <si>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</si>
  <si>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</si>
  <si>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</si>
  <si>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</si>
  <si>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</si>
  <si>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</si>
  <si>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</si>
  <si>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</si>
  <si>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</si>
  <si>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</si>
  <si>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</si>
  <si>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</si>
  <si>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</si>
  <si>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</si>
  <si>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</si>
  <si>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</si>
  <si>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</si>
  <si>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</si>
  <si>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</si>
  <si>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</si>
  <si>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</si>
  <si>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</si>
  <si>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</si>
  <si>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</si>
  <si>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</si>
  <si>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</si>
  <si>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</si>
  <si>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</si>
  <si>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</si>
  <si>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</si>
  <si>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</si>
  <si>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</si>
  <si>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</si>
  <si>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</si>
  <si>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</si>
  <si>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</si>
  <si>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</si>
  <si>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</si>
  <si>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</si>
  <si>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</si>
  <si>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</si>
  <si>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</si>
  <si>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</si>
  <si>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</si>
  <si>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</si>
  <si>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</si>
  <si>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</si>
  <si>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</si>
  <si>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</si>
  <si>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</si>
  <si>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</si>
  <si>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</si>
  <si>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</si>
  <si>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</si>
  <si>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</si>
  <si>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</si>
  <si>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</si>
  <si>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</si>
  <si>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</si>
  <si>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</si>
  <si>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</si>
  <si>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</si>
  <si>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</si>
  <si>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</si>
  <si>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</si>
  <si>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</si>
  <si>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</si>
  <si>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</si>
  <si>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</si>
  <si>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</si>
  <si>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</si>
  <si>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</si>
  <si>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</si>
  <si>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</si>
  <si>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</si>
  <si>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</si>
  <si>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</si>
  <si>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</si>
  <si>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</si>
  <si>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</si>
  <si>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</si>
  <si>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</si>
  <si>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</si>
  <si>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</si>
  <si>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</si>
  <si>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</si>
  <si>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</si>
  <si>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</si>
  <si>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</si>
  <si>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</si>
  <si>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</si>
  <si>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</si>
  <si>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</si>
  <si>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</si>
  <si>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</si>
  <si>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</si>
  <si>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</si>
  <si>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</si>
  <si>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</si>
  <si>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</si>
  <si>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</si>
  <si>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</si>
  <si>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</si>
  <si>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</si>
  <si>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</si>
  <si>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</si>
  <si>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</si>
  <si>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</si>
  <si>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</si>
  <si>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</si>
  <si>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</si>
  <si>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</si>
  <si>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</si>
  <si>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</si>
  <si>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</si>
  <si>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</si>
  <si>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</si>
  <si>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</si>
  <si>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</si>
  <si>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</si>
  <si>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</si>
  <si>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</si>
  <si>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</si>
  <si>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</si>
  <si>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</si>
  <si>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</si>
  <si>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</si>
  <si>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</si>
  <si>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</si>
  <si>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</si>
  <si>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</si>
  <si>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</si>
  <si>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</si>
  <si>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</si>
  <si>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</si>
  <si>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</si>
  <si>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</si>
  <si>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</si>
  <si>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</si>
  <si>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</si>
  <si>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</si>
  <si>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</si>
  <si>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</si>
  <si>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</si>
  <si>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</si>
  <si>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</si>
  <si>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</si>
  <si>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</si>
  <si>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</si>
  <si>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</si>
  <si>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</si>
  <si>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</si>
  <si>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</si>
  <si>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</si>
  <si>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</si>
  <si>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</si>
  <si>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</si>
  <si>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</si>
  <si>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</si>
  <si>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</si>
  <si>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</si>
  <si>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</si>
  <si>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</si>
  <si>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</si>
  <si>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</si>
  <si>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</si>
  <si>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</si>
  <si>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</si>
  <si>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</si>
  <si>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</si>
  <si>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</si>
  <si>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</si>
  <si>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</si>
  <si>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</si>
  <si>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</si>
  <si>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</si>
  <si>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</si>
  <si>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</si>
  <si>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</si>
  <si>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</si>
  <si>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</si>
  <si>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</si>
  <si>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</si>
  <si>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</si>
  <si>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</si>
  <si>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</si>
  <si>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</si>
  <si>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</si>
  <si>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</si>
  <si>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</si>
  <si>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</si>
  <si>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</si>
  <si>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</si>
  <si>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</si>
  <si>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</si>
  <si>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</si>
  <si>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</si>
  <si>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</si>
  <si>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</si>
  <si>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</si>
  <si>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</si>
  <si>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</si>
  <si>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</si>
  <si>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</si>
  <si>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</si>
  <si>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</si>
  <si>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</si>
  <si>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</si>
  <si>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</si>
  <si>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</si>
  <si>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</si>
  <si>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</si>
  <si>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</si>
  <si>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</si>
  <si>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</si>
  <si>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</si>
  <si>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</si>
  <si>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</si>
  <si>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</si>
  <si>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</si>
  <si>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</si>
  <si>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</si>
  <si>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</si>
  <si>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</si>
  <si>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</si>
  <si>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</si>
  <si>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</si>
  <si>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</si>
  <si>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</si>
  <si>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</si>
  <si>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</si>
  <si>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</si>
  <si>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</si>
  <si>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</si>
  <si>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</si>
  <si>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</si>
  <si>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</si>
  <si>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</si>
  <si>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</si>
  <si>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</si>
  <si>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</si>
  <si>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</si>
  <si>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</si>
  <si>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</si>
  <si>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</si>
  <si>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</si>
  <si>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</si>
  <si>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</si>
  <si>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</si>
  <si>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</si>
  <si>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</si>
  <si>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</si>
  <si>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</si>
  <si>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</si>
  <si>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</si>
  <si>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</si>
  <si>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</si>
  <si>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</si>
  <si>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</si>
  <si>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</si>
  <si>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</si>
  <si>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</si>
  <si>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</si>
  <si>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</si>
  <si>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</si>
  <si>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</si>
  <si>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</si>
  <si>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</si>
  <si>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</si>
  <si>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</si>
  <si>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</si>
  <si>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</si>
  <si>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</si>
  <si>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</si>
  <si>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</si>
  <si>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</si>
  <si>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</si>
  <si>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</si>
  <si>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</si>
  <si>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</si>
  <si>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</si>
  <si>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</si>
  <si>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</si>
  <si>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</si>
  <si>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</si>
  <si>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</si>
  <si>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</si>
  <si>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</si>
  <si>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</si>
  <si>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</si>
  <si>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</si>
  <si>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</si>
  <si>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</si>
  <si>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</si>
  <si>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</si>
  <si>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</si>
  <si>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</si>
  <si>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</si>
  <si>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</si>
  <si>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</si>
  <si>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</si>
  <si>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</si>
  <si>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</si>
  <si>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</si>
  <si>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</si>
  <si>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</si>
  <si>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</si>
  <si>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</si>
  <si>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</si>
  <si>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</si>
  <si>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</si>
  <si>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</si>
  <si>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</si>
  <si>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</si>
  <si>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</si>
  <si>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</si>
  <si>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</si>
  <si>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</si>
  <si>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</si>
  <si>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</si>
  <si>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</si>
  <si>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</si>
  <si>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</si>
  <si>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</si>
  <si>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</si>
  <si>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</si>
  <si>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</si>
  <si>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</si>
  <si>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</si>
  <si>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</si>
  <si>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</si>
  <si>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</si>
  <si>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</si>
  <si>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</si>
  <si>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</si>
  <si>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</si>
  <si>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</si>
  <si>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</si>
  <si>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</si>
  <si>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</si>
  <si>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</si>
  <si>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</si>
  <si>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</si>
  <si>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</si>
  <si>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</si>
  <si>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</si>
  <si>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</si>
  <si>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</si>
  <si>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</si>
  <si>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</si>
  <si>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</si>
  <si>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</si>
  <si>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</si>
  <si>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</si>
  <si>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</si>
  <si>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</si>
  <si>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</si>
  <si>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</si>
  <si>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</si>
  <si>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</si>
  <si>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</si>
  <si>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</si>
  <si>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</si>
  <si>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</si>
  <si>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</si>
  <si>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</si>
  <si>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</si>
  <si>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</si>
  <si>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</si>
  <si>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</si>
  <si>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</si>
  <si>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</si>
  <si>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</si>
  <si>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</si>
  <si>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</si>
  <si>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</si>
  <si>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</si>
  <si>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</si>
  <si>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</si>
  <si>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</si>
  <si>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</si>
  <si>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</si>
  <si>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</si>
  <si>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</si>
  <si>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</si>
  <si>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</si>
  <si>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</si>
  <si>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</si>
  <si>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</si>
  <si>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</si>
  <si>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</si>
  <si>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</si>
  <si>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</si>
  <si>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</si>
  <si>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</si>
  <si>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</si>
  <si>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</si>
  <si>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</si>
  <si>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</si>
  <si>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</si>
  <si>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</si>
  <si>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</si>
  <si>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</si>
  <si>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</si>
  <si>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</si>
  <si>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</si>
  <si>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</si>
  <si>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</si>
  <si>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</si>
  <si>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</si>
  <si>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</si>
  <si>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</si>
  <si>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</si>
  <si>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</si>
  <si>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</si>
  <si>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</si>
  <si>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</si>
  <si>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</si>
  <si>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</si>
  <si>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</si>
  <si>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</si>
  <si>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</si>
  <si>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</si>
  <si>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</si>
  <si>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</si>
  <si>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</si>
  <si>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</si>
  <si>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</si>
  <si>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</si>
  <si>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</si>
  <si>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</si>
  <si>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</si>
  <si>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</si>
  <si>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</si>
  <si>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</si>
  <si>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</si>
  <si>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</si>
  <si>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</si>
  <si>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</si>
  <si>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</si>
  <si>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</si>
  <si>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</si>
  <si>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</si>
  <si>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</si>
  <si>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</si>
  <si>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</si>
  <si>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</si>
  <si>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</si>
  <si>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</si>
  <si>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</si>
  <si>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</si>
  <si>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</si>
  <si>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</si>
  <si>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</si>
  <si>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</si>
  <si>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</si>
  <si>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</si>
  <si>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</si>
  <si>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</si>
  <si>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</si>
  <si>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</si>
  <si>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</si>
  <si>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</si>
  <si>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</si>
  <si>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</si>
  <si>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</si>
  <si>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</si>
  <si>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</si>
  <si>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</si>
  <si>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</si>
  <si>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</si>
  <si>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</si>
  <si>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</si>
  <si>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</si>
  <si>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</si>
  <si>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</si>
  <si>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</si>
  <si>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</si>
  <si>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</si>
  <si>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</si>
  <si>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</si>
  <si>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</si>
  <si>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</si>
  <si>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</si>
  <si>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</si>
  <si>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</si>
  <si>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</si>
  <si>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</si>
  <si>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</si>
  <si>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</si>
  <si>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</si>
  <si>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</si>
  <si>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</si>
  <si>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</si>
  <si>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</si>
  <si>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</si>
  <si>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</si>
  <si>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</si>
  <si>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</si>
  <si>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</si>
  <si>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</si>
  <si>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</si>
  <si>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</si>
  <si>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</si>
  <si>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</si>
  <si>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</si>
  <si>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</si>
  <si>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</si>
  <si>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</si>
  <si>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</si>
  <si>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</si>
  <si>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</si>
  <si>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</si>
  <si>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</si>
  <si>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</si>
  <si>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</si>
  <si>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</si>
  <si>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</si>
  <si>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</si>
  <si>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</si>
  <si>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</si>
  <si>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</si>
  <si>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</si>
  <si>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</si>
  <si>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</si>
  <si>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</si>
  <si>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</si>
  <si>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</si>
  <si>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</si>
  <si>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</si>
  <si>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</si>
  <si>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</si>
  <si>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</si>
  <si>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</si>
  <si>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</si>
  <si>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</si>
  <si>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</si>
  <si>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</si>
  <si>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</si>
  <si>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</si>
  <si>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</si>
  <si>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</si>
  <si>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</si>
  <si>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</si>
  <si>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</si>
  <si>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</si>
  <si>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</si>
  <si>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</si>
  <si>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</si>
  <si>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</si>
  <si>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</si>
  <si>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</si>
  <si>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</si>
  <si>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</si>
  <si>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</si>
  <si>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</si>
  <si>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</si>
  <si>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</si>
  <si>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</si>
  <si>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</si>
  <si>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</si>
  <si>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</si>
  <si>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</si>
  <si>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</si>
  <si>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</si>
  <si>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</si>
  <si>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</si>
  <si>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</si>
  <si>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</si>
  <si>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</si>
  <si>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</si>
  <si>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</si>
  <si>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</si>
  <si>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</si>
  <si>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</si>
  <si>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</si>
  <si>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</si>
  <si>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</si>
  <si>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</si>
  <si>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</si>
  <si>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</si>
  <si>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</si>
  <si>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</si>
  <si>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</si>
  <si>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</si>
  <si>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</si>
  <si>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</si>
  <si>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</si>
  <si>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</si>
  <si>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</si>
  <si>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</si>
  <si>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</si>
  <si>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</si>
  <si>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</si>
  <si>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</si>
  <si>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</si>
  <si>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</si>
  <si>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</si>
  <si>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</si>
  <si>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</si>
  <si>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</si>
  <si>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</si>
  <si>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</si>
  <si>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</si>
  <si>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</si>
  <si>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</si>
  <si>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</si>
  <si>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</si>
  <si>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</si>
  <si>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</si>
  <si>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</si>
  <si>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</si>
  <si>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</si>
  <si>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</si>
  <si>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</si>
  <si>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</si>
  <si>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</si>
  <si>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</si>
  <si>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</si>
  <si>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</si>
  <si>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</si>
  <si>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</si>
  <si>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</si>
  <si>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</si>
  <si>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</si>
  <si>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</si>
  <si>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</si>
  <si>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</si>
  <si>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</si>
  <si>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</si>
  <si>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</si>
  <si>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</si>
  <si>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</si>
  <si>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</si>
  <si>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</si>
  <si>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</si>
  <si>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</si>
  <si>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</si>
  <si>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</si>
  <si>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</si>
  <si>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</si>
  <si>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</si>
  <si>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</si>
  <si>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</si>
  <si>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</si>
  <si>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</si>
  <si>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</si>
  <si>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</si>
  <si>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</si>
  <si>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</si>
  <si>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</si>
  <si>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</si>
  <si>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</si>
  <si>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</si>
  <si>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</si>
  <si>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</si>
  <si>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</si>
  <si>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</si>
  <si>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</si>
  <si>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</si>
  <si>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</si>
  <si>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</si>
  <si>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</si>
  <si>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</si>
  <si>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</si>
  <si>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</si>
  <si>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</si>
  <si>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</si>
  <si>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</si>
  <si>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</si>
  <si>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</si>
  <si>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</si>
  <si>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</si>
  <si>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</si>
  <si>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</si>
  <si>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</si>
  <si>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</si>
  <si>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</si>
  <si>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</si>
  <si>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</si>
  <si>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</si>
  <si>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</si>
  <si>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</si>
  <si>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</si>
  <si>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</si>
  <si>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</si>
  <si>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</si>
  <si>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</si>
  <si>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</si>
  <si>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</si>
  <si>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</si>
  <si>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</si>
  <si>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</si>
  <si>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</si>
  <si>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</si>
  <si>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</si>
  <si>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</si>
  <si>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</si>
  <si>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</si>
  <si>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</si>
  <si>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</si>
  <si>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</si>
  <si>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</si>
  <si>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</si>
  <si>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</si>
  <si>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</si>
  <si>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</si>
  <si>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</si>
  <si>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</si>
  <si>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</si>
  <si>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</si>
  <si>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</si>
  <si>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</si>
  <si>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</si>
  <si>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</si>
  <si>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</si>
  <si>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</si>
  <si>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</si>
  <si>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</si>
  <si>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</si>
  <si>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</si>
  <si>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</si>
  <si>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</si>
  <si>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</si>
  <si>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</si>
  <si>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</si>
  <si>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</si>
  <si>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</si>
  <si>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</si>
  <si>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</si>
  <si>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</si>
  <si>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</si>
  <si>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</si>
  <si>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</si>
  <si>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</si>
  <si>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</si>
  <si>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</si>
  <si>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</si>
  <si>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</si>
  <si>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</si>
  <si>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</si>
  <si>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</si>
  <si>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</si>
  <si>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</si>
  <si>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</si>
  <si>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</si>
  <si>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</si>
  <si>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</si>
  <si>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</si>
  <si>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</si>
  <si>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</si>
  <si>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</si>
  <si>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</si>
  <si>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</si>
  <si>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</si>
  <si>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</si>
  <si>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</si>
  <si>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</si>
  <si>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</si>
  <si>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</si>
  <si>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</si>
  <si>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</si>
  <si>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</si>
  <si>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</si>
  <si>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</si>
  <si>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</si>
  <si>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</si>
  <si>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</si>
  <si>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</si>
  <si>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</si>
  <si>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</si>
  <si>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</si>
  <si>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</si>
  <si>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</si>
  <si>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</si>
  <si>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</si>
  <si>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</si>
  <si>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</si>
  <si>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</si>
  <si>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</si>
  <si>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</si>
  <si>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</si>
  <si>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</si>
  <si>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</si>
  <si>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</si>
  <si>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</si>
  <si>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</si>
  <si>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</si>
  <si>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</si>
  <si>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</si>
  <si>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</si>
  <si>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</si>
  <si>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</si>
  <si>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</si>
  <si>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</si>
  <si>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</si>
  <si>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</si>
  <si>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</si>
  <si>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</si>
  <si>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</si>
  <si>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</si>
  <si>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</si>
  <si>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</si>
  <si>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</si>
  <si>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</si>
  <si>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</si>
  <si>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</si>
  <si>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</si>
  <si>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</si>
  <si>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</si>
  <si>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</si>
  <si>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</si>
  <si>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</si>
  <si>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</si>
  <si>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</si>
  <si>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</si>
  <si>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</si>
  <si>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</si>
  <si>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</si>
  <si>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</si>
  <si>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</si>
  <si>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</si>
  <si>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</si>
  <si>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</si>
  <si>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</si>
  <si>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</si>
  <si>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</si>
  <si>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</si>
  <si>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</si>
  <si>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</si>
  <si>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</si>
  <si>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</si>
  <si>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</si>
  <si>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</si>
  <si>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</si>
  <si>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</si>
  <si>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</si>
  <si>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</si>
  <si>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</si>
  <si>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</si>
  <si>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</si>
  <si>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</si>
  <si>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</si>
  <si>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</si>
  <si>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</si>
  <si>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</si>
  <si>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</si>
  <si>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</si>
  <si>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</si>
  <si>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</si>
  <si>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</si>
  <si>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</si>
  <si>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</si>
  <si>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</si>
  <si>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</si>
  <si>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</si>
  <si>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</si>
  <si>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</si>
  <si>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</si>
  <si>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</si>
  <si>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</si>
  <si>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</si>
  <si>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</si>
  <si>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</si>
  <si>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</si>
  <si>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</si>
  <si>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</si>
  <si>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</si>
  <si>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</si>
  <si>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</si>
  <si>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</si>
  <si>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</si>
  <si>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</si>
  <si>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</si>
  <si>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</si>
  <si>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</si>
  <si>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</si>
  <si>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</si>
  <si>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</si>
  <si>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</si>
  <si>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</si>
  <si>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</si>
  <si>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</si>
  <si>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</si>
  <si>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</si>
  <si>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</si>
  <si>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</si>
  <si>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</si>
  <si>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</si>
  <si>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</si>
  <si>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</si>
  <si>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</si>
  <si>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</si>
  <si>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</si>
  <si>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</si>
  <si>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</si>
  <si>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</si>
  <si>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</si>
  <si>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</si>
  <si>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</si>
  <si>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</si>
  <si>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</si>
  <si>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</si>
  <si>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</si>
  <si>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</si>
  <si>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</si>
  <si>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</si>
  <si>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</si>
  <si>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</si>
  <si>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</si>
  <si>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</si>
  <si>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</si>
  <si>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</si>
  <si>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</si>
  <si>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</si>
  <si>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</si>
  <si>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</si>
  <si>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</si>
  <si>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</si>
  <si>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</si>
  <si>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</si>
  <si>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</si>
  <si>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</si>
  <si>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</si>
  <si>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</si>
  <si>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</si>
  <si>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</si>
  <si>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</si>
  <si>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</si>
  <si>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</si>
  <si>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</si>
  <si>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</si>
  <si>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</si>
  <si>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</si>
  <si>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</si>
  <si>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</si>
  <si>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</si>
  <si>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</si>
  <si>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</si>
  <si>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</si>
  <si>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</si>
  <si>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</si>
  <si>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</si>
  <si>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</si>
  <si>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</si>
  <si>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</si>
  <si>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</si>
  <si>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</si>
  <si>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</si>
  <si>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</si>
  <si>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</si>
  <si>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</si>
  <si>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</si>
  <si>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</si>
  <si>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</si>
  <si>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</si>
  <si>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</si>
  <si>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</si>
  <si>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</si>
  <si>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</si>
  <si>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</si>
  <si>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</si>
  <si>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</si>
  <si>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</si>
  <si>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</si>
  <si>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</si>
  <si>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</si>
  <si>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</si>
  <si>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</si>
  <si>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</si>
  <si>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</si>
  <si>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</si>
  <si>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</si>
  <si>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</si>
  <si>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</si>
  <si>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</si>
  <si>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</si>
  <si>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</si>
  <si>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</si>
  <si>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</si>
  <si>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</si>
  <si>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</si>
  <si>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</si>
  <si>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</si>
  <si>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</si>
  <si>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</si>
  <si>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</si>
  <si>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</si>
  <si>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</si>
  <si>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</si>
  <si>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</si>
  <si>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</si>
  <si>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</si>
  <si>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</si>
  <si>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</si>
  <si>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</si>
  <si>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</si>
  <si>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</si>
  <si>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</si>
  <si>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</si>
  <si>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</si>
  <si>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</si>
  <si>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</si>
  <si>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</si>
  <si>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</si>
  <si>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</si>
  <si>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</si>
  <si>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</si>
  <si>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</si>
  <si>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</si>
  <si>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</si>
  <si>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</si>
  <si>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</si>
  <si>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</si>
  <si>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</si>
  <si>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</si>
  <si>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</si>
  <si>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</si>
  <si>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</si>
  <si>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</si>
  <si>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</si>
  <si>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</si>
  <si>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</si>
  <si>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</si>
  <si>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</si>
  <si>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</si>
  <si>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</si>
  <si>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</si>
  <si>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</si>
  <si>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</si>
  <si>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</si>
  <si>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</si>
  <si>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</si>
  <si>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</si>
  <si>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</si>
  <si>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</si>
  <si>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</si>
  <si>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</si>
  <si>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</si>
  <si>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</si>
  <si>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</si>
  <si>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</si>
  <si>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</si>
  <si>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</si>
  <si>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</si>
  <si>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</si>
  <si>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</si>
  <si>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</si>
  <si>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</si>
  <si>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</si>
  <si>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</si>
  <si>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</si>
  <si>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</si>
  <si>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</si>
  <si>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</si>
  <si>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</si>
  <si>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</si>
  <si>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</si>
  <si>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</si>
  <si>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</si>
  <si>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</si>
  <si>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</si>
  <si>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</si>
  <si>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</si>
  <si>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</si>
  <si>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</si>
  <si>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</si>
  <si>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</si>
  <si>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</si>
  <si>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</si>
  <si>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</si>
  <si>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</si>
  <si>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</si>
  <si>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</si>
  <si>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</si>
  <si>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</si>
  <si>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</si>
  <si>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</si>
  <si>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</si>
  <si>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</si>
  <si>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</si>
  <si>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</si>
  <si>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</si>
  <si>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</si>
  <si>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</si>
  <si>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</si>
  <si>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</si>
  <si>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</si>
  <si>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</si>
  <si>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</si>
  <si>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</si>
  <si>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</si>
  <si>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</si>
  <si>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</si>
  <si>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</si>
  <si>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</si>
  <si>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</si>
  <si>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</si>
  <si>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</si>
  <si>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</si>
  <si>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</si>
  <si>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</si>
  <si>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</si>
  <si>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</si>
  <si>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</si>
  <si>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</si>
  <si>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</si>
  <si>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</si>
  <si>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</si>
  <si>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</si>
  <si>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</si>
  <si>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</si>
  <si>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</si>
  <si>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</si>
  <si>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</si>
  <si>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</si>
  <si>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</si>
  <si>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</si>
  <si>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</si>
  <si>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</si>
  <si>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</si>
  <si>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</si>
  <si>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</si>
  <si>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</si>
  <si>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</si>
  <si>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</si>
  <si>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</si>
  <si>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</si>
  <si>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</si>
  <si>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</si>
  <si>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</si>
  <si>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</si>
  <si>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</si>
  <si>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</si>
  <si>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</si>
  <si>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</si>
  <si>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</si>
  <si>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</si>
  <si>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</si>
  <si>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</si>
  <si>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</si>
  <si>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</si>
  <si>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</si>
  <si>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</si>
  <si>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</si>
  <si>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</si>
  <si>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</si>
  <si>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</si>
  <si>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</si>
  <si>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</si>
  <si>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</si>
  <si>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</si>
  <si>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</si>
  <si>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</si>
  <si>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</si>
  <si>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</si>
  <si>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</si>
  <si>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</si>
  <si>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</si>
  <si>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</si>
  <si>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</si>
  <si>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</si>
  <si>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</si>
  <si>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</si>
  <si>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</si>
  <si>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</si>
  <si>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</si>
  <si>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</si>
  <si>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</si>
  <si>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</si>
  <si>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</si>
  <si>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</si>
  <si>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</si>
  <si>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</si>
  <si>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</si>
  <si>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</si>
  <si>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</si>
  <si>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</si>
  <si>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</si>
  <si>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</si>
  <si>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</si>
  <si>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</si>
  <si>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</si>
  <si>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</si>
  <si>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</si>
  <si>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</si>
  <si>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</si>
  <si>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</si>
  <si>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</si>
  <si>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</si>
  <si>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</si>
  <si>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</si>
  <si>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</si>
  <si>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</si>
  <si>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</si>
  <si>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</si>
  <si>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</si>
  <si>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</si>
  <si>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</si>
  <si>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</si>
  <si>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</si>
  <si>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</si>
  <si>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</si>
  <si>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</si>
  <si>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</si>
  <si>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</si>
  <si>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</si>
  <si>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</si>
  <si>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</si>
  <si>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</si>
  <si>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</si>
  <si>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</si>
  <si>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</si>
  <si>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</si>
  <si>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</si>
  <si>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</si>
  <si>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</si>
  <si>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</si>
  <si>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</si>
  <si>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</si>
  <si>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</si>
  <si>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</si>
  <si>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</si>
  <si>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</si>
  <si>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</si>
  <si>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</si>
  <si>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</si>
  <si>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</si>
  <si>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</si>
  <si>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</si>
  <si>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</si>
  <si>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</si>
  <si>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</si>
  <si>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</si>
  <si>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</si>
  <si>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</si>
  <si>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</si>
  <si>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</si>
  <si>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</si>
  <si>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</si>
  <si>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</si>
  <si>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</si>
  <si>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</si>
  <si>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</si>
  <si>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</si>
  <si>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</si>
  <si>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</si>
  <si>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</si>
  <si>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</si>
  <si>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</si>
  <si>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</si>
  <si>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</si>
  <si>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</si>
  <si>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</si>
  <si>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</si>
  <si>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</si>
  <si>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</si>
  <si>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</si>
  <si>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</si>
  <si>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</si>
  <si>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</si>
  <si>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</si>
  <si>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</si>
  <si>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</si>
  <si>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</si>
  <si>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</si>
  <si>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</si>
  <si>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</si>
  <si>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</si>
  <si>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</si>
  <si>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</si>
  <si>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</si>
  <si>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</si>
  <si>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</si>
  <si>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</si>
  <si>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</si>
  <si>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</si>
  <si>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</si>
  <si>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</si>
  <si>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</si>
  <si>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</si>
  <si>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</si>
  <si>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</si>
  <si>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</si>
  <si>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</si>
  <si>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</si>
  <si>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</si>
  <si>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</si>
  <si>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</si>
  <si>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</si>
  <si>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</si>
  <si>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</si>
  <si>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</si>
  <si>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</si>
  <si>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</si>
  <si>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</si>
  <si>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</si>
  <si>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</si>
  <si>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</si>
  <si>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</si>
  <si>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</si>
  <si>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</si>
  <si>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</si>
  <si>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</si>
  <si>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</si>
  <si>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</si>
  <si>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</si>
  <si>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</si>
  <si>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</si>
  <si>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</si>
  <si>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</si>
  <si>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</si>
  <si>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</si>
  <si>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</si>
  <si>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</si>
  <si>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</si>
  <si>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</si>
  <si>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</si>
  <si>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</si>
  <si>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</si>
  <si>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</si>
  <si>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</si>
  <si>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</si>
  <si>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</si>
  <si>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</si>
  <si>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</si>
  <si>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</si>
  <si>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</si>
  <si>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</si>
  <si>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</si>
  <si>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</si>
  <si>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</si>
  <si>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</si>
  <si>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</si>
  <si>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</si>
  <si>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</si>
  <si>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</si>
  <si>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</si>
  <si>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</si>
  <si>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</si>
  <si>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</si>
  <si>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</si>
  <si>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</si>
  <si>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</si>
  <si>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</si>
  <si>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</si>
  <si>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</si>
  <si>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</si>
  <si>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</si>
  <si>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</si>
  <si>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</si>
  <si>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</si>
  <si>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</si>
  <si>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</si>
  <si>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</si>
  <si>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</si>
  <si>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</si>
  <si>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</si>
  <si>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</si>
  <si>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</si>
  <si>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</si>
  <si>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</si>
  <si>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</si>
  <si>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</si>
  <si>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</si>
  <si>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</si>
  <si>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</si>
  <si>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</si>
  <si>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</si>
  <si>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</si>
  <si>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</si>
  <si>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</si>
  <si>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</si>
  <si>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</si>
  <si>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</si>
  <si>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</si>
  <si>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</si>
  <si>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</si>
  <si>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</si>
  <si>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</si>
  <si>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</si>
  <si>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</si>
  <si>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</si>
  <si>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</si>
  <si>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</si>
  <si>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</si>
  <si>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</si>
  <si>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</si>
  <si>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</si>
  <si>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</si>
  <si>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</si>
  <si>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</si>
  <si>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</si>
  <si>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</si>
  <si>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</si>
  <si>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</si>
  <si>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</si>
  <si>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</si>
  <si>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</si>
  <si>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</si>
  <si>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</si>
  <si>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</si>
  <si>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</si>
  <si>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</si>
  <si>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</si>
  <si>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</si>
  <si>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</si>
  <si>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</si>
  <si>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</si>
  <si>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</si>
  <si>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</si>
  <si>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</si>
  <si>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</si>
  <si>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</si>
  <si>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</si>
  <si>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</si>
  <si>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</si>
  <si>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</si>
  <si>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</si>
  <si>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</si>
  <si>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</si>
  <si>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</si>
  <si>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</si>
  <si>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</si>
  <si>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</si>
  <si>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</si>
  <si>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</si>
  <si>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</si>
  <si>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</si>
  <si>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</si>
  <si>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</si>
  <si>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</si>
  <si>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</si>
  <si>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</si>
  <si>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</si>
  <si>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</si>
  <si>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</si>
  <si>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</si>
  <si>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</si>
  <si>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</si>
  <si>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</si>
  <si>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</si>
  <si>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</si>
  <si>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</si>
  <si>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</si>
  <si>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</si>
  <si>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</si>
  <si>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</si>
  <si>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</si>
  <si>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</si>
  <si>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</si>
  <si>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</si>
  <si>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</si>
  <si>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</si>
  <si>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</si>
  <si>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</si>
  <si>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</si>
  <si>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</si>
  <si>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</si>
  <si>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</si>
  <si>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</si>
  <si>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</si>
  <si>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</si>
  <si>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</si>
  <si>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</si>
  <si>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</si>
  <si>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</si>
  <si>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</si>
  <si>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</si>
  <si>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</si>
  <si>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</si>
  <si>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</si>
  <si>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</si>
  <si>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</si>
  <si>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</si>
  <si>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</si>
  <si>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</si>
  <si>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</si>
  <si>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</si>
  <si>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</si>
  <si>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</si>
  <si>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</si>
  <si>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</si>
  <si>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</si>
  <si>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</si>
  <si>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</si>
  <si>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</si>
  <si>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</si>
  <si>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</si>
  <si>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</si>
  <si>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</si>
  <si>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</si>
  <si>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</si>
  <si>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</si>
  <si>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</si>
  <si>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</si>
  <si>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</si>
  <si>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</si>
  <si>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</si>
  <si>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</si>
  <si>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</si>
  <si>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</si>
  <si>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</si>
  <si>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</si>
  <si>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</si>
  <si>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</si>
  <si>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</si>
  <si>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</si>
  <si>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</si>
  <si>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</si>
  <si>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</si>
  <si>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</si>
  <si>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</si>
  <si>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</si>
  <si>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</si>
  <si>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</si>
  <si>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</si>
  <si>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</si>
  <si>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</si>
  <si>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</si>
  <si>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</si>
  <si>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</si>
  <si>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</si>
  <si>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</si>
  <si>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</si>
  <si>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</si>
  <si>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</si>
  <si>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</si>
  <si>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</si>
  <si>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</si>
  <si>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</si>
  <si>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</si>
  <si>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</si>
  <si>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</si>
  <si>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</si>
  <si>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</si>
  <si>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</si>
  <si>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</si>
  <si>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</si>
  <si>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</si>
  <si>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</si>
  <si>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</si>
  <si>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</si>
  <si>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</si>
  <si>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</si>
  <si>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</si>
  <si>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</si>
  <si>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</si>
  <si>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</si>
  <si>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</si>
  <si>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</si>
  <si>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</si>
  <si>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</si>
  <si>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</si>
  <si>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</si>
  <si>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</si>
  <si>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</si>
  <si>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</si>
  <si>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</si>
  <si>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</si>
  <si>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</si>
  <si>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</si>
  <si>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</si>
  <si>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</si>
  <si>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</si>
  <si>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</si>
  <si>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</si>
  <si>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</si>
  <si>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</si>
  <si>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</si>
  <si>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</si>
  <si>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</si>
  <si>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</si>
  <si>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</si>
  <si>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</si>
  <si>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</si>
  <si>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</si>
  <si>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</si>
  <si>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</si>
  <si>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</si>
  <si>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</si>
  <si>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</si>
  <si>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</si>
  <si>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</si>
  <si>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</si>
  <si>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</si>
  <si>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</si>
  <si>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</si>
  <si>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</si>
  <si>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</si>
  <si>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</si>
  <si>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</si>
  <si>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</si>
  <si>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</si>
  <si>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</si>
  <si>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</si>
  <si>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</si>
  <si>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</si>
  <si>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</si>
  <si>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</si>
  <si>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</si>
  <si>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</si>
  <si>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</si>
  <si>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</si>
  <si>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</si>
  <si>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</si>
  <si>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</si>
  <si>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</si>
  <si>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</si>
  <si>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</si>
  <si>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</si>
  <si>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</si>
  <si>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</si>
  <si>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</si>
  <si>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</si>
  <si>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</si>
  <si>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</si>
  <si>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</si>
  <si>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</si>
  <si>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</si>
  <si>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</si>
  <si>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</si>
  <si>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</si>
  <si>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</si>
  <si>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</si>
  <si>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</si>
  <si>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</si>
  <si>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</si>
  <si>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</si>
  <si>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</si>
  <si>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</si>
  <si>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</si>
  <si>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</si>
  <si>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</si>
  <si>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</si>
  <si>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</si>
  <si>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</si>
  <si>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</si>
  <si>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</si>
  <si>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</si>
  <si>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</si>
  <si>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</si>
  <si>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</si>
  <si>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</si>
  <si>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</si>
  <si>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</si>
  <si>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</si>
  <si>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</si>
  <si>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</si>
  <si>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</si>
  <si>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</si>
  <si>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</si>
  <si>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</si>
  <si>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</si>
  <si>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</si>
  <si>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</si>
  <si>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</si>
  <si>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</si>
  <si>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</si>
  <si>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</si>
  <si>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</si>
  <si>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</si>
  <si>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</si>
  <si>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</si>
  <si>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</si>
  <si>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</si>
  <si>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</si>
  <si>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</si>
  <si>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</si>
  <si>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</si>
  <si>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</si>
  <si>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</si>
  <si>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</si>
  <si>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</si>
  <si>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</si>
  <si>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</si>
  <si>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</si>
  <si>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</si>
  <si>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</si>
  <si>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</si>
  <si>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</si>
  <si>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</si>
  <si>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</si>
  <si>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</si>
  <si>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</si>
  <si>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</si>
  <si>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</si>
  <si>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</si>
  <si>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</si>
  <si>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</si>
  <si>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</si>
  <si>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</si>
  <si>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</si>
  <si>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</si>
  <si>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</si>
  <si>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</si>
  <si>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</si>
  <si>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</si>
  <si>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</si>
  <si>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</si>
  <si>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</si>
  <si>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</si>
  <si>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</si>
  <si>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</si>
  <si>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</si>
  <si>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</si>
  <si>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</si>
  <si>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</si>
  <si>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</si>
  <si>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</si>
  <si>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</si>
  <si>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</si>
  <si>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</si>
  <si>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</si>
  <si>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</si>
  <si>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</si>
  <si>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</si>
  <si>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</si>
  <si>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</si>
  <si>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</si>
  <si>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</si>
  <si>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</si>
  <si>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</si>
  <si>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</si>
  <si>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</si>
  <si>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</si>
  <si>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</si>
  <si>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</si>
  <si>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</si>
  <si>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</si>
  <si>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</si>
  <si>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</si>
  <si>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</si>
  <si>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</si>
  <si>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</si>
  <si>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</si>
  <si>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</si>
  <si>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</si>
  <si>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</si>
  <si>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</si>
  <si>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</si>
  <si>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</si>
  <si>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</si>
  <si>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</si>
  <si>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</si>
  <si>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</si>
  <si>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</si>
  <si>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</si>
  <si>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</si>
  <si>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</si>
  <si>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</si>
  <si>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</si>
  <si>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</si>
  <si>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</si>
  <si>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</si>
  <si>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</si>
  <si>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</si>
  <si>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</si>
  <si>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</si>
  <si>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</si>
  <si>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</si>
  <si>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</si>
  <si>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</si>
  <si>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</si>
  <si>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</si>
  <si>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</si>
  <si>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</si>
  <si>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</si>
  <si>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</si>
  <si>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</si>
  <si>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</si>
  <si>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</si>
  <si>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</si>
  <si>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</si>
  <si>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</si>
  <si>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</si>
  <si>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</si>
  <si>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</si>
  <si>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</si>
  <si>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</si>
  <si>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</si>
  <si>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</si>
  <si>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</si>
  <si>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</si>
  <si>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</si>
  <si>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</si>
  <si>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</si>
  <si>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</si>
  <si>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</si>
  <si>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</si>
  <si>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</si>
  <si>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</si>
  <si>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</si>
  <si>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</si>
  <si>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</si>
  <si>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</si>
  <si>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</si>
  <si>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</si>
  <si>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</si>
  <si>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</si>
  <si>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</si>
  <si>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</si>
  <si>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</si>
  <si>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</si>
  <si>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</si>
  <si>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</si>
  <si>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</si>
  <si>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</si>
  <si>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</si>
  <si>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</si>
  <si>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</si>
  <si>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</si>
  <si>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</si>
  <si>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</si>
  <si>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</si>
  <si>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</si>
  <si>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</si>
  <si>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</si>
  <si>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</si>
  <si>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</si>
  <si>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</si>
  <si>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</si>
  <si>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</si>
  <si>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</si>
  <si>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</si>
  <si>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</si>
  <si>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</si>
  <si>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</si>
  <si>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</si>
  <si>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</si>
  <si>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</si>
  <si>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</si>
  <si>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</si>
  <si>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</si>
  <si>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</si>
  <si>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</si>
  <si>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</si>
  <si>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</si>
  <si>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</si>
  <si>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</si>
  <si>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</si>
  <si>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</si>
  <si>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</si>
  <si>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</si>
  <si>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</si>
  <si>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</si>
  <si>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</si>
  <si>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</si>
  <si>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</si>
  <si>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</si>
  <si>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</si>
  <si>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</si>
  <si>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</si>
  <si>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</si>
  <si>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</si>
  <si>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</si>
  <si>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</si>
  <si>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</si>
  <si>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</si>
  <si>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</si>
  <si>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</si>
  <si>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</si>
  <si>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</si>
  <si>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</si>
  <si>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</si>
  <si>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</si>
  <si>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</si>
  <si>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</si>
  <si>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</si>
  <si>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</si>
  <si>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</si>
  <si>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</si>
  <si>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</si>
  <si>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</si>
  <si>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</si>
  <si>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</si>
  <si>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</si>
  <si>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</si>
  <si>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</si>
  <si>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</si>
  <si>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</si>
  <si>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</si>
  <si>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</si>
  <si>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</si>
  <si>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</si>
  <si>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</si>
  <si>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</si>
  <si>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</si>
  <si>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</si>
  <si>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</si>
  <si>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</si>
  <si>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</si>
  <si>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</si>
  <si>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</si>
  <si>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</si>
  <si>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</si>
  <si>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</si>
  <si>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</si>
  <si>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</si>
  <si>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</si>
  <si>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</si>
  <si>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</si>
  <si>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</si>
  <si>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</si>
  <si>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</si>
  <si>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</si>
  <si>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</si>
  <si>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</si>
  <si>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</si>
  <si>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</si>
  <si>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</si>
  <si>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</si>
  <si>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</si>
  <si>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</si>
  <si>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</si>
  <si>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</si>
  <si>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</si>
  <si>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</si>
  <si>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</si>
  <si>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</si>
  <si>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</si>
  <si>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</si>
  <si>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</si>
  <si>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</si>
  <si>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</si>
  <si>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</si>
  <si>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</si>
  <si>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</si>
  <si>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</si>
  <si>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</si>
  <si>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</si>
  <si>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</si>
  <si>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</si>
  <si>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</si>
  <si>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</si>
  <si>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</si>
  <si>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</si>
  <si>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</si>
  <si>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</si>
  <si>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</si>
  <si>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</si>
  <si>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</si>
  <si>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</si>
  <si>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</si>
  <si>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</si>
  <si>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</si>
  <si>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</si>
  <si>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</si>
  <si>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</si>
  <si>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</si>
  <si>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</si>
  <si>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</si>
  <si>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</si>
  <si>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</si>
  <si>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</si>
  <si>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</si>
  <si>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</si>
  <si>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</si>
  <si>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</si>
  <si>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</si>
  <si>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</si>
  <si>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</si>
  <si>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</si>
  <si>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</si>
  <si>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</si>
  <si>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</si>
  <si>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</si>
  <si>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</si>
  <si>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</si>
  <si>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</si>
  <si>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</si>
  <si>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</si>
  <si>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</si>
  <si>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</si>
  <si>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</si>
  <si>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</si>
  <si>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</si>
  <si>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</si>
  <si>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</si>
  <si>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</si>
  <si>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</si>
  <si>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</si>
  <si>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</si>
  <si>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</si>
  <si>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</si>
  <si>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</si>
  <si>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</si>
  <si>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</si>
  <si>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</si>
  <si>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</si>
  <si>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</si>
  <si>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</si>
  <si>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</si>
  <si>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</si>
  <si>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</si>
  <si>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</si>
  <si>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</si>
  <si>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</si>
  <si>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</si>
  <si>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</si>
  <si>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</si>
  <si>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</si>
  <si>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</si>
  <si>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</si>
  <si>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</si>
  <si>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</si>
  <si>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</si>
  <si>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</si>
  <si>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</si>
  <si>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</si>
  <si>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</si>
  <si>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</si>
  <si>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</si>
  <si>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</si>
  <si>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</si>
  <si>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</si>
  <si>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</si>
  <si>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</si>
  <si>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</si>
  <si>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</si>
  <si>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</si>
  <si>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</si>
  <si>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</si>
  <si>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</si>
  <si>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</si>
  <si>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</si>
  <si>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</si>
  <si>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</si>
  <si>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</si>
  <si>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</si>
  <si>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</si>
  <si>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</si>
  <si>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</si>
  <si>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</si>
  <si>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</si>
  <si>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</si>
  <si>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</si>
  <si>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</si>
  <si>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</si>
  <si>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</si>
  <si>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</si>
  <si>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</si>
  <si>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</si>
  <si>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</si>
  <si>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</si>
  <si>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</si>
  <si>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</si>
  <si>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</si>
  <si>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</si>
  <si>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</si>
  <si>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</si>
  <si>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</si>
  <si>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</si>
  <si>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</si>
  <si>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</si>
  <si>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</si>
  <si>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</si>
  <si>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</si>
  <si>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</si>
  <si>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</si>
  <si>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</si>
  <si>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</si>
  <si>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</si>
  <si>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</si>
  <si>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</si>
  <si>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</si>
  <si>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</si>
  <si>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</si>
  <si>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</si>
  <si>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</si>
  <si>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</si>
  <si>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</si>
  <si>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</si>
  <si>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</si>
  <si>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</si>
  <si>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</si>
  <si>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</si>
  <si>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</si>
  <si>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</si>
  <si>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</si>
  <si>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</si>
  <si>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</si>
  <si>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</si>
  <si>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</si>
  <si>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</si>
  <si>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</si>
  <si>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</si>
  <si>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</si>
  <si>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</si>
  <si>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</si>
  <si>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</si>
  <si>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</si>
  <si>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</si>
  <si>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</si>
  <si>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</si>
  <si>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</si>
  <si>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</si>
  <si>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</si>
  <si>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</si>
  <si>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</si>
  <si>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</si>
  <si>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</si>
  <si>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</si>
  <si>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</si>
  <si>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</si>
  <si>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</si>
  <si>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</si>
  <si>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</si>
  <si>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</si>
  <si>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</si>
  <si>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</si>
  <si>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</si>
  <si>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</si>
  <si>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</si>
  <si>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</si>
  <si>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</si>
  <si>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</si>
  <si>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</si>
  <si>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</si>
  <si>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</si>
  <si>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</si>
  <si>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</si>
  <si>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</si>
  <si>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</si>
  <si>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</si>
  <si>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</si>
  <si>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</si>
  <si>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</si>
  <si>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</si>
  <si>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</si>
  <si>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</si>
  <si>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</si>
  <si>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</si>
  <si>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</si>
  <si>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</si>
  <si>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</si>
  <si>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</si>
  <si>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</si>
  <si>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</si>
  <si>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</si>
  <si>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</si>
  <si>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</si>
  <si>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</si>
  <si>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</si>
  <si>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</si>
  <si>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</si>
  <si>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</si>
  <si>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</si>
  <si>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</si>
  <si>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</si>
  <si>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</si>
  <si>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</si>
  <si>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</si>
  <si>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</si>
  <si>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</si>
  <si>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</si>
  <si>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</si>
  <si>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</si>
  <si>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</si>
  <si>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</si>
  <si>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</si>
  <si>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</si>
  <si>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</si>
  <si>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</si>
  <si>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</si>
  <si>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</si>
  <si>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</si>
  <si>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</si>
  <si>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</si>
  <si>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</si>
  <si>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</si>
  <si>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</si>
  <si>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</si>
  <si>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</si>
  <si>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</si>
  <si>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</si>
  <si>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</si>
  <si>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</si>
  <si>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</si>
  <si>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</si>
  <si>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</si>
  <si>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</si>
  <si>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</si>
  <si>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</si>
  <si>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</si>
  <si>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</si>
  <si>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</si>
  <si>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</si>
  <si>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</si>
  <si>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</si>
  <si>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</si>
  <si>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</si>
  <si>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</si>
  <si>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</si>
  <si>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</si>
  <si>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</si>
  <si>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</si>
  <si>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</si>
  <si>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</si>
  <si>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</si>
  <si>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</si>
  <si>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</si>
  <si>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</si>
  <si>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</si>
  <si>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</si>
  <si>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</si>
  <si>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</si>
  <si>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</si>
  <si>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</si>
  <si>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</si>
  <si>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</si>
  <si>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</si>
  <si>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</si>
  <si>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</si>
  <si>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</si>
  <si>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</si>
  <si>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</si>
  <si>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</si>
  <si>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</si>
  <si>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</si>
  <si>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</si>
  <si>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</si>
  <si>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</si>
  <si>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</si>
  <si>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</si>
  <si>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</si>
  <si>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</si>
  <si>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</si>
  <si>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</si>
  <si>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</si>
  <si>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</si>
  <si>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</si>
  <si>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</si>
  <si>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</si>
  <si>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</si>
  <si>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</si>
  <si>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</si>
  <si>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</si>
  <si>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</si>
  <si>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</si>
  <si>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</si>
  <si>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</si>
  <si>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</si>
  <si>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</si>
  <si>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</si>
  <si>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</si>
  <si>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</si>
  <si>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</si>
  <si>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</si>
  <si>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</si>
  <si>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</si>
  <si>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</si>
  <si>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</si>
  <si>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</si>
  <si>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</si>
  <si>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</si>
  <si>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</si>
  <si>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</si>
  <si>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</si>
  <si>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</si>
  <si>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</si>
  <si>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</si>
  <si>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</si>
  <si>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</si>
  <si>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</si>
  <si>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</si>
  <si>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</si>
  <si>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</si>
  <si>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</si>
  <si>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</si>
  <si>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</si>
  <si>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</si>
  <si>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</si>
  <si>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</si>
  <si>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</si>
  <si>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</si>
  <si>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</si>
  <si>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</si>
  <si>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</si>
  <si>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</si>
  <si>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</si>
  <si>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</si>
  <si>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</si>
  <si>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</si>
  <si>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</si>
  <si>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</si>
  <si>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</si>
  <si>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</si>
  <si>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</si>
  <si>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</si>
  <si>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</si>
  <si>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</si>
  <si>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</si>
  <si>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</si>
  <si>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</si>
  <si>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</si>
  <si>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</si>
  <si>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</si>
  <si>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</si>
  <si>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</si>
  <si>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</si>
  <si>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</si>
  <si>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</si>
  <si>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</si>
  <si>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</si>
  <si>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</si>
  <si>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</si>
  <si>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</si>
  <si>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</si>
  <si>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</si>
  <si>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</si>
  <si>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</si>
  <si>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</si>
  <si>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</si>
  <si>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</si>
  <si>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</si>
  <si>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</si>
  <si>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</si>
  <si>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</si>
  <si>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</si>
  <si>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</si>
  <si>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</si>
  <si>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</si>
  <si>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</si>
  <si>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</si>
  <si>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</si>
  <si>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</si>
  <si>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</si>
  <si>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</si>
  <si>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</si>
  <si>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</si>
  <si>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</si>
  <si>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</si>
  <si>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</si>
  <si>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</si>
  <si>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</si>
  <si>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</si>
  <si>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</si>
  <si>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</si>
  <si>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</si>
  <si>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</si>
  <si>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</si>
  <si>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</si>
  <si>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</si>
  <si>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</si>
  <si>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</si>
  <si>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</si>
  <si>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</si>
  <si>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</si>
  <si>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</si>
  <si>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</si>
  <si>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</si>
  <si>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</si>
  <si>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</si>
  <si>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</si>
  <si>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</si>
  <si>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</si>
  <si>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</si>
  <si>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</si>
  <si>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</si>
  <si>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</si>
  <si>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</si>
  <si>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</si>
  <si>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</si>
  <si>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</si>
  <si>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</si>
  <si>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</si>
  <si>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</si>
  <si>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</si>
  <si>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</si>
  <si>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</si>
  <si>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</si>
  <si>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</si>
  <si>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</si>
  <si>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</si>
  <si>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</si>
  <si>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</si>
  <si>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</si>
  <si>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</si>
  <si>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</si>
  <si>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</si>
  <si>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</si>
  <si>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</si>
  <si>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</si>
  <si>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</si>
  <si>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</si>
  <si>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</si>
  <si>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</si>
  <si>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</si>
  <si>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</si>
  <si>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</si>
  <si>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</si>
  <si>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</si>
  <si>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</si>
  <si>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</si>
  <si>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</si>
  <si>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</si>
  <si>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</si>
  <si>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</si>
  <si>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</si>
  <si>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</si>
  <si>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</si>
  <si>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</si>
  <si>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</si>
  <si>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</si>
  <si>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</si>
  <si>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</si>
  <si>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</si>
  <si>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</si>
  <si>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</si>
  <si>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</si>
  <si>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</si>
  <si>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</si>
  <si>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</si>
  <si>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</si>
  <si>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</si>
  <si>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</si>
  <si>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</si>
  <si>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</si>
  <si>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</si>
  <si>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</si>
  <si>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</si>
  <si>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</si>
  <si>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</si>
  <si>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</si>
  <si>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</si>
  <si>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</si>
  <si>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</si>
  <si>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</si>
  <si>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</si>
  <si>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</si>
  <si>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</si>
  <si>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</si>
  <si>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</si>
  <si>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</si>
  <si>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</si>
  <si>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</si>
  <si>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</si>
  <si>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</si>
  <si>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</si>
  <si>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</si>
  <si>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</si>
  <si>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</si>
  <si>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</si>
  <si>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</si>
  <si>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</si>
  <si>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</si>
  <si>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</si>
  <si>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</si>
  <si>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</si>
  <si>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</si>
  <si>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</si>
  <si>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</si>
  <si>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</si>
  <si>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</si>
  <si>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</si>
  <si>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</si>
  <si>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</si>
  <si>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</si>
  <si>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</si>
  <si>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</si>
  <si>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</si>
  <si>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</si>
  <si>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</si>
  <si>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</si>
  <si>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</si>
  <si>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</si>
  <si>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</si>
  <si>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</si>
  <si>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</si>
  <si>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</si>
  <si>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</si>
  <si>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</si>
  <si>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</si>
  <si>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</si>
  <si>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</si>
  <si>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</si>
  <si>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</si>
  <si>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</si>
  <si>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</si>
  <si>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</si>
  <si>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</si>
  <si>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</si>
  <si>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</si>
  <si>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</si>
  <si>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</si>
  <si>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</si>
  <si>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</si>
  <si>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</si>
  <si>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</si>
  <si>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</si>
  <si>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</si>
  <si>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</si>
  <si>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</si>
  <si>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</si>
  <si>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</si>
  <si>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</si>
  <si>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</si>
  <si>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</si>
  <si>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</si>
  <si>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</si>
  <si>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</si>
  <si>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</si>
  <si>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</si>
  <si>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</si>
  <si>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</si>
  <si>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</si>
  <si>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</si>
  <si>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</si>
  <si>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</si>
  <si>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</si>
  <si>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</si>
  <si>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</si>
  <si>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</si>
  <si>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</si>
  <si>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</si>
  <si>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</si>
  <si>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</si>
  <si>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</si>
  <si>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</si>
  <si>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</si>
  <si>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</si>
  <si>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</si>
  <si>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</si>
  <si>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</si>
  <si>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</si>
  <si>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</si>
  <si>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</si>
  <si>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</si>
  <si>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</si>
  <si>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</si>
  <si>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</si>
  <si>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</si>
  <si>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</si>
  <si>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</si>
  <si>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</si>
  <si>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</si>
  <si>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</si>
  <si>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</si>
  <si>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</si>
  <si>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</si>
  <si>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</si>
  <si>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</si>
  <si>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</si>
  <si>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</si>
  <si>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</si>
  <si>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</si>
  <si>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</si>
  <si>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</si>
  <si>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</si>
  <si>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</si>
  <si>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</si>
  <si>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</si>
  <si>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</si>
  <si>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</si>
  <si>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</si>
  <si>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</si>
  <si>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</si>
  <si>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</si>
  <si>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</si>
  <si>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</si>
  <si>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</si>
  <si>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</si>
  <si>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</si>
  <si>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</si>
  <si>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</si>
  <si>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</si>
  <si>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</si>
  <si>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</si>
  <si>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</si>
  <si>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</si>
  <si>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</si>
  <si>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</si>
  <si>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</si>
  <si>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</si>
  <si>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</si>
  <si>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</si>
  <si>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</si>
  <si>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</si>
  <si>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</si>
  <si>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</si>
  <si>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</si>
  <si>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</si>
  <si>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</si>
  <si>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</si>
  <si>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</si>
  <si>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</si>
  <si>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</si>
  <si>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</si>
  <si>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</si>
  <si>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</si>
  <si>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</si>
  <si>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</si>
  <si>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</si>
  <si>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</si>
  <si>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</si>
  <si>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</si>
  <si>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</si>
  <si>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</si>
  <si>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</si>
  <si>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</si>
  <si>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</si>
  <si>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</si>
  <si>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</si>
  <si>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</si>
  <si>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</si>
  <si>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</si>
  <si>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</si>
  <si>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</si>
  <si>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</si>
  <si>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</si>
  <si>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</si>
  <si>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</si>
  <si>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</si>
  <si>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</si>
  <si>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</si>
  <si>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</si>
  <si>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</si>
  <si>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</si>
  <si>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</si>
  <si>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</si>
  <si>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</si>
  <si>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</si>
  <si>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</si>
  <si>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</si>
  <si>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</si>
  <si>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</si>
  <si>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</si>
  <si>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</si>
  <si>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</si>
  <si>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</si>
  <si>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</si>
  <si>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</si>
  <si>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</si>
  <si>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</si>
  <si>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</si>
  <si>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</si>
  <si>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</si>
  <si>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</si>
  <si>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</si>
  <si>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</si>
  <si>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</si>
  <si>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</si>
  <si>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</si>
  <si>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</si>
  <si>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</si>
  <si>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</si>
  <si>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</si>
  <si>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</si>
  <si>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</si>
  <si>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</si>
  <si>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</si>
  <si>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</si>
  <si>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</si>
  <si>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</si>
  <si>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</si>
  <si>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</si>
  <si>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</si>
  <si>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</si>
  <si>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</si>
  <si>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</si>
  <si>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</si>
  <si>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</si>
  <si>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</si>
  <si>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</si>
  <si>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</si>
  <si>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</si>
  <si>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</si>
  <si>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</si>
  <si>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</si>
  <si>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</si>
  <si>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</si>
  <si>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</si>
  <si>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</si>
  <si>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</si>
  <si>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</si>
  <si>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</si>
  <si>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</si>
  <si>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</si>
  <si>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</si>
  <si>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</si>
  <si>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</si>
  <si>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</si>
  <si>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</si>
  <si>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</si>
  <si>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</si>
  <si>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</si>
  <si>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</si>
  <si>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</si>
  <si>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</si>
  <si>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</si>
  <si>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</si>
  <si>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</si>
  <si>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</si>
  <si>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</si>
  <si>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</si>
  <si>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</si>
  <si>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</si>
  <si>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</si>
  <si>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</si>
  <si>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</si>
  <si>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</si>
  <si>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</si>
  <si>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</si>
  <si>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</si>
  <si>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</si>
  <si>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</si>
  <si>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</si>
  <si>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</si>
  <si>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</si>
  <si>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</si>
  <si>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</si>
  <si>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</si>
  <si>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</si>
  <si>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</si>
  <si>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</si>
  <si>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</si>
  <si>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</si>
  <si>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</si>
  <si>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</si>
  <si>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</si>
  <si>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</si>
  <si>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</si>
  <si>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</si>
  <si>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</si>
  <si>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</si>
  <si>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</si>
  <si>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</si>
  <si>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</si>
  <si>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</si>
  <si>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</si>
  <si>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</si>
  <si>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</si>
  <si>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</si>
  <si>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</si>
  <si>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</si>
  <si>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</si>
  <si>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</si>
  <si>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</si>
  <si>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</si>
  <si>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</si>
  <si>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</si>
  <si>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</si>
  <si>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</si>
  <si>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</si>
  <si>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</si>
  <si>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</si>
  <si>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</si>
  <si>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</si>
  <si>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</si>
  <si>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</si>
  <si>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</si>
  <si>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</si>
  <si>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</si>
  <si>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</si>
  <si>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</si>
  <si>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</si>
  <si>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</si>
  <si>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</si>
  <si>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</si>
  <si>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</si>
  <si>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</si>
  <si>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</si>
  <si>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</si>
  <si>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</si>
  <si>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</si>
  <si>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</si>
  <si>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</si>
  <si>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</si>
  <si>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</si>
  <si>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</si>
  <si>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</si>
  <si>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</si>
  <si>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</si>
  <si>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</si>
  <si>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</si>
  <si>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</si>
  <si>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</si>
  <si>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</si>
  <si>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</si>
  <si>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</si>
  <si>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</si>
  <si>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</si>
  <si>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</si>
  <si>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</si>
  <si>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</si>
  <si>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</si>
  <si>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</si>
  <si>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</si>
  <si>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</si>
  <si>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</si>
  <si>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</si>
  <si>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</si>
  <si>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</si>
  <si>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</si>
  <si>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</si>
  <si>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</si>
  <si>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</si>
  <si>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</si>
  <si>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</si>
  <si>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</si>
  <si>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</si>
  <si>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</si>
  <si>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</si>
  <si>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</si>
  <si>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</si>
  <si>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</si>
  <si>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</si>
  <si>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</si>
  <si>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</si>
  <si>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</si>
  <si>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</si>
  <si>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</si>
  <si>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</si>
  <si>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</si>
  <si>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</si>
  <si>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</si>
  <si>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</si>
  <si>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</si>
  <si>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</si>
  <si>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</si>
  <si>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</si>
  <si>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</si>
  <si>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</si>
  <si>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</si>
  <si>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</si>
  <si>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</si>
  <si>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</si>
  <si>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</si>
  <si>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</si>
  <si>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</si>
  <si>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</si>
  <si>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</si>
  <si>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</si>
  <si>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</si>
  <si>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</si>
  <si>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</si>
  <si>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</si>
  <si>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</si>
  <si>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</si>
  <si>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</si>
  <si>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</si>
  <si>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</si>
  <si>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</si>
  <si>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</si>
  <si>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</si>
  <si>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</si>
  <si>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</si>
  <si>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</si>
  <si>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</si>
  <si>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</si>
  <si>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</si>
  <si>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</si>
  <si>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</si>
  <si>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</si>
  <si>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</si>
  <si>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</si>
  <si>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</si>
  <si>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</si>
  <si>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</si>
  <si>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</si>
  <si>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</si>
  <si>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</si>
  <si>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</si>
  <si>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</si>
  <si>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</si>
  <si>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</si>
  <si>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</si>
  <si>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</si>
  <si>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</si>
  <si>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</si>
  <si>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</si>
  <si>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</si>
  <si>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</si>
  <si>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</si>
  <si>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</si>
  <si>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</si>
  <si>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</si>
  <si>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</si>
  <si>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</si>
  <si>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</si>
  <si>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</si>
  <si>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</si>
  <si>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</si>
  <si>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</si>
  <si>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</si>
  <si>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</si>
  <si>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</si>
  <si>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</si>
  <si>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</si>
  <si>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</si>
  <si>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</si>
  <si>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</si>
  <si>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</si>
  <si>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</si>
  <si>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</si>
  <si>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</si>
  <si>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</si>
  <si>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</si>
  <si>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</si>
  <si>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</si>
  <si>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</si>
  <si>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</si>
  <si>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</si>
  <si>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</si>
  <si>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</si>
  <si>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</si>
  <si>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</si>
  <si>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</si>
  <si>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</si>
  <si>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</si>
  <si>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</si>
  <si>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</si>
  <si>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</si>
  <si>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</si>
  <si>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</si>
  <si>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</si>
  <si>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</si>
  <si>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</si>
  <si>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</si>
  <si>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</si>
  <si>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</si>
  <si>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</si>
  <si>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</si>
  <si>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</si>
  <si>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</si>
  <si>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</si>
  <si>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</si>
  <si>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</si>
  <si>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</si>
  <si>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</si>
  <si>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</si>
  <si>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</si>
  <si>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</si>
  <si>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</si>
  <si>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</si>
  <si>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</si>
  <si>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</si>
  <si>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</si>
  <si>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</si>
  <si>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</si>
  <si>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</si>
  <si>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</si>
  <si>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</si>
  <si>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</si>
  <si>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</si>
  <si>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</si>
  <si>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</si>
  <si>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</si>
  <si>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</si>
  <si>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</si>
  <si>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</si>
  <si>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</si>
  <si>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</si>
  <si>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</si>
  <si>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</si>
  <si>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</si>
  <si>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</si>
  <si>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</si>
  <si>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</si>
  <si>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</si>
  <si>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</si>
  <si>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</si>
  <si>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</si>
  <si>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</si>
  <si>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</si>
  <si>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</si>
  <si>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</si>
  <si>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</si>
  <si>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</si>
  <si>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</si>
  <si>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</si>
  <si>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</si>
  <si>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</si>
  <si>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</si>
  <si>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</si>
  <si>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</si>
  <si>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</si>
  <si>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</si>
  <si>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</si>
  <si>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</si>
  <si>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</si>
  <si>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</si>
  <si>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</si>
  <si>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</si>
  <si>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</si>
  <si>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</si>
  <si>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</si>
  <si>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</si>
  <si>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</si>
  <si>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</si>
  <si>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</si>
  <si>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</si>
  <si>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</si>
  <si>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</si>
  <si>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</si>
  <si>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</si>
  <si>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</si>
  <si>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</si>
  <si>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</si>
  <si>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</si>
  <si>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</si>
  <si>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</si>
  <si>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</si>
  <si>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</si>
  <si>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</si>
  <si>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</si>
  <si>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</si>
  <si>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</si>
  <si>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</si>
  <si>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</si>
  <si>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</si>
  <si>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</si>
  <si>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</si>
  <si>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</si>
  <si>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</si>
  <si>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</si>
  <si>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</si>
  <si>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</si>
  <si>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</si>
  <si>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</si>
  <si>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</si>
  <si>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</si>
  <si>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</si>
  <si>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</si>
  <si>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</si>
  <si>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</si>
  <si>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</si>
  <si>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</si>
  <si>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</si>
  <si>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</si>
  <si>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</si>
  <si>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</si>
  <si>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</si>
  <si>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</si>
  <si>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</si>
  <si>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</si>
  <si>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</si>
  <si>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</si>
  <si>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</si>
  <si>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</si>
  <si>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</si>
  <si>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</si>
  <si>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</si>
  <si>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</si>
  <si>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</si>
  <si>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</si>
  <si>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</si>
  <si>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</si>
  <si>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</si>
  <si>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</si>
  <si>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</si>
  <si>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</si>
  <si>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</si>
  <si>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</si>
  <si>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</si>
  <si>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</si>
  <si>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</si>
  <si>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</si>
  <si>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</si>
  <si>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</si>
  <si>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</si>
  <si>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</si>
  <si>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</si>
  <si>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</si>
  <si>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</si>
  <si>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</si>
  <si>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</si>
  <si>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</si>
  <si>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</si>
  <si>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</si>
  <si>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</si>
  <si>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</si>
  <si>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</si>
  <si>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</si>
  <si>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</si>
  <si>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</si>
  <si>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</si>
  <si>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</si>
  <si>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</si>
  <si>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</si>
  <si>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</si>
  <si>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</si>
  <si>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</si>
  <si>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</si>
  <si>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</si>
  <si>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</si>
  <si>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</si>
  <si>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</si>
  <si>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</si>
  <si>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</si>
  <si>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</si>
  <si>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</si>
  <si>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</si>
  <si>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</si>
  <si>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</si>
  <si>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</si>
  <si>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</si>
  <si>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</si>
  <si>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</si>
  <si>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</si>
  <si>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</si>
  <si>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</si>
  <si>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</si>
  <si>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</si>
  <si>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</si>
  <si>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</si>
  <si>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</si>
  <si>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</si>
  <si>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</si>
  <si>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</si>
  <si>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</si>
  <si>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</si>
  <si>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</si>
  <si>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</si>
  <si>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</si>
  <si>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</si>
  <si>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</si>
  <si>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</si>
  <si>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</si>
  <si>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</si>
  <si>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</si>
  <si>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</si>
  <si>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</si>
  <si>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</si>
  <si>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</si>
  <si>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</si>
  <si>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</si>
  <si>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</si>
  <si>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</si>
  <si>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</si>
  <si>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</si>
  <si>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</si>
  <si>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</si>
  <si>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</si>
  <si>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</si>
  <si>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</si>
  <si>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</si>
  <si>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</si>
  <si>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</si>
  <si>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</si>
  <si>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</si>
  <si>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</si>
  <si>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</si>
  <si>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</si>
  <si>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</si>
  <si>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</si>
  <si>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</si>
  <si>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</si>
  <si>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</si>
  <si>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</si>
  <si>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</si>
  <si>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</si>
  <si>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</si>
  <si>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</si>
  <si>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</si>
  <si>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</si>
  <si>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</si>
  <si>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</si>
  <si>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</si>
  <si>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</si>
  <si>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</si>
  <si>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</si>
  <si>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</si>
  <si>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</si>
  <si>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</si>
  <si>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</si>
  <si>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</si>
  <si>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</si>
  <si>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</si>
  <si>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</si>
  <si>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</si>
  <si>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</si>
  <si>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</si>
  <si>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</si>
  <si>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</si>
  <si>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</si>
  <si>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</si>
  <si>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</si>
  <si>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</si>
  <si>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</si>
  <si>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</si>
  <si>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</si>
  <si>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</si>
  <si>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</si>
  <si>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</si>
  <si>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</si>
  <si>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</si>
  <si>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</si>
  <si>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</si>
  <si>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</si>
  <si>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</si>
  <si>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</si>
  <si>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</si>
  <si>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</si>
  <si>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</si>
  <si>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</si>
  <si>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</si>
  <si>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</si>
  <si>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</si>
  <si>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</si>
  <si>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</si>
  <si>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</si>
  <si>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</si>
  <si>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</si>
  <si>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</si>
  <si>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</si>
  <si>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</si>
  <si>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</si>
  <si>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</si>
  <si>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</si>
  <si>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</si>
  <si>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</si>
  <si>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</si>
  <si>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</si>
  <si>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</si>
  <si>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</si>
  <si>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</si>
  <si>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</si>
  <si>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</si>
  <si>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</si>
  <si>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</si>
  <si>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</si>
  <si>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</si>
  <si>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</si>
  <si>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</si>
  <si>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</si>
  <si>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</si>
  <si>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</si>
  <si>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</si>
  <si>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</si>
  <si>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</si>
  <si>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</si>
  <si>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</si>
  <si>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</si>
  <si>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</si>
  <si>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</si>
  <si>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</si>
  <si>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</si>
  <si>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</si>
  <si>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</si>
  <si>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</si>
  <si>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</si>
  <si>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</si>
  <si>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</si>
  <si>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</si>
  <si>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</si>
  <si>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</si>
  <si>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</si>
  <si>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</si>
  <si>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</si>
  <si>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</si>
  <si>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</si>
  <si>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</si>
  <si>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</si>
  <si>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</si>
  <si>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</si>
  <si>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</si>
  <si>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</si>
  <si>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</si>
  <si>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</si>
  <si>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</si>
  <si>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</si>
  <si>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</si>
  <si>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</si>
  <si>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</si>
  <si>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</si>
  <si>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</si>
  <si>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</si>
  <si>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</si>
  <si>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</si>
  <si>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</si>
  <si>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</si>
  <si>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</si>
  <si>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</si>
  <si>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</si>
  <si>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</si>
  <si>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</si>
  <si>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</si>
  <si>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</si>
  <si>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</si>
  <si>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</si>
  <si>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</si>
  <si>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</si>
  <si>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</si>
  <si>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</si>
  <si>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</si>
  <si>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</si>
  <si>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</si>
  <si>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</si>
  <si>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</si>
  <si>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</si>
  <si>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</si>
  <si>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</si>
  <si>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</si>
  <si>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</si>
  <si>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</si>
  <si>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</si>
  <si>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</si>
  <si>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</si>
  <si>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</si>
  <si>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</si>
  <si>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</si>
  <si>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</si>
  <si>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</si>
  <si>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</si>
  <si>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</si>
  <si>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</si>
  <si>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</si>
  <si>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</si>
  <si>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</si>
  <si>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</si>
  <si>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</si>
  <si>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</si>
  <si>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</si>
  <si>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</si>
  <si>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</si>
  <si>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</si>
  <si>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</si>
  <si>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</si>
  <si>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</si>
  <si>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</si>
  <si>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</si>
  <si>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</si>
  <si>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</si>
  <si>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</si>
  <si>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</si>
  <si>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</si>
  <si>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</si>
  <si>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</si>
  <si>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</si>
  <si>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</si>
  <si>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</si>
  <si>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</si>
  <si>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</si>
  <si>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</si>
  <si>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</si>
  <si>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</si>
  <si>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</si>
  <si>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</si>
  <si>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</si>
  <si>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</si>
  <si>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</si>
  <si>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</si>
  <si>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</si>
  <si>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</si>
  <si>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</si>
  <si>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</si>
  <si>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</si>
  <si>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</si>
  <si>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</si>
  <si>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</si>
  <si>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</si>
  <si>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</si>
  <si>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</si>
  <si>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</si>
  <si>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</si>
  <si>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</si>
  <si>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</si>
  <si>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</si>
  <si>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</si>
  <si>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</si>
  <si>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</si>
  <si>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</si>
  <si>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</si>
  <si>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</si>
  <si>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</si>
  <si>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</si>
  <si>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</si>
  <si>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</si>
  <si>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</si>
  <si>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</si>
  <si>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</si>
  <si>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</si>
  <si>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</si>
  <si>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</si>
  <si>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</si>
  <si>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</si>
  <si>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</si>
  <si>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</si>
  <si>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</si>
  <si>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</si>
  <si>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</si>
  <si>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</si>
  <si>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</si>
  <si>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</si>
  <si>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</si>
  <si>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</si>
  <si>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</si>
  <si>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</si>
  <si>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</si>
  <si>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</si>
  <si>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</si>
  <si>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</si>
  <si>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</si>
  <si>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</si>
  <si>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</si>
  <si>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</si>
  <si>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</si>
  <si>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</si>
  <si>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</si>
  <si>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</si>
  <si>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</si>
  <si>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</si>
  <si>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</si>
  <si>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</si>
  <si>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</si>
  <si>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</si>
  <si>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</si>
  <si>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</si>
  <si>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</si>
  <si>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</si>
  <si>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</si>
  <si>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</si>
  <si>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</si>
  <si>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</si>
  <si>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</si>
  <si>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</si>
  <si>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</si>
  <si>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</si>
  <si>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</si>
  <si>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</si>
  <si>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</si>
  <si>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</si>
  <si>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</si>
  <si>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</si>
  <si>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</si>
  <si>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</si>
  <si>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</si>
  <si>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</si>
  <si>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</si>
  <si>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</si>
  <si>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</si>
  <si>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</si>
  <si>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</si>
  <si>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</si>
  <si>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</si>
  <si>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</si>
  <si>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</si>
  <si>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</si>
  <si>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</si>
  <si>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</si>
  <si>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</si>
  <si>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</si>
  <si>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</si>
  <si>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</si>
  <si>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</si>
  <si>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</si>
  <si>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</si>
  <si>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</si>
  <si>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</si>
  <si>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</si>
  <si>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</si>
  <si>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</si>
  <si>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</si>
  <si>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</si>
  <si>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</si>
  <si>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</si>
  <si>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</si>
  <si>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</si>
  <si>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</si>
  <si>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</si>
  <si>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</si>
  <si>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</si>
  <si>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</si>
  <si>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</si>
  <si>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</si>
  <si>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</si>
  <si>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</si>
  <si>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</si>
  <si>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</si>
  <si>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</si>
  <si>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</si>
  <si>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</si>
  <si>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</si>
  <si>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</si>
  <si>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</si>
  <si>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</si>
  <si>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</si>
  <si>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</si>
  <si>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</si>
  <si>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</si>
  <si>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</si>
  <si>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</si>
  <si>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</si>
  <si>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</si>
  <si>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</si>
  <si>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</si>
  <si>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</si>
  <si>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</si>
  <si>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</si>
  <si>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</si>
  <si>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</si>
  <si>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</si>
  <si>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</si>
  <si>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</si>
  <si>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</si>
  <si>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</si>
  <si>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</si>
  <si>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</si>
  <si>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</si>
  <si>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</si>
  <si>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</si>
  <si>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</si>
  <si>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</si>
  <si>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</si>
  <si>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</si>
  <si>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</si>
  <si>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</si>
  <si>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</si>
  <si>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</si>
  <si>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</si>
  <si>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</si>
  <si>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</si>
  <si>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</si>
  <si>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</si>
  <si>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</si>
  <si>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</si>
  <si>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</si>
  <si>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</si>
  <si>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</si>
  <si>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</si>
  <si>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</si>
  <si>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</si>
  <si>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</si>
  <si>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</si>
  <si>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</si>
  <si>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</si>
  <si>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</si>
  <si>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</si>
  <si>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</si>
  <si>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</si>
  <si>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</si>
  <si>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</si>
  <si>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</si>
  <si>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</si>
  <si>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</si>
  <si>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</si>
  <si>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</si>
  <si>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</si>
  <si>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</si>
  <si>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</si>
  <si>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</si>
  <si>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</si>
  <si>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</si>
  <si>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</si>
  <si>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</si>
  <si>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</si>
  <si>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</si>
  <si>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</si>
  <si>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</si>
  <si>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</si>
  <si>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</si>
  <si>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</si>
  <si>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</si>
  <si>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</si>
  <si>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</si>
  <si>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</si>
  <si>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</si>
  <si>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</si>
  <si>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</si>
  <si>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</si>
  <si>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</si>
  <si>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</si>
  <si>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</si>
  <si>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</si>
  <si>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</si>
  <si>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</si>
  <si>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</si>
  <si>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</si>
  <si>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</si>
  <si>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</si>
  <si>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</si>
  <si>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</si>
  <si>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</si>
  <si>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</si>
  <si>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</si>
  <si>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</si>
  <si>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</si>
  <si>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</si>
  <si>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</si>
  <si>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</si>
  <si>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</si>
  <si>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</si>
  <si>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</si>
  <si>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</si>
  <si>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</si>
  <si>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</si>
  <si>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</si>
  <si>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</si>
  <si>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</si>
  <si>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</si>
  <si>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</si>
  <si>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</si>
  <si>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</si>
  <si>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</si>
  <si>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</si>
  <si>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</si>
  <si>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</si>
  <si>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</si>
  <si>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</si>
  <si>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</si>
  <si>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</si>
  <si>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</si>
  <si>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</si>
  <si>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</si>
  <si>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</si>
  <si>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</si>
  <si>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</si>
  <si>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</si>
  <si>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</si>
  <si>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</si>
  <si>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</si>
  <si>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</si>
  <si>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</si>
  <si>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</si>
  <si>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</si>
  <si>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</si>
  <si>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</si>
  <si>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</si>
  <si>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</si>
  <si>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</si>
  <si>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</si>
  <si>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</si>
  <si>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</si>
  <si>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</si>
  <si>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</si>
  <si>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</si>
  <si>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</si>
  <si>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</si>
  <si>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</si>
  <si>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</si>
  <si>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</si>
  <si>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</si>
  <si>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</si>
  <si>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</si>
  <si>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</si>
  <si>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</si>
  <si>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</si>
  <si>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</si>
  <si>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</si>
  <si>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</si>
  <si>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</si>
  <si>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</si>
  <si>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</si>
  <si>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</si>
  <si>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</si>
  <si>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</si>
  <si>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</si>
  <si>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</si>
  <si>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</si>
  <si>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</si>
  <si>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</si>
  <si>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</si>
  <si>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</si>
  <si>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</si>
  <si>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</si>
  <si>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</si>
  <si>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</si>
  <si>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</si>
  <si>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</si>
  <si>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</si>
  <si>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</si>
  <si>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</si>
  <si>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</si>
  <si>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</si>
  <si>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</si>
  <si>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</si>
  <si>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</si>
  <si>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</si>
  <si>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</si>
  <si>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</si>
  <si>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</si>
  <si>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</si>
  <si>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</si>
  <si>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</si>
  <si>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</si>
  <si>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</si>
  <si>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</si>
  <si>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</si>
  <si>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</si>
  <si>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</si>
  <si>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</si>
  <si>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</si>
  <si>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</si>
  <si>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</si>
  <si>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</si>
  <si>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</si>
  <si>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</si>
  <si>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</si>
  <si>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</si>
  <si>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</si>
  <si>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</si>
  <si>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</si>
  <si>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</si>
  <si>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</si>
  <si>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</si>
  <si>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</si>
  <si>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</si>
  <si>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</si>
  <si>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</si>
  <si>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</si>
  <si>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</si>
  <si>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</si>
  <si>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</si>
  <si>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</si>
  <si>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</si>
  <si>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</si>
  <si>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</si>
  <si>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</si>
  <si>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</si>
  <si>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</si>
  <si>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</si>
  <si>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</si>
  <si>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</si>
  <si>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</si>
  <si>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</si>
  <si>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</si>
  <si>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</si>
  <si>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</si>
  <si>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</si>
  <si>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</si>
  <si>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</si>
  <si>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</si>
  <si>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</si>
  <si>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</si>
  <si>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</si>
  <si>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</si>
  <si>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</si>
  <si>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</si>
  <si>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</si>
  <si>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</si>
  <si>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</si>
  <si>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</si>
  <si>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</si>
  <si>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</si>
  <si>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</si>
  <si>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</si>
  <si>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</si>
  <si>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</si>
  <si>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</si>
  <si>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</si>
  <si>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</si>
  <si>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</si>
  <si>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</si>
  <si>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</si>
  <si>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</si>
  <si>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</si>
  <si>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</si>
  <si>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</si>
  <si>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</si>
  <si>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</si>
  <si>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</si>
  <si>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</si>
  <si>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</si>
  <si>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</si>
  <si>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</si>
  <si>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</si>
  <si>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</si>
  <si>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</si>
  <si>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</si>
  <si>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</si>
  <si>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</si>
  <si>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</si>
  <si>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</si>
  <si>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</si>
  <si>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</si>
  <si>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</si>
  <si>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</si>
  <si>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</si>
  <si>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</si>
  <si>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</si>
  <si>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</si>
  <si>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</si>
  <si>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</si>
  <si>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</si>
  <si>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</si>
  <si>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</si>
  <si>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</si>
  <si>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</si>
  <si>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</si>
  <si>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</si>
  <si>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</si>
  <si>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</si>
  <si>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</si>
  <si>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</si>
  <si>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</si>
  <si>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</si>
  <si>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</si>
  <si>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</si>
  <si>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</si>
  <si>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</si>
  <si>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</si>
  <si>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</si>
  <si>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</si>
  <si>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</si>
  <si>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</si>
  <si>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</si>
  <si>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</si>
  <si>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</si>
  <si>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</si>
  <si>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</si>
  <si>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</si>
  <si>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</si>
  <si>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</si>
  <si>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</si>
  <si>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</si>
  <si>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</si>
  <si>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</si>
  <si>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</si>
  <si>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</si>
  <si>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</si>
  <si>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</si>
  <si>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</si>
  <si>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</si>
  <si>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</si>
  <si>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</si>
  <si>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</si>
  <si>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</si>
  <si>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</si>
  <si>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</si>
  <si>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</si>
  <si>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</si>
  <si>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</si>
  <si>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</si>
  <si>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</si>
  <si>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</si>
  <si>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</si>
  <si>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</si>
  <si>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</si>
  <si>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</si>
  <si>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</si>
  <si>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</si>
  <si>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</si>
  <si>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</si>
  <si>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</si>
  <si>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</si>
  <si>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</si>
  <si>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</si>
  <si>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</si>
  <si>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</si>
  <si>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</si>
  <si>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</si>
  <si>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</si>
  <si>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</si>
  <si>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</si>
  <si>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</si>
  <si>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</si>
  <si>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</si>
  <si>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</si>
  <si>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</si>
  <si>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</si>
  <si>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</si>
  <si>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</si>
  <si>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</si>
  <si>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</si>
  <si>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</si>
  <si>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</si>
  <si>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</si>
  <si>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</si>
  <si>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</si>
  <si>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</si>
  <si>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</si>
  <si>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</si>
  <si>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</si>
  <si>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</si>
  <si>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</si>
  <si>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</si>
  <si>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</si>
  <si>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</si>
  <si>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</si>
  <si>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</si>
  <si>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</si>
  <si>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</si>
  <si>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</si>
  <si>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</si>
  <si>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</si>
  <si>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</si>
  <si>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</si>
  <si>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</si>
  <si>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</si>
  <si>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</si>
  <si>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</si>
  <si>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</si>
  <si>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</si>
  <si>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</si>
  <si>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</si>
  <si>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</si>
  <si>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</si>
  <si>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</si>
  <si>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</si>
  <si>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</si>
  <si>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</si>
  <si>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</si>
  <si>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</si>
  <si>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</si>
  <si>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</si>
  <si>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</si>
  <si>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</si>
  <si>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</si>
  <si>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</si>
  <si>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</si>
  <si>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</si>
  <si>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</si>
  <si>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</si>
  <si>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</si>
  <si>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</si>
  <si>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</si>
  <si>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</si>
  <si>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</si>
  <si>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</si>
  <si>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</si>
  <si>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</si>
  <si>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</si>
  <si>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</si>
  <si>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</si>
  <si>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</si>
  <si>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</si>
  <si>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</si>
  <si>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</si>
  <si>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</si>
  <si>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</si>
  <si>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</si>
  <si>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</si>
  <si>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</si>
  <si>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</si>
  <si>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</si>
  <si>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</si>
  <si>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</si>
  <si>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</si>
  <si>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</si>
  <si>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</si>
  <si>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</si>
  <si>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</si>
  <si>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</si>
  <si>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</si>
  <si>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</si>
  <si>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</si>
  <si>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</si>
  <si>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</si>
  <si>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</si>
  <si>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</si>
  <si>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</si>
  <si>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</si>
  <si>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</si>
  <si>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</si>
  <si>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</si>
  <si>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</si>
  <si>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</si>
  <si>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</si>
  <si>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</si>
  <si>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</si>
  <si>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</si>
  <si>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</si>
  <si>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</si>
  <si>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</si>
  <si>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</si>
  <si>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</si>
  <si>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</si>
  <si>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</si>
  <si>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</si>
  <si>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</si>
  <si>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</si>
  <si>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</si>
  <si>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</si>
  <si>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</si>
  <si>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</si>
  <si>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</si>
  <si>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</si>
  <si>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</si>
  <si>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</si>
  <si>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</si>
  <si>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</si>
  <si>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</si>
  <si>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</si>
  <si>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</si>
  <si>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</si>
  <si>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</si>
  <si>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</si>
  <si>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</si>
  <si>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</si>
  <si>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</si>
  <si>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</si>
  <si>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</si>
  <si>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</si>
  <si>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</si>
  <si>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</si>
  <si>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</si>
  <si>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</si>
  <si>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</si>
  <si>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</si>
  <si>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</si>
  <si>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</si>
  <si>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</si>
  <si>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</si>
  <si>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</si>
  <si>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</si>
  <si>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</si>
  <si>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</si>
  <si>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</si>
  <si>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</si>
  <si>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</si>
  <si>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</si>
  <si>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</si>
  <si>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</si>
  <si>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</si>
  <si>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</si>
  <si>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</si>
  <si>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</si>
  <si>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</si>
  <si>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</si>
  <si>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</si>
  <si>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</si>
  <si>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</si>
  <si>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</si>
  <si>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</si>
  <si>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</si>
  <si>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</si>
  <si>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</si>
  <si>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</si>
  <si>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</si>
  <si>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</si>
  <si>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</si>
  <si>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</si>
  <si>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</si>
  <si>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</si>
  <si>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</si>
  <si>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</si>
  <si>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</si>
  <si>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</si>
  <si>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</si>
  <si>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</si>
  <si>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</si>
  <si>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</si>
  <si>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</si>
  <si>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</si>
  <si>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</si>
  <si>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</si>
  <si>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</si>
  <si>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</si>
  <si>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</si>
  <si>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</si>
  <si>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</si>
  <si>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</si>
  <si>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</si>
  <si>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</si>
  <si>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</si>
  <si>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</si>
  <si>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</si>
  <si>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</si>
  <si>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</si>
  <si>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</si>
  <si>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</si>
  <si>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</si>
  <si>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</si>
  <si>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</si>
  <si>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</si>
  <si>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</si>
  <si>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</si>
  <si>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</si>
  <si>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</si>
  <si>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</si>
  <si>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</si>
  <si>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</si>
  <si>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</si>
  <si>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</si>
  <si>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</si>
  <si>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</si>
  <si>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</si>
  <si>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</si>
  <si>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</si>
  <si>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</si>
  <si>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</si>
  <si>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</si>
  <si>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</si>
  <si>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</si>
  <si>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</si>
  <si>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</si>
  <si>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</si>
  <si>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</si>
  <si>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</si>
  <si>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</si>
  <si>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</si>
  <si>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</si>
  <si>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</si>
  <si>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</si>
  <si>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</si>
  <si>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</si>
  <si>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</si>
  <si>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</si>
  <si>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</si>
  <si>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</si>
  <si>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</si>
  <si>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</si>
  <si>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</si>
  <si>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</si>
  <si>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</si>
  <si>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</si>
  <si>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</si>
  <si>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</si>
  <si>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</si>
  <si>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</si>
  <si>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</si>
  <si>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</si>
  <si>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</si>
  <si>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</si>
  <si>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</si>
  <si>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</si>
  <si>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</si>
  <si>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</si>
  <si>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</si>
  <si>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</si>
  <si>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</si>
  <si>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</si>
  <si>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</si>
  <si>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</si>
  <si>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</si>
  <si>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</si>
  <si>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</si>
  <si>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</si>
  <si>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</si>
  <si>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</si>
  <si>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</si>
  <si>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</si>
  <si>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</si>
  <si>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</si>
  <si>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</si>
  <si>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</si>
  <si>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</si>
  <si>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</si>
  <si>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</si>
  <si>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</si>
  <si>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</si>
  <si>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</si>
  <si>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</si>
  <si>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</si>
  <si>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</si>
  <si>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</si>
  <si>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</si>
  <si>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</si>
  <si>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</si>
  <si>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</si>
  <si>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</si>
  <si>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</si>
  <si>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</si>
  <si>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</si>
  <si>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</si>
  <si>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</si>
  <si>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</si>
  <si>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</si>
  <si>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</si>
  <si>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</si>
  <si>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</si>
  <si>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</si>
  <si>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</si>
  <si>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</si>
  <si>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</si>
  <si>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</si>
  <si>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</si>
  <si>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</si>
  <si>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</si>
  <si>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</si>
  <si>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</si>
  <si>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</si>
  <si>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</si>
  <si>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</si>
  <si>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</si>
  <si>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</si>
  <si>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</si>
  <si>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</si>
  <si>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</si>
  <si>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</si>
  <si>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</si>
  <si>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</si>
  <si>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</si>
  <si>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</si>
  <si>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</si>
  <si>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</si>
  <si>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</si>
  <si>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</si>
  <si>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</si>
  <si>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</si>
  <si>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</si>
  <si>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</si>
  <si>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</si>
  <si>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</si>
  <si>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</si>
  <si>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</si>
  <si>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</si>
  <si>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</si>
  <si>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</si>
  <si>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</si>
  <si>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</si>
  <si>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</si>
  <si>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</si>
  <si>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</si>
  <si>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</si>
  <si>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</si>
  <si>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</si>
  <si>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</si>
  <si>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</si>
  <si>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</si>
  <si>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</si>
  <si>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</si>
  <si>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</si>
  <si>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</si>
  <si>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</si>
  <si>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</si>
  <si>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</si>
  <si>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</si>
  <si>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</si>
  <si>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</si>
  <si>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</si>
  <si>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</si>
  <si>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</si>
  <si>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</si>
  <si>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</si>
  <si>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</si>
  <si>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</si>
  <si>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</si>
  <si>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</si>
  <si>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</si>
  <si>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</si>
  <si>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</si>
  <si>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</si>
  <si>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</si>
  <si>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</si>
  <si>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</si>
  <si>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</si>
  <si>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</si>
  <si>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</si>
  <si>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</si>
  <si>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</si>
  <si>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</si>
  <si>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</si>
  <si>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</si>
  <si>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</si>
  <si>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</si>
  <si>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</si>
  <si>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</si>
  <si>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</si>
  <si>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</si>
  <si>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</si>
  <si>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</si>
  <si>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</si>
  <si>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</si>
  <si>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</si>
  <si>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</si>
  <si>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</si>
  <si>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</si>
  <si>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</si>
  <si>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</si>
  <si>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</si>
  <si>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</si>
  <si>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</si>
  <si>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</si>
  <si>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</si>
  <si>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</si>
  <si>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</si>
  <si>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</si>
  <si>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</si>
  <si>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</si>
  <si>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</si>
  <si>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</si>
  <si>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</si>
  <si>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</si>
  <si>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</si>
  <si>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</si>
  <si>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</si>
  <si>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</si>
  <si>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</si>
  <si>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</si>
  <si>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</si>
  <si>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</si>
  <si>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</si>
  <si>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</si>
  <si>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</si>
  <si>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</si>
  <si>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</si>
  <si>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</si>
  <si>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</si>
  <si>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</si>
  <si>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</si>
  <si>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</si>
  <si>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</si>
  <si>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</si>
  <si>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</si>
  <si>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</si>
  <si>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</si>
  <si>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</si>
  <si>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</si>
  <si>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</si>
  <si>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</si>
  <si>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</si>
  <si>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</si>
  <si>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</si>
  <si>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</si>
  <si>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</si>
  <si>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</si>
  <si>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</si>
  <si>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</si>
  <si>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</si>
  <si>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</si>
  <si>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</si>
  <si>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</si>
  <si>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</si>
  <si>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</si>
  <si>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</si>
  <si>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</si>
  <si>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</si>
  <si>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</si>
  <si>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</si>
  <si>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</si>
  <si>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</si>
  <si>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</si>
  <si>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</si>
  <si>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</si>
  <si>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</si>
  <si>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</si>
  <si>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</si>
  <si>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</si>
  <si>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</si>
  <si>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</si>
  <si>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</si>
  <si>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</si>
  <si>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</si>
  <si>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</si>
  <si>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</si>
  <si>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</si>
  <si>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</si>
  <si>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</si>
  <si>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</si>
  <si>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</si>
  <si>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</si>
  <si>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</si>
  <si>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</si>
  <si>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</si>
  <si>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</si>
  <si>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</si>
  <si>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</si>
  <si>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</si>
  <si>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</si>
  <si>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</si>
  <si>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</si>
  <si>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</si>
  <si>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</si>
  <si>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</si>
  <si>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</si>
  <si>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</si>
  <si>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</si>
  <si>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</si>
  <si>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</si>
  <si>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</si>
  <si>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</si>
  <si>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</si>
  <si>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</si>
  <si>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</si>
  <si>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</si>
  <si>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</si>
  <si>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</si>
  <si>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</si>
  <si>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</si>
  <si>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</si>
  <si>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</si>
  <si>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</si>
  <si>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</si>
  <si>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</si>
  <si>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</si>
  <si>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</si>
  <si>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</si>
  <si>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</si>
  <si>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</si>
  <si>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</si>
  <si>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</si>
  <si>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</si>
  <si>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</si>
  <si>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</si>
  <si>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</si>
  <si>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</si>
  <si>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</si>
  <si>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</si>
  <si>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</si>
  <si>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</si>
  <si>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</si>
  <si>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</si>
  <si>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</si>
  <si>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</si>
  <si>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</si>
  <si>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</si>
  <si>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</si>
  <si>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</si>
  <si>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</si>
  <si>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</si>
  <si>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</si>
  <si>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</si>
  <si>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</si>
  <si>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</si>
  <si>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</si>
  <si>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</si>
  <si>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</si>
  <si>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</si>
  <si>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</si>
  <si>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</si>
  <si>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</si>
  <si>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</si>
  <si>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</si>
  <si>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</si>
  <si>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</si>
  <si>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</si>
  <si>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</si>
  <si>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</si>
  <si>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</si>
  <si>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</si>
  <si>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</si>
  <si>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</si>
  <si>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</si>
  <si>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</si>
  <si>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</si>
  <si>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</si>
  <si>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</si>
  <si>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</si>
  <si>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</si>
  <si>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</si>
  <si>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</si>
  <si>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</si>
  <si>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</si>
  <si>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</si>
  <si>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</si>
  <si>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</si>
  <si>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</si>
  <si>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</si>
  <si>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</si>
  <si>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</si>
  <si>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</si>
  <si>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</si>
  <si>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</si>
  <si>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</si>
  <si>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</si>
  <si>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</si>
  <si>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</si>
  <si>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</si>
  <si>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</si>
  <si>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</si>
  <si>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</si>
  <si>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</si>
  <si>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</si>
  <si>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</si>
  <si>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</si>
  <si>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</si>
  <si>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</si>
  <si>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</si>
  <si>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</si>
  <si>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</si>
  <si>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</si>
  <si>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</si>
  <si>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</si>
  <si>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</si>
  <si>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</si>
  <si>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</si>
  <si>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</si>
  <si>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</si>
  <si>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</si>
  <si>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</si>
  <si>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</si>
  <si>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</si>
  <si>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</si>
  <si>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</si>
  <si>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</si>
  <si>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</si>
  <si>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</si>
  <si>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</si>
  <si>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</si>
  <si>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</si>
  <si>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</si>
  <si>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</si>
  <si>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</si>
  <si>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</si>
  <si>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</si>
  <si>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</si>
  <si>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</si>
  <si>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</si>
  <si>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</si>
  <si>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</si>
  <si>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</si>
  <si>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</si>
  <si>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</si>
  <si>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</si>
  <si>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</si>
  <si>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</si>
  <si>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</si>
  <si>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</si>
  <si>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</si>
  <si>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</si>
  <si>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</si>
  <si>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</si>
  <si>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</si>
  <si>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</si>
  <si>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</si>
  <si>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</si>
  <si>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</si>
  <si>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</si>
  <si>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</si>
  <si>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</si>
  <si>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</si>
  <si>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</si>
  <si>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</si>
  <si>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</si>
  <si>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</si>
  <si>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</si>
  <si>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</si>
  <si>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</si>
  <si>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</si>
  <si>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</si>
  <si>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</si>
  <si>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</si>
  <si>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</si>
  <si>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</si>
  <si>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</si>
  <si>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</si>
  <si>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</si>
  <si>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</si>
  <si>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</si>
  <si>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</si>
  <si>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</si>
  <si>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</si>
  <si>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</si>
  <si>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</si>
  <si>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</si>
  <si>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</si>
  <si>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</si>
  <si>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</si>
  <si>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</si>
  <si>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</si>
  <si>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</si>
  <si>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</si>
  <si>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</si>
  <si>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</si>
  <si>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</si>
  <si>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</si>
  <si>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</si>
  <si>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</si>
  <si>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</si>
  <si>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</si>
  <si>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</si>
  <si>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</si>
  <si>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</si>
  <si>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</si>
  <si>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</si>
  <si>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</si>
  <si>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</si>
  <si>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</si>
  <si>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</si>
  <si>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</si>
  <si>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</si>
  <si>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</si>
  <si>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</si>
  <si>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</si>
  <si>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</si>
  <si>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</si>
  <si>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</si>
  <si>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</si>
  <si>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</si>
  <si>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</si>
  <si>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</si>
  <si>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</si>
  <si>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</si>
  <si>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</si>
  <si>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</si>
  <si>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</si>
  <si>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</si>
  <si>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</si>
  <si>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</si>
  <si>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</si>
  <si>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</si>
  <si>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</si>
  <si>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</si>
  <si>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</si>
  <si>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</si>
  <si>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</si>
  <si>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</si>
  <si>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</si>
  <si>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</si>
  <si>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</si>
  <si>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</si>
  <si>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</si>
  <si>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</si>
  <si>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</si>
  <si>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</si>
  <si>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</si>
  <si>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</si>
  <si>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</si>
  <si>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</si>
  <si>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</si>
  <si>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</si>
  <si>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</si>
  <si>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</si>
  <si>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</si>
  <si>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</si>
  <si>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</si>
  <si>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</si>
  <si>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</si>
  <si>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</si>
  <si>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</si>
  <si>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</si>
  <si>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</si>
  <si>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</si>
  <si>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</si>
  <si>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</si>
  <si>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</si>
  <si>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</si>
  <si>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</si>
  <si>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</si>
  <si>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</si>
  <si>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</si>
  <si>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</si>
  <si>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</si>
  <si>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</si>
  <si>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</si>
  <si>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</si>
  <si>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</si>
  <si>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</si>
  <si>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</si>
  <si>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</si>
  <si>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</si>
  <si>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</si>
  <si>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</si>
  <si>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</si>
  <si>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</si>
  <si>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</si>
  <si>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</si>
  <si>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</si>
  <si>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</si>
  <si>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</si>
  <si>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</si>
  <si>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</si>
  <si>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</si>
  <si>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</si>
  <si>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</si>
  <si>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</si>
  <si>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</si>
  <si>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</si>
  <si>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</si>
  <si>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</si>
  <si>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</si>
  <si>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</si>
  <si>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</si>
  <si>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</si>
  <si>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</si>
  <si>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</si>
  <si>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</si>
  <si>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</si>
  <si>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</si>
  <si>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</si>
  <si>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</si>
  <si>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</si>
  <si>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</si>
  <si>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</si>
  <si>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</si>
  <si>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</si>
  <si>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</si>
  <si>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</si>
  <si>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</si>
  <si>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</si>
  <si>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</si>
  <si>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</si>
  <si>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</si>
  <si>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</si>
  <si>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</si>
  <si>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</si>
  <si>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</si>
  <si>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</si>
  <si>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</si>
  <si>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</si>
  <si>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</si>
  <si>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</si>
  <si>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</si>
  <si>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</si>
  <si>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</si>
  <si>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</si>
  <si>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</si>
  <si>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</si>
  <si>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</si>
  <si>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</si>
  <si>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</si>
  <si>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</si>
  <si>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</si>
  <si>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</si>
  <si>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</si>
  <si>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</si>
  <si>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</si>
  <si>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</si>
  <si>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</si>
  <si>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</si>
  <si>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</si>
  <si>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</si>
  <si>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</si>
  <si>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</si>
  <si>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</si>
  <si>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</si>
  <si>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</si>
  <si>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</si>
  <si>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</si>
  <si>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</si>
  <si>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</si>
  <si>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</si>
  <si>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</si>
  <si>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</si>
  <si>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</si>
  <si>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</si>
  <si>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</si>
  <si>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</si>
  <si>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</si>
  <si>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</si>
  <si>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</si>
  <si>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</si>
  <si>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</si>
  <si>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</si>
  <si>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</si>
  <si>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</si>
  <si>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</si>
  <si>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</si>
  <si>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</si>
  <si>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</si>
  <si>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</si>
  <si>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</si>
  <si>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</si>
  <si>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</si>
  <si>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</si>
  <si>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</si>
  <si>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</si>
  <si>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</si>
  <si>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</si>
  <si>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</si>
  <si>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</si>
  <si>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</si>
  <si>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</si>
  <si>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</si>
  <si>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</si>
  <si>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</si>
  <si>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</si>
  <si>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</si>
  <si>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</si>
  <si>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</si>
  <si>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</si>
  <si>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</si>
  <si>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</si>
  <si>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</si>
  <si>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</si>
  <si>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</si>
  <si>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</si>
  <si>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</si>
  <si>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</si>
  <si>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</si>
  <si>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</si>
  <si>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</si>
  <si>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</si>
  <si>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</si>
  <si>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</si>
  <si>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</si>
  <si>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</si>
  <si>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</si>
  <si>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</si>
  <si>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</si>
  <si>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</si>
  <si>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</si>
  <si>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</si>
  <si>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</si>
  <si>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</si>
  <si>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</si>
  <si>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</si>
  <si>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</si>
  <si>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</si>
  <si>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</si>
  <si>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</si>
  <si>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</si>
  <si>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</si>
  <si>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</si>
  <si>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</si>
  <si>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</si>
  <si>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</si>
  <si>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</si>
  <si>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</si>
  <si>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</si>
  <si>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</si>
  <si>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</si>
  <si>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</si>
  <si>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</si>
  <si>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</si>
  <si>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</si>
  <si>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</si>
  <si>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</si>
  <si>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</si>
  <si>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</si>
  <si>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</si>
  <si>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</si>
  <si>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</si>
  <si>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</si>
  <si>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</si>
  <si>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</si>
  <si>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</si>
  <si>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</si>
  <si>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</si>
  <si>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</si>
  <si>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</si>
  <si>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</si>
  <si>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</si>
  <si>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</si>
  <si>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</si>
  <si>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</si>
  <si>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</si>
  <si>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</si>
  <si>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</si>
  <si>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</si>
  <si>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</si>
  <si>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</si>
  <si>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</si>
  <si>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</si>
  <si>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</si>
  <si>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</si>
  <si>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</si>
  <si>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</si>
  <si>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</si>
  <si>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</si>
  <si>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</si>
  <si>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</si>
  <si>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</si>
  <si>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</si>
  <si>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</si>
  <si>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</si>
  <si>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</si>
  <si>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</si>
  <si>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</si>
  <si>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</si>
  <si>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</si>
  <si>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</si>
  <si>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</si>
  <si>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</si>
  <si>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</si>
  <si>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</si>
  <si>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</si>
  <si>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</si>
  <si>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</si>
  <si>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</si>
  <si>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</si>
  <si>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</si>
  <si>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</si>
  <si>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</si>
  <si>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</si>
  <si>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</si>
  <si>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</si>
  <si>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</si>
  <si>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</si>
  <si>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</si>
  <si>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</si>
  <si>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</si>
  <si>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</si>
  <si>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</si>
  <si>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</si>
  <si>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</si>
  <si>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</si>
  <si>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</si>
  <si>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</si>
  <si>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</si>
  <si>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</si>
  <si>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</si>
  <si>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</si>
  <si>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</si>
  <si>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</si>
  <si>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</si>
  <si>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</si>
  <si>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</si>
  <si>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</si>
  <si>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</si>
  <si>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</si>
  <si>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</si>
  <si>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</si>
  <si>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</si>
  <si>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</si>
  <si>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</si>
  <si>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</si>
  <si>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</si>
  <si>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</si>
  <si>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</si>
  <si>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</si>
  <si>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</si>
  <si>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</si>
  <si>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</si>
  <si>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</si>
  <si>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</si>
  <si>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</si>
  <si>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</si>
  <si>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</si>
  <si>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</si>
  <si>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</si>
  <si>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</si>
  <si>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</si>
  <si>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</si>
  <si>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</si>
  <si>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</si>
  <si>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</si>
  <si>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</si>
  <si>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</si>
  <si>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</si>
  <si>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</si>
  <si>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</si>
  <si>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</si>
  <si>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</si>
  <si>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</si>
  <si>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</si>
  <si>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</si>
  <si>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</si>
  <si>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</si>
  <si>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</si>
  <si>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</si>
  <si>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</si>
  <si>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</si>
  <si>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</si>
  <si>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</si>
  <si>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</si>
  <si>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</si>
  <si>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</si>
  <si>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</si>
  <si>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</si>
  <si>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</si>
  <si>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</si>
  <si>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</si>
  <si>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</si>
  <si>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</si>
  <si>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</si>
  <si>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</si>
  <si>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</si>
  <si>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</si>
  <si>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</si>
  <si>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</si>
  <si>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</si>
  <si>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</si>
  <si>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</si>
  <si>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</si>
  <si>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</si>
  <si>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</si>
  <si>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</si>
  <si>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</si>
  <si>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</si>
  <si>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</si>
  <si>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</si>
  <si>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</si>
  <si>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</si>
  <si>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</si>
  <si>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</si>
  <si>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</si>
  <si>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</si>
  <si>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</si>
  <si>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</si>
  <si>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</si>
  <si>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</si>
  <si>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</si>
  <si>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</si>
  <si>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</si>
  <si>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</si>
  <si>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</si>
  <si>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</si>
  <si>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</si>
  <si>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</si>
  <si>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</si>
  <si>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</si>
  <si>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</si>
  <si>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</si>
  <si>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</si>
  <si>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</si>
  <si>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</si>
  <si>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</si>
  <si>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</si>
  <si>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</si>
  <si>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</si>
  <si>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</si>
  <si>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</si>
  <si>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</si>
  <si>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</si>
  <si>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</si>
  <si>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</si>
  <si>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</si>
  <si>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</si>
  <si>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</si>
  <si>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</si>
  <si>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</si>
  <si>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</si>
  <si>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</si>
  <si>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</si>
  <si>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</si>
  <si>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</si>
  <si>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</si>
  <si>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</si>
  <si>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</si>
  <si>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</si>
  <si>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</si>
  <si>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</si>
  <si>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</si>
  <si>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</si>
  <si>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</si>
  <si>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</si>
  <si>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</si>
  <si>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</si>
  <si>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</si>
  <si>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</si>
  <si>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</si>
  <si>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</si>
  <si>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</si>
  <si>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</si>
  <si>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</si>
  <si>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</si>
  <si>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</si>
  <si>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</si>
  <si>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</si>
  <si>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</si>
  <si>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</si>
  <si>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</si>
  <si>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</si>
  <si>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</si>
  <si>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</si>
  <si>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</si>
  <si>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</si>
  <si>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</si>
  <si>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</si>
  <si>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</si>
  <si>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</si>
  <si>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</si>
  <si>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</si>
  <si>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</si>
  <si>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</si>
  <si>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</si>
  <si>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</si>
  <si>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</si>
  <si>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</si>
  <si>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</si>
  <si>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</si>
  <si>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</si>
  <si>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</si>
  <si>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</si>
  <si>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</si>
  <si>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</si>
  <si>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</si>
  <si>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</si>
  <si>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</si>
  <si>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</si>
  <si>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</si>
  <si>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</si>
  <si>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</si>
  <si>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</si>
  <si>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</si>
  <si>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</si>
  <si>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</si>
  <si>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</si>
  <si>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</si>
  <si>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</si>
  <si>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</si>
  <si>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</si>
  <si>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</si>
  <si>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</si>
  <si>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</si>
  <si>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</si>
  <si>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</si>
  <si>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</si>
  <si>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</si>
  <si>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</si>
  <si>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</si>
  <si>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</si>
  <si>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</si>
  <si>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</si>
  <si>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</si>
  <si>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</si>
  <si>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</si>
  <si>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</si>
  <si>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</si>
  <si>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</si>
  <si>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</si>
  <si>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</si>
  <si>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</si>
  <si>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</si>
  <si>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</si>
  <si>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</si>
  <si>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</si>
  <si>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</si>
  <si>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</si>
  <si>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</si>
  <si>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</si>
  <si>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</si>
  <si>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</si>
  <si>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</si>
  <si>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</si>
  <si>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</si>
  <si>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</si>
  <si>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</si>
  <si>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</si>
  <si>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</si>
  <si>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</si>
  <si>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</si>
  <si>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</si>
  <si>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</si>
  <si>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</si>
  <si>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</si>
  <si>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</si>
  <si>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</si>
  <si>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</si>
  <si>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</si>
  <si>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</si>
  <si>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</si>
  <si>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</si>
  <si>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</si>
  <si>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</si>
  <si>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</si>
  <si>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</si>
  <si>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</si>
  <si>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</si>
  <si>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</si>
  <si>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</si>
  <si>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</si>
  <si>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</si>
  <si>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</si>
  <si>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</si>
  <si>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</si>
  <si>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</si>
  <si>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</si>
  <si>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</si>
  <si>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</si>
  <si>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</si>
  <si>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</si>
  <si>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</si>
  <si>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</si>
  <si>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</si>
  <si>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</si>
  <si>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</si>
  <si>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</si>
  <si>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</si>
  <si>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</si>
  <si>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</si>
  <si>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</si>
  <si>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</si>
  <si>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</si>
  <si>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</si>
  <si>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</si>
  <si>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</si>
  <si>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</si>
  <si>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</si>
  <si>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</si>
  <si>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</si>
  <si>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</si>
  <si>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</si>
  <si>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</si>
  <si>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</si>
  <si>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</si>
  <si>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</si>
  <si>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</si>
  <si>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</si>
  <si>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</si>
  <si>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</si>
  <si>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</si>
  <si>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</si>
  <si>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</si>
  <si>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</si>
  <si>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</si>
  <si>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</si>
  <si>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</si>
  <si>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</si>
  <si>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</si>
  <si>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</si>
  <si>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</si>
  <si>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</si>
  <si>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</si>
  <si>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</si>
  <si>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</si>
  <si>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</si>
  <si>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</si>
  <si>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</si>
  <si>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</si>
  <si>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</si>
  <si>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</si>
  <si>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</si>
  <si>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</si>
  <si>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</si>
  <si>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</si>
  <si>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</si>
  <si>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</si>
  <si>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</si>
  <si>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</si>
  <si>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</si>
  <si>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</si>
  <si>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</si>
  <si>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</si>
  <si>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</si>
  <si>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</si>
  <si>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</si>
  <si>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</si>
  <si>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</si>
  <si>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</si>
  <si>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</si>
  <si>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</si>
  <si>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</si>
  <si>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</si>
  <si>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</si>
  <si>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</si>
  <si>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</si>
  <si>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</si>
  <si>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</si>
  <si>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</si>
  <si>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</si>
  <si>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</si>
  <si>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</si>
  <si>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</si>
  <si>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</si>
  <si>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</si>
  <si>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</si>
  <si>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</si>
  <si>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</si>
  <si>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</si>
  <si>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</si>
  <si>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</si>
  <si>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</si>
  <si>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</si>
  <si>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</si>
  <si>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</si>
  <si>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</si>
  <si>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</si>
  <si>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</si>
  <si>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</si>
  <si>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</si>
  <si>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</si>
  <si>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</si>
  <si>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</si>
  <si>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</si>
  <si>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</si>
  <si>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</si>
  <si>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</si>
  <si>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</si>
  <si>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</si>
  <si>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</si>
  <si>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</si>
  <si>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</si>
  <si>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</si>
  <si>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</si>
  <si>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</si>
  <si>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</si>
  <si>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</si>
  <si>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</si>
  <si>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</si>
  <si>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</si>
  <si>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</si>
  <si>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</si>
  <si>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</si>
  <si>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</si>
  <si>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</si>
  <si>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</si>
  <si>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</si>
  <si>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</si>
  <si>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</si>
  <si>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</si>
  <si>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</si>
  <si>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</si>
  <si>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</si>
  <si>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</si>
  <si>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</si>
  <si>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</si>
  <si>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</si>
  <si>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</si>
  <si>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</si>
  <si>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</si>
  <si>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</si>
  <si>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</si>
  <si>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</si>
  <si>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</si>
  <si>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</si>
  <si>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</si>
  <si>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</si>
  <si>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</si>
  <si>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</si>
  <si>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</si>
  <si>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</si>
  <si>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</si>
  <si>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</si>
  <si>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</si>
  <si>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</si>
  <si>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</si>
  <si>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</si>
  <si>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</si>
  <si>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</si>
  <si>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</si>
  <si>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</si>
  <si>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</si>
  <si>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</si>
  <si>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</si>
  <si>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</si>
  <si>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</si>
  <si>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</si>
  <si>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</si>
  <si>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</si>
  <si>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</si>
  <si>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</si>
  <si>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</si>
  <si>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</si>
  <si>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</si>
  <si>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</si>
  <si>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</si>
  <si>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</si>
  <si>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</si>
  <si>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</si>
  <si>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</si>
  <si>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</si>
  <si>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</si>
  <si>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</si>
  <si>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</si>
  <si>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</si>
  <si>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</si>
  <si>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</si>
  <si>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</si>
  <si>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</si>
  <si>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</si>
  <si>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</si>
  <si>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</si>
  <si>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</si>
  <si>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</si>
  <si>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</si>
  <si>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</si>
  <si>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</si>
  <si>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</si>
  <si>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</si>
  <si>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</si>
  <si>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</si>
  <si>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</si>
  <si>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</si>
  <si>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</si>
  <si>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</si>
  <si>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</si>
  <si>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</si>
  <si>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</si>
  <si>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</si>
  <si>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</si>
  <si>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</si>
  <si>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</si>
  <si>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</si>
  <si>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</si>
  <si>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</si>
  <si>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</si>
  <si>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</si>
  <si>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</si>
  <si>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</si>
  <si>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</si>
  <si>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</si>
  <si>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</si>
  <si>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</si>
  <si>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</si>
  <si>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</si>
  <si>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</si>
  <si>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</si>
  <si>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</si>
  <si>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</si>
  <si>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</si>
  <si>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</si>
  <si>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</si>
  <si>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</si>
  <si>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</si>
  <si>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</si>
  <si>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</si>
  <si>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</si>
  <si>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</si>
  <si>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</si>
  <si>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</si>
  <si>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</si>
  <si>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</si>
  <si>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</si>
  <si>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</si>
  <si>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</si>
  <si>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</si>
  <si>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</si>
  <si>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</si>
  <si>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</si>
  <si>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</si>
  <si>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</si>
  <si>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</si>
  <si>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</si>
  <si>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</si>
  <si>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</si>
  <si>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</si>
  <si>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</si>
  <si>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</si>
  <si>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</si>
  <si>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</si>
  <si>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</si>
  <si>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</si>
  <si>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</si>
  <si>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</si>
  <si>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</si>
  <si>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</si>
  <si>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</si>
  <si>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</si>
  <si>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</si>
  <si>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</si>
  <si>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</si>
  <si>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</si>
  <si>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</si>
  <si>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</si>
  <si>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</si>
  <si>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</si>
  <si>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</si>
  <si>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</si>
  <si>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</si>
  <si>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</si>
  <si>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</si>
  <si>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</si>
  <si>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</si>
  <si>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</si>
  <si>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</si>
  <si>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</si>
  <si>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</si>
  <si>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</si>
  <si>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</si>
  <si>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</si>
  <si>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</si>
  <si>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</si>
  <si>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</si>
  <si>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</si>
  <si>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</si>
  <si>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</si>
  <si>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</si>
  <si>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</si>
  <si>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</si>
  <si>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</si>
  <si>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</si>
  <si>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</si>
  <si>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</si>
  <si>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</si>
  <si>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</si>
  <si>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</si>
  <si>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</si>
  <si>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</si>
  <si>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</si>
  <si>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</si>
  <si>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</si>
  <si>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</si>
  <si>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</si>
  <si>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</si>
  <si>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</si>
  <si>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</si>
  <si>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</si>
  <si>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</si>
  <si>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</si>
  <si>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</si>
  <si>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</si>
  <si>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</si>
  <si>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</si>
  <si>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</si>
  <si>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</si>
  <si>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</si>
  <si>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</si>
  <si>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</si>
  <si>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</si>
  <si>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</si>
  <si>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</si>
  <si>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</si>
  <si>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</si>
  <si>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</si>
  <si>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</si>
  <si>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</si>
  <si>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</si>
  <si>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</si>
  <si>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</si>
  <si>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</si>
  <si>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</si>
  <si>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</si>
  <si>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</si>
  <si>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</si>
  <si>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</si>
  <si>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</si>
  <si>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</si>
  <si>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</si>
  <si>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</si>
  <si>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</si>
  <si>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</si>
  <si>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</si>
  <si>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</si>
  <si>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</si>
  <si>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</si>
  <si>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</si>
  <si>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</si>
  <si>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</si>
  <si>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</si>
  <si>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</si>
  <si>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</si>
  <si>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</si>
  <si>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</si>
  <si>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</si>
  <si>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</si>
  <si>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</si>
  <si>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</si>
  <si>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</si>
  <si>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</si>
  <si>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</si>
  <si>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</si>
  <si>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</si>
  <si>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</si>
  <si>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</si>
  <si>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</si>
  <si>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</si>
  <si>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</si>
  <si>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</si>
  <si>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</si>
  <si>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</si>
  <si>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</si>
  <si>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</si>
  <si>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</si>
  <si>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</si>
  <si>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</si>
  <si>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</si>
  <si>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</si>
  <si>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</si>
  <si>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</si>
  <si>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</si>
  <si>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</si>
  <si>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</si>
  <si>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</si>
  <si>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</si>
  <si>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</si>
  <si>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</si>
  <si>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</si>
  <si>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</si>
  <si>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</si>
  <si>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</si>
  <si>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</si>
  <si>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</si>
  <si>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</si>
  <si>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</si>
  <si>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</si>
  <si>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</si>
  <si>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</si>
  <si>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</si>
  <si>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</si>
  <si>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</si>
  <si>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</si>
  <si>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</si>
  <si>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</si>
  <si>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</si>
  <si>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</si>
  <si>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</si>
  <si>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</si>
  <si>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</si>
  <si>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</si>
  <si>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</si>
  <si>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</si>
  <si>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</si>
  <si>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</si>
  <si>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</si>
  <si>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</si>
  <si>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</si>
  <si>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</si>
  <si>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</si>
  <si>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</si>
  <si>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</si>
  <si>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</si>
  <si>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</si>
  <si>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</si>
  <si>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</si>
  <si>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</si>
  <si>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</si>
  <si>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</si>
  <si>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</si>
  <si>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</si>
  <si>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</si>
  <si>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</si>
  <si>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</si>
  <si>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</si>
  <si>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</si>
  <si>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</si>
  <si>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</si>
  <si>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</si>
  <si>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</si>
  <si>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</si>
  <si>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</si>
  <si>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</si>
  <si>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</si>
  <si>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</si>
  <si>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</si>
  <si>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</si>
  <si>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</si>
  <si>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</si>
  <si>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</si>
  <si>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</si>
  <si>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</si>
  <si>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</si>
  <si>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</si>
  <si>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</si>
  <si>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</si>
  <si>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</si>
  <si>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</si>
  <si>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</si>
  <si>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</si>
  <si>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</si>
  <si>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</si>
  <si>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</si>
  <si>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</si>
  <si>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</si>
  <si>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</si>
  <si>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</si>
  <si>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</si>
  <si>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</si>
  <si>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</si>
  <si>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</si>
  <si>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</si>
  <si>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</si>
  <si>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</si>
  <si>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</si>
  <si>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</si>
  <si>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</si>
  <si>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</si>
  <si>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</si>
  <si>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</si>
  <si>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</si>
  <si>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</si>
  <si>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</si>
  <si>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</si>
  <si>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</si>
  <si>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</si>
  <si>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</si>
  <si>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</si>
  <si>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</si>
  <si>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</si>
  <si>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</si>
  <si>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</si>
  <si>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</si>
  <si>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</si>
  <si>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</si>
  <si>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</si>
  <si>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</si>
  <si>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</si>
  <si>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</si>
  <si>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</si>
  <si>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</si>
  <si>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</si>
  <si>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</si>
  <si>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</si>
  <si>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</si>
  <si>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</si>
  <si>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</si>
  <si>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</si>
  <si>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</si>
  <si>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</si>
  <si>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</si>
  <si>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</si>
  <si>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</si>
  <si>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</si>
  <si>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</si>
  <si>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</si>
  <si>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</si>
  <si>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</si>
  <si>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</si>
  <si>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</si>
  <si>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</si>
  <si>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</si>
  <si>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</si>
  <si>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</si>
  <si>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</si>
  <si>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</si>
  <si>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</si>
  <si>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</si>
  <si>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</si>
  <si>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</si>
  <si>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</si>
  <si>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</si>
  <si>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</si>
  <si>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</si>
  <si>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</si>
  <si>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</si>
  <si>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</si>
  <si>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</si>
  <si>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</si>
  <si>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</si>
  <si>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</si>
  <si>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</si>
  <si>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</si>
  <si>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</si>
  <si>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</si>
  <si>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</si>
  <si>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</si>
  <si>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</si>
  <si>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</si>
  <si>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</si>
  <si>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</si>
  <si>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</si>
  <si>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</si>
  <si>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</si>
  <si>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</si>
  <si>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</si>
  <si>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</si>
  <si>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</si>
  <si>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</si>
  <si>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</si>
  <si>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</si>
  <si>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</si>
  <si>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</si>
  <si>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</si>
  <si>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</si>
  <si>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</si>
  <si>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</si>
  <si>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</si>
  <si>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</si>
  <si>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</si>
  <si>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</si>
  <si>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</si>
  <si>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</si>
  <si>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</si>
  <si>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</si>
  <si>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</si>
  <si>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</si>
  <si>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</si>
  <si>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</si>
  <si>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</si>
  <si>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</si>
  <si>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</si>
  <si>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</si>
  <si>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</si>
  <si>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</si>
  <si>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</si>
  <si>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</si>
  <si>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</si>
  <si>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</si>
  <si>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</si>
  <si>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</si>
  <si>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</si>
  <si>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</si>
  <si>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</si>
  <si>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</si>
  <si>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</si>
  <si>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</si>
  <si>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</si>
  <si>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</si>
  <si>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</si>
  <si>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</si>
  <si>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</si>
  <si>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</si>
  <si>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</si>
  <si>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</si>
  <si>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</si>
  <si>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</si>
  <si>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</si>
  <si>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</si>
  <si>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</si>
  <si>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</si>
  <si>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</si>
  <si>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</si>
  <si>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</si>
  <si>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</si>
  <si>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</si>
  <si>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</si>
  <si>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</si>
  <si>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</si>
  <si>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</si>
  <si>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</si>
  <si>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</si>
  <si>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</si>
  <si>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</si>
  <si>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</si>
  <si>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</si>
  <si>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</si>
  <si>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</si>
  <si>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</si>
  <si>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</si>
  <si>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</si>
  <si>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</si>
  <si>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</si>
  <si>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</si>
  <si>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</si>
  <si>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</si>
  <si>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</si>
  <si>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</si>
  <si>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</si>
  <si>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</si>
  <si>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</si>
  <si>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</si>
  <si>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</si>
  <si>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</si>
  <si>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</si>
  <si>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</si>
  <si>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</si>
  <si>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</si>
  <si>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</si>
  <si>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</si>
  <si>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</si>
  <si>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</si>
  <si>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</si>
  <si>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</si>
  <si>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</si>
  <si>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</si>
  <si>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</si>
  <si>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</si>
  <si>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</si>
  <si>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</si>
  <si>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</si>
  <si>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</si>
  <si>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</si>
  <si>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</si>
  <si>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</si>
  <si>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</si>
  <si>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</si>
  <si>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</si>
  <si>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</si>
  <si>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</si>
  <si>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</si>
  <si>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</si>
  <si>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</si>
  <si>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</si>
  <si>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</si>
  <si>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</si>
  <si>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</si>
  <si>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</si>
  <si>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</si>
  <si>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</si>
  <si>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</si>
  <si>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</si>
  <si>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</si>
  <si>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</si>
  <si>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</si>
  <si>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</si>
  <si>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</si>
  <si>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</si>
  <si>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</si>
  <si>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</si>
  <si>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</si>
  <si>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</si>
  <si>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</si>
  <si>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</si>
  <si>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</si>
  <si>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</si>
  <si>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</si>
  <si>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</si>
  <si>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</si>
  <si>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</si>
  <si>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</si>
  <si>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</si>
  <si>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</si>
  <si>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</si>
  <si>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</si>
  <si>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</si>
  <si>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</si>
  <si>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</si>
  <si>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</si>
  <si>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</si>
  <si>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</si>
  <si>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</si>
  <si>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</si>
  <si>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</si>
  <si>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</si>
  <si>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</si>
  <si>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</si>
  <si>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</si>
  <si>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</si>
  <si>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</si>
  <si>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</si>
  <si>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</si>
  <si>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</si>
  <si>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</si>
  <si>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</si>
  <si>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</si>
  <si>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</si>
  <si>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</si>
  <si>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</si>
  <si>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</si>
  <si>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</si>
  <si>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</si>
  <si>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</si>
  <si>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</si>
  <si>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</si>
  <si>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</si>
  <si>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</si>
  <si>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</si>
  <si>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</si>
  <si>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</si>
  <si>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</si>
  <si>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</si>
  <si>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</si>
  <si>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</si>
  <si>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</si>
  <si>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</si>
  <si>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</si>
  <si>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</si>
  <si>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</si>
  <si>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</si>
  <si>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</si>
  <si>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</si>
  <si>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</si>
  <si>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</si>
  <si>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</si>
  <si>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</si>
  <si>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</si>
  <si>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</si>
  <si>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</si>
  <si>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</si>
  <si>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</si>
  <si>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</si>
  <si>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</si>
  <si>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</si>
  <si>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</si>
  <si>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</si>
  <si>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</si>
  <si>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</si>
  <si>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</si>
  <si>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</si>
  <si>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</si>
  <si>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</si>
  <si>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</si>
  <si>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</si>
  <si>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</si>
  <si>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</si>
  <si>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</si>
  <si>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</si>
  <si>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</si>
  <si>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</si>
  <si>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</si>
  <si>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</si>
  <si>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</si>
  <si>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</si>
  <si>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</si>
  <si>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</si>
  <si>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</si>
  <si>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</si>
  <si>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</si>
  <si>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</si>
  <si>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</si>
  <si>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</si>
  <si>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</si>
  <si>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</si>
  <si>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</si>
  <si>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</si>
  <si>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</si>
  <si>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</si>
  <si>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</si>
  <si>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</si>
  <si>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</si>
  <si>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</si>
  <si>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</si>
  <si>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</si>
  <si>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</si>
  <si>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</si>
  <si>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</si>
  <si>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</si>
  <si>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</si>
  <si>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</si>
  <si>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</si>
  <si>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</si>
  <si>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</si>
  <si>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</si>
  <si>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</si>
  <si>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</si>
  <si>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</si>
  <si>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</si>
  <si>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</si>
  <si>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</si>
  <si>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</si>
  <si>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</si>
  <si>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</si>
  <si>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</si>
  <si>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</si>
  <si>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</si>
  <si>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</si>
  <si>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</si>
  <si>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</si>
  <si>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</si>
  <si>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</si>
  <si>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</si>
  <si>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</si>
  <si>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</si>
  <si>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</si>
  <si>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</si>
  <si>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</si>
  <si>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</si>
  <si>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</si>
  <si>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</si>
  <si>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</si>
  <si>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</si>
  <si>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</si>
  <si>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</si>
  <si>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</si>
  <si>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</si>
  <si>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</si>
  <si>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</si>
  <si>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</si>
  <si>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</si>
  <si>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</si>
  <si>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</si>
  <si>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</si>
  <si>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</si>
  <si>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</si>
  <si>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</si>
  <si>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</si>
  <si>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</si>
  <si>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</si>
  <si>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</si>
  <si>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</si>
  <si>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</si>
  <si>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</si>
  <si>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</si>
  <si>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</si>
  <si>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</si>
  <si>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</si>
  <si>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</si>
  <si>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</si>
  <si>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</si>
  <si>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</si>
  <si>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</si>
  <si>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</si>
  <si>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</si>
  <si>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</si>
  <si>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</si>
  <si>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</si>
  <si>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</si>
  <si>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</si>
  <si>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</si>
  <si>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</si>
  <si>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</si>
  <si>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</si>
  <si>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</si>
  <si>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</si>
  <si>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</si>
  <si>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</si>
  <si>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</si>
  <si>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</si>
  <si>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</si>
  <si>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</si>
  <si>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</si>
  <si>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</si>
  <si>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</si>
  <si>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</si>
  <si>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</si>
  <si>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</si>
  <si>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</si>
  <si>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</si>
  <si>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</si>
  <si>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</si>
  <si>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</si>
  <si>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</si>
  <si>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</si>
  <si>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</si>
  <si>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</si>
  <si>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</si>
  <si>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</si>
  <si>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</si>
  <si>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</si>
  <si>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</si>
  <si>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</si>
  <si>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</si>
  <si>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</si>
  <si>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</si>
  <si>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</si>
  <si>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</si>
  <si>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</si>
  <si>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</si>
  <si>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</si>
  <si>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</si>
  <si>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</si>
  <si>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</si>
  <si>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</si>
  <si>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</si>
  <si>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</si>
  <si>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</si>
  <si>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</si>
  <si>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</si>
  <si>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</si>
  <si>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</si>
  <si>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</si>
  <si>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</si>
  <si>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</si>
  <si>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</si>
  <si>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</si>
  <si>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</si>
  <si>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</si>
  <si>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</si>
  <si>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</si>
  <si>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</si>
  <si>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</si>
  <si>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</si>
  <si>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</si>
  <si>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</si>
  <si>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</si>
  <si>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</si>
  <si>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</si>
  <si>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</si>
  <si>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</si>
  <si>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</si>
  <si>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</si>
  <si>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</si>
  <si>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</si>
  <si>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</si>
  <si>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</si>
  <si>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</si>
  <si>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</si>
  <si>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</si>
  <si>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</si>
  <si>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</si>
  <si>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</si>
  <si>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</si>
  <si>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</si>
  <si>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</si>
  <si>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</si>
  <si>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</si>
  <si>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</si>
  <si>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</si>
  <si>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</si>
  <si>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</si>
  <si>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</si>
  <si>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</si>
  <si>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</si>
  <si>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</si>
  <si>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</si>
  <si>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</si>
  <si>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</si>
  <si>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</si>
  <si>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</si>
  <si>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</si>
  <si>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</si>
  <si>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</si>
  <si>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</si>
  <si>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</si>
  <si>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</si>
  <si>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</si>
  <si>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</si>
  <si>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</si>
  <si>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</si>
  <si>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</si>
  <si>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</si>
  <si>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</si>
  <si>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</si>
  <si>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</si>
  <si>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</si>
  <si>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</si>
  <si>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</si>
  <si>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</si>
  <si>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</si>
  <si>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</si>
  <si>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</si>
  <si>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</si>
  <si>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</si>
  <si>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</si>
  <si>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</si>
  <si>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</si>
  <si>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</si>
  <si>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</si>
  <si>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</si>
  <si>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</si>
  <si>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</si>
  <si>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</si>
  <si>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</si>
  <si>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</si>
  <si>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</si>
  <si>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</si>
  <si>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</si>
  <si>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</si>
  <si>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</si>
  <si>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</si>
  <si>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</si>
  <si>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</si>
  <si>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</si>
  <si>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</si>
  <si>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</si>
  <si>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</si>
  <si>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</si>
  <si>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</si>
  <si>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</si>
  <si>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</si>
  <si>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</si>
  <si>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</si>
  <si>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</si>
  <si>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</si>
  <si>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</si>
  <si>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</si>
  <si>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</si>
  <si>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</si>
  <si>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</si>
  <si>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</si>
  <si>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</si>
  <si>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</si>
  <si>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</si>
  <si>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</si>
  <si>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</si>
  <si>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</si>
  <si>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</si>
  <si>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</si>
  <si>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</si>
  <si>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</si>
  <si>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</si>
  <si>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</si>
  <si>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</si>
  <si>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</si>
  <si>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</si>
  <si>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</si>
  <si>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</si>
  <si>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</si>
  <si>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</si>
  <si>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</si>
  <si>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</si>
  <si>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</si>
  <si>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</si>
  <si>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</si>
  <si>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</si>
  <si>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</si>
  <si>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</si>
  <si>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</si>
  <si>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</si>
  <si>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</si>
  <si>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</si>
  <si>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</si>
  <si>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</si>
  <si>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</si>
  <si>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</si>
  <si>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</si>
  <si>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</si>
  <si>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</si>
  <si>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</si>
  <si>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</si>
  <si>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</si>
  <si>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</si>
  <si>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</si>
  <si>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</si>
  <si>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</si>
  <si>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</si>
  <si>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</si>
  <si>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</si>
  <si>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</si>
  <si>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</si>
  <si>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</si>
  <si>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</si>
  <si>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</si>
  <si>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</si>
  <si>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</si>
  <si>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</si>
  <si>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</si>
  <si>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</si>
  <si>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</si>
  <si>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</si>
  <si>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</si>
  <si>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</si>
  <si>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</si>
  <si>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</si>
  <si>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</si>
  <si>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</si>
  <si>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</si>
  <si>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</si>
  <si>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</si>
  <si>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</si>
  <si>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</si>
  <si>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</si>
  <si>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</si>
  <si>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</si>
  <si>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</si>
  <si>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</si>
  <si>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</si>
  <si>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</si>
  <si>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</si>
  <si>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</si>
  <si>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</si>
  <si>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</si>
  <si>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</si>
  <si>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</si>
  <si>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</si>
  <si>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</si>
  <si>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</si>
  <si>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</si>
  <si>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</si>
  <si>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</si>
  <si>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</si>
  <si>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</si>
  <si>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</si>
  <si>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</si>
  <si>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</si>
  <si>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</si>
  <si>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</si>
  <si>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</si>
  <si>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</si>
  <si>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</si>
  <si>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</si>
  <si>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</si>
  <si>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</si>
  <si>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</si>
  <si>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</si>
  <si>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</si>
  <si>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</si>
  <si>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</si>
  <si>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</si>
  <si>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</si>
  <si>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</si>
  <si>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</si>
  <si>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</si>
  <si>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</si>
  <si>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</si>
  <si>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</si>
  <si>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</si>
  <si>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</si>
  <si>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</si>
  <si>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</si>
  <si>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</si>
  <si>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</si>
  <si>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</si>
  <si>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</si>
  <si>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</si>
  <si>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</si>
  <si>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</si>
  <si>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</si>
  <si>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</si>
  <si>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</si>
  <si>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</si>
  <si>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</si>
  <si>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</si>
  <si>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</si>
  <si>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</si>
  <si>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</si>
  <si>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</si>
  <si>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</si>
  <si>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</si>
  <si>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</si>
  <si>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</si>
  <si>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</si>
  <si>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</si>
  <si>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</si>
  <si>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</si>
  <si>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</si>
  <si>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</si>
  <si>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</si>
  <si>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</si>
  <si>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</si>
  <si>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</si>
  <si>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</si>
  <si>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</si>
  <si>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</si>
  <si>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</si>
  <si>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</si>
  <si>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</si>
  <si>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</si>
  <si>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</si>
  <si>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</si>
  <si>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</si>
  <si>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</si>
  <si>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</si>
  <si>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</si>
  <si>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</si>
  <si>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</si>
  <si>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</si>
  <si>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</si>
  <si>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</si>
  <si>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</si>
  <si>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</si>
  <si>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</si>
  <si>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</si>
  <si>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</si>
  <si>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</si>
  <si>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</si>
  <si>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</si>
  <si>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</si>
  <si>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</si>
  <si>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</si>
  <si>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</si>
  <si>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</si>
  <si>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</si>
  <si>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</si>
  <si>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</si>
  <si>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</si>
  <si>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</si>
  <si>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</si>
  <si>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</si>
  <si>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</si>
  <si>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</si>
  <si>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</si>
  <si>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</si>
  <si>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</si>
  <si>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</si>
  <si>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</si>
  <si>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</si>
  <si>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</si>
  <si>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</si>
  <si>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</si>
  <si>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</si>
  <si>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</si>
  <si>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</si>
  <si>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</si>
  <si>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</si>
  <si>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</si>
  <si>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</si>
  <si>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</si>
  <si>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</si>
  <si>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</si>
  <si>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</si>
  <si>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</si>
  <si>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</si>
  <si>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</si>
  <si>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</si>
  <si>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</si>
  <si>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</si>
  <si>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</si>
  <si>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</si>
  <si>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</si>
  <si>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</si>
  <si>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</si>
  <si>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</si>
  <si>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</si>
  <si>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</si>
  <si>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</si>
  <si>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</si>
  <si>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</si>
  <si>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</si>
  <si>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</si>
  <si>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</si>
  <si>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</si>
  <si>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</si>
  <si>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</si>
  <si>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</si>
  <si>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</si>
  <si>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</si>
  <si>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</si>
  <si>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</si>
  <si>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</si>
  <si>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</si>
  <si>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</si>
  <si>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</si>
  <si>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</si>
  <si>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</si>
  <si>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</si>
  <si>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</si>
  <si>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</si>
  <si>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</si>
  <si>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</si>
  <si>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</si>
  <si>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</si>
  <si>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</si>
  <si>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</si>
  <si>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</si>
  <si>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</si>
  <si>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</si>
  <si>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</si>
  <si>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</si>
  <si>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</si>
  <si>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</si>
  <si>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</si>
  <si>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</si>
  <si>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</si>
  <si>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</si>
  <si>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</si>
  <si>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</si>
  <si>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</si>
  <si>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</si>
  <si>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</si>
  <si>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</si>
  <si>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</si>
  <si>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</si>
  <si>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</si>
  <si>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</si>
  <si>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</si>
  <si>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</si>
  <si>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</si>
  <si>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</si>
  <si>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</si>
  <si>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</si>
  <si>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</si>
  <si>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</si>
  <si>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</si>
  <si>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</si>
  <si>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</si>
  <si>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</si>
  <si>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</si>
  <si>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</si>
  <si>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</si>
  <si>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</si>
  <si>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</si>
  <si>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</si>
  <si>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</si>
  <si>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</si>
  <si>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</si>
  <si>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</si>
  <si>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</si>
  <si>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</si>
  <si>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</si>
  <si>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</si>
  <si>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</si>
  <si>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</si>
  <si>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</si>
  <si>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</si>
  <si>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</si>
  <si>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</si>
  <si>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</si>
  <si>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</si>
  <si>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</si>
  <si>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</si>
  <si>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</si>
  <si>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</si>
  <si>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</si>
  <si>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</si>
  <si>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</si>
  <si>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</si>
  <si>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</si>
  <si>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</si>
  <si>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</si>
  <si>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</si>
  <si>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</si>
  <si>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</si>
  <si>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</si>
  <si>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</si>
  <si>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</si>
  <si>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</si>
  <si>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</si>
  <si>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</si>
  <si>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</si>
  <si>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</si>
  <si>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</si>
  <si>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</si>
  <si>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</si>
  <si>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</si>
  <si>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</si>
  <si>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</si>
  <si>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</si>
  <si>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</si>
  <si>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</si>
  <si>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</si>
  <si>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</si>
  <si>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</si>
  <si>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</si>
  <si>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</si>
  <si>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</si>
  <si>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</si>
  <si>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</si>
  <si>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</si>
  <si>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</si>
  <si>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</si>
  <si>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</si>
  <si>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</si>
  <si>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</si>
  <si>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</si>
  <si>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</si>
  <si>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</si>
  <si>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</si>
  <si>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</si>
  <si>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</si>
  <si>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</si>
  <si>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</si>
  <si>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</si>
  <si>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</si>
  <si>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</si>
  <si>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</si>
  <si>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</si>
  <si>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</si>
  <si>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</si>
  <si>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</si>
  <si>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</si>
  <si>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</si>
  <si>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</si>
  <si>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</si>
  <si>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</si>
  <si>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</si>
  <si>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</si>
  <si>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</si>
  <si>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</si>
  <si>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</si>
  <si>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</si>
  <si>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</si>
  <si>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</si>
  <si>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</si>
  <si>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</si>
  <si>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</si>
  <si>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</si>
  <si>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</si>
  <si>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</si>
  <si>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</si>
  <si>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</si>
  <si>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</si>
  <si>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</si>
  <si>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</si>
  <si>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</si>
  <si>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</si>
  <si>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</si>
  <si>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</si>
  <si>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</si>
  <si>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</si>
  <si>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</si>
  <si>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</si>
  <si>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</si>
  <si>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</si>
  <si>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</si>
  <si>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</si>
  <si>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</si>
  <si>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</si>
  <si>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</si>
  <si>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</si>
  <si>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</si>
  <si>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</si>
  <si>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</si>
  <si>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</si>
  <si>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</si>
  <si>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</si>
  <si>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</si>
  <si>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</si>
  <si>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</si>
  <si>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</si>
  <si>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</si>
  <si>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</si>
  <si>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</si>
  <si>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</si>
  <si>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</si>
  <si>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</si>
  <si>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</si>
  <si>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</si>
  <si>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</si>
  <si>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</si>
  <si>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</si>
  <si>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</si>
  <si>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</si>
  <si>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</si>
  <si>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</si>
  <si>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</si>
  <si>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</si>
  <si>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</si>
  <si>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</si>
  <si>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</si>
  <si>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</si>
  <si>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</si>
  <si>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</si>
  <si>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</si>
  <si>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</si>
  <si>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</si>
  <si>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</si>
  <si>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</si>
  <si>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</si>
  <si>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</si>
  <si>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</si>
  <si>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</si>
  <si>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</si>
  <si>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</si>
  <si>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</si>
  <si>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</si>
  <si>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</si>
  <si>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</si>
  <si>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</si>
  <si>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</si>
  <si>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</si>
  <si>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</si>
  <si>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</si>
  <si>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</si>
  <si>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</si>
  <si>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</si>
  <si>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</si>
  <si>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</si>
  <si>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</si>
  <si>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</si>
  <si>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</si>
  <si>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</si>
  <si>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</si>
  <si>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</si>
  <si>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</si>
  <si>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</si>
  <si>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</si>
  <si>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</si>
  <si>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</si>
  <si>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</si>
  <si>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</si>
  <si>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</si>
  <si>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</si>
  <si>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</si>
  <si>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</si>
  <si>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</si>
  <si>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</si>
  <si>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</si>
  <si>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</si>
  <si>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</si>
  <si>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</si>
  <si>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</si>
  <si>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</si>
  <si>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</si>
  <si>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</si>
  <si>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</si>
  <si>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</si>
  <si>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</si>
  <si>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</si>
  <si>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</si>
  <si>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</si>
  <si>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</si>
  <si>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</si>
  <si>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</si>
  <si>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</si>
  <si>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</si>
  <si>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</si>
  <si>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</si>
  <si>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</si>
  <si>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</si>
  <si>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</si>
  <si>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</si>
  <si>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</si>
  <si>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</si>
  <si>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</si>
  <si>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</si>
  <si>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</si>
  <si>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</si>
  <si>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</si>
  <si>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</si>
  <si>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</si>
  <si>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</si>
  <si>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</si>
  <si>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</si>
  <si>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</si>
  <si>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</si>
  <si>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</si>
  <si>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</si>
  <si>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</si>
  <si>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</si>
  <si>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</si>
  <si>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</si>
  <si>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</si>
  <si>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</si>
  <si>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</si>
  <si>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</si>
  <si>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</si>
  <si>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</si>
  <si>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</si>
  <si>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</si>
  <si>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</si>
  <si>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</si>
  <si>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</si>
  <si>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</si>
  <si>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</si>
  <si>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</si>
  <si>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</si>
  <si>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</si>
  <si>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</si>
  <si>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</si>
  <si>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</si>
  <si>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</si>
  <si>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</si>
  <si>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</si>
  <si>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</si>
  <si>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</si>
  <si>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</si>
  <si>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</si>
  <si>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</si>
  <si>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</si>
  <si>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</si>
  <si>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</si>
  <si>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</si>
  <si>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</si>
  <si>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</si>
  <si>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</si>
  <si>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</si>
  <si>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</si>
  <si>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</si>
  <si>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</si>
  <si>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</si>
  <si>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</si>
  <si>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</si>
  <si>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</si>
  <si>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</si>
  <si>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</si>
  <si>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</si>
  <si>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</si>
  <si>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</si>
  <si>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</si>
  <si>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</si>
  <si>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</si>
  <si>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</si>
  <si>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</si>
  <si>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</si>
  <si>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</si>
  <si>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</si>
  <si>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</si>
  <si>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</si>
  <si>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</si>
  <si>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</si>
  <si>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</si>
  <si>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</si>
  <si>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</si>
  <si>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</si>
  <si>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</si>
  <si>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</si>
  <si>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</si>
  <si>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</si>
  <si>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</si>
  <si>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</si>
  <si>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</si>
  <si>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</si>
  <si>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</si>
  <si>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</si>
  <si>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</si>
  <si>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</si>
  <si>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</si>
  <si>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</si>
  <si>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</si>
  <si>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</si>
  <si>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</si>
  <si>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</si>
  <si>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</si>
  <si>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</si>
  <si>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</si>
  <si>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</si>
  <si>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</si>
  <si>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</si>
  <si>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</si>
  <si>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</si>
  <si>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</si>
  <si>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</si>
  <si>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</si>
  <si>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</si>
  <si>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</si>
  <si>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</si>
  <si>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</si>
  <si>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</si>
  <si>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</si>
  <si>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</si>
  <si>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</si>
  <si>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</si>
  <si>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</si>
  <si>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</si>
  <si>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</si>
  <si>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</si>
  <si>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</si>
  <si>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</si>
  <si>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</si>
  <si>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</si>
  <si>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</si>
  <si>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</si>
  <si>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</si>
  <si>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</si>
  <si>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</si>
  <si>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</si>
  <si>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</si>
  <si>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</si>
  <si>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</si>
  <si>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</si>
  <si>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</si>
  <si>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</si>
  <si>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</si>
  <si>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</si>
  <si>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</si>
  <si>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</si>
  <si>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</si>
  <si>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</si>
  <si>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</si>
  <si>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</si>
  <si>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</si>
  <si>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</si>
  <si>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</si>
  <si>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</si>
  <si>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</si>
  <si>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</si>
  <si>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</si>
  <si>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</si>
  <si>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</si>
  <si>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</si>
  <si>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</si>
  <si>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</si>
  <si>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</si>
  <si>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</si>
  <si>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</si>
  <si>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</si>
  <si>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</si>
  <si>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</si>
  <si>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</si>
  <si>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</si>
  <si>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</si>
  <si>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</si>
  <si>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</si>
  <si>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</si>
  <si>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</si>
  <si>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</si>
  <si>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</si>
  <si>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</si>
  <si>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</si>
  <si>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</si>
  <si>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</si>
  <si>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</si>
  <si>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</si>
  <si>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</si>
  <si>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</si>
  <si>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</si>
  <si>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</si>
  <si>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</si>
  <si>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</si>
  <si>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</si>
  <si>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</si>
  <si>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</si>
  <si>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</si>
  <si>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</si>
  <si>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</si>
  <si>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</si>
  <si>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</si>
  <si>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</si>
  <si>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</si>
  <si>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</si>
  <si>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</si>
  <si>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</si>
  <si>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</si>
  <si>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</si>
  <si>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</si>
  <si>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</si>
  <si>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</si>
  <si>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</si>
  <si>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</si>
  <si>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</si>
  <si>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</si>
  <si>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</si>
  <si>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</si>
  <si>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</si>
  <si>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</si>
  <si>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</si>
  <si>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</si>
  <si>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</si>
  <si>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</si>
  <si>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</si>
  <si>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</si>
  <si>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</si>
  <si>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</si>
  <si>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</si>
  <si>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</si>
  <si>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</si>
  <si>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</si>
  <si>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</si>
  <si>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</si>
  <si>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</si>
  <si>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</si>
  <si>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</si>
  <si>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</si>
  <si>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</si>
  <si>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</si>
  <si>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</si>
  <si>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</si>
  <si>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</si>
  <si>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</si>
  <si>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</si>
  <si>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</si>
  <si>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</si>
  <si>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</si>
  <si>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</si>
  <si>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</si>
  <si>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</si>
  <si>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</si>
  <si>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</si>
  <si>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</si>
  <si>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</si>
  <si>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</si>
  <si>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</si>
  <si>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</si>
  <si>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</si>
  <si>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</si>
  <si>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</si>
  <si>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</si>
  <si>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</si>
  <si>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</si>
  <si>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</si>
  <si>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</si>
  <si>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</si>
  <si>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</si>
  <si>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</si>
  <si>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</si>
  <si>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</si>
  <si>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</si>
  <si>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</si>
  <si>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</si>
  <si>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</si>
  <si>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</si>
  <si>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</si>
  <si>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</si>
  <si>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</si>
  <si>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</si>
  <si>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</si>
  <si>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</si>
  <si>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</si>
  <si>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</si>
  <si>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</si>
  <si>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</si>
  <si>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</si>
  <si>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</si>
  <si>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</si>
  <si>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</si>
  <si>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</si>
  <si>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</si>
  <si>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</si>
  <si>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</si>
  <si>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</si>
  <si>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</si>
  <si>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</si>
  <si>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</si>
  <si>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</si>
  <si>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</si>
  <si>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</si>
  <si>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</si>
  <si>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</si>
  <si>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</si>
  <si>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</si>
  <si>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</si>
  <si>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</si>
  <si>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</si>
  <si>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</si>
  <si>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</si>
  <si>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</si>
  <si>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</si>
  <si>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</si>
  <si>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</si>
  <si>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</si>
  <si>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</si>
  <si>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</si>
  <si>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</si>
  <si>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</si>
  <si>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</si>
  <si>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</si>
  <si>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</si>
  <si>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</si>
  <si>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</si>
  <si>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</si>
  <si>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</si>
  <si>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</si>
  <si>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</si>
  <si>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</si>
  <si>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</si>
  <si>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</si>
  <si>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</si>
  <si>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</si>
  <si>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</si>
  <si>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</si>
  <si>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</si>
  <si>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</si>
  <si>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</si>
  <si>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</si>
  <si>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</si>
  <si>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</si>
  <si>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</si>
  <si>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</si>
  <si>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</si>
  <si>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</si>
  <si>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</si>
  <si>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</si>
  <si>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</si>
  <si>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</si>
  <si>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</si>
  <si>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</si>
  <si>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</si>
  <si>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</si>
  <si>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</si>
  <si>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</si>
  <si>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</si>
  <si>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</si>
  <si>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</si>
  <si>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</si>
  <si>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</si>
  <si>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</si>
  <si>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</si>
  <si>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</si>
  <si>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</si>
  <si>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</si>
  <si>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</si>
  <si>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</si>
  <si>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</si>
  <si>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</si>
  <si>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</si>
  <si>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</si>
  <si>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</si>
  <si>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</si>
  <si>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</si>
  <si>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</si>
  <si>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</si>
  <si>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</si>
  <si>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</si>
  <si>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</si>
  <si>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</si>
  <si>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</si>
  <si>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</si>
  <si>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</si>
  <si>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</si>
  <si>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</si>
  <si>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</si>
  <si>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</si>
  <si>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</si>
  <si>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</si>
  <si>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</si>
  <si>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</si>
  <si>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</si>
  <si>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</si>
  <si>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</si>
  <si>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</si>
  <si>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</si>
  <si>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</si>
  <si>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</si>
  <si>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</si>
  <si>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</si>
  <si>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</si>
  <si>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</si>
  <si>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</si>
  <si>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</si>
  <si>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</si>
  <si>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</si>
  <si>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</si>
  <si>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</si>
  <si>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</si>
  <si>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</si>
  <si>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</si>
  <si>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</si>
  <si>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</si>
  <si>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</si>
  <si>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</si>
  <si>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</si>
  <si>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</si>
  <si>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</si>
  <si>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</si>
  <si>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</si>
  <si>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</si>
  <si>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</si>
  <si>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</si>
  <si>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</si>
  <si>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</si>
  <si>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</si>
  <si>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</si>
  <si>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</si>
  <si>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</si>
  <si>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</si>
  <si>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</si>
  <si>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</si>
  <si>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</si>
  <si>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</si>
  <si>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</si>
  <si>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</si>
  <si>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</si>
  <si>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</si>
  <si>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</si>
  <si>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</si>
  <si>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</si>
  <si>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</si>
  <si>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</si>
  <si>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</si>
  <si>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</si>
  <si>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</si>
  <si>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</si>
  <si>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</si>
  <si>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</si>
  <si>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</si>
  <si>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</si>
  <si>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</si>
  <si>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</si>
  <si>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</si>
  <si>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</si>
  <si>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</si>
  <si>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</si>
  <si>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</si>
  <si>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</si>
  <si>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</si>
  <si>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</si>
  <si>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</si>
  <si>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</si>
  <si>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</si>
  <si>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</si>
  <si>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</si>
  <si>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</si>
  <si>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</si>
  <si>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</si>
  <si>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</si>
  <si>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</si>
  <si>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</si>
  <si>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</si>
  <si>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</si>
  <si>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</si>
  <si>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</si>
  <si>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</si>
  <si>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</si>
  <si>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</si>
  <si>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</si>
  <si>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</si>
  <si>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</si>
  <si>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</si>
  <si>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</si>
  <si>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</si>
  <si>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</si>
  <si>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</si>
  <si>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</si>
  <si>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</si>
  <si>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</si>
  <si>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</si>
  <si>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</si>
  <si>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</si>
  <si>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</si>
  <si>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</si>
  <si>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</si>
  <si>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</si>
  <si>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</si>
  <si>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</si>
  <si>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</si>
  <si>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</si>
  <si>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</si>
  <si>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</si>
  <si>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</si>
  <si>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</si>
  <si>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</si>
  <si>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</si>
  <si>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</si>
  <si>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</si>
  <si>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</si>
  <si>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</si>
  <si>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</si>
  <si>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</si>
  <si>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</si>
  <si>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</si>
  <si>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</si>
  <si>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</si>
  <si>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</si>
  <si>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</si>
  <si>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</si>
  <si>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</si>
  <si>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</si>
  <si>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</si>
  <si>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</si>
  <si>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</si>
  <si>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</si>
  <si>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</si>
  <si>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</si>
  <si>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</si>
  <si>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</si>
  <si>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</si>
  <si>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</si>
  <si>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</si>
  <si>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</si>
  <si>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</si>
  <si>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</si>
  <si>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</si>
  <si>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</si>
  <si>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</si>
  <si>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</si>
  <si>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</si>
  <si>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</si>
  <si>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</si>
  <si>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</si>
  <si>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</si>
  <si>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</si>
  <si>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</si>
  <si>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</si>
  <si>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</si>
  <si>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</si>
  <si>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</si>
  <si>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</si>
  <si>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</si>
  <si>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</si>
  <si>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</si>
  <si>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</si>
  <si>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</si>
  <si>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</si>
  <si>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</si>
  <si>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</si>
  <si>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</si>
  <si>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</si>
  <si>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</si>
  <si>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</si>
  <si>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</si>
  <si>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</si>
  <si>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</si>
  <si>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</si>
  <si>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</si>
  <si>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</si>
  <si>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</si>
  <si>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</si>
  <si>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</si>
  <si>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</si>
  <si>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</si>
  <si>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</si>
  <si>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</si>
  <si>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</si>
  <si>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</si>
  <si>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</si>
  <si>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</si>
  <si>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</si>
  <si>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</si>
  <si>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</si>
  <si>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</si>
  <si>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</si>
  <si>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</si>
  <si>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</si>
  <si>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</si>
  <si>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</si>
  <si>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</si>
  <si>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</si>
  <si>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</si>
  <si>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</si>
  <si>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</si>
  <si>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</si>
  <si>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</si>
  <si>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</si>
  <si>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</si>
  <si>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</si>
  <si>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</si>
  <si>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</si>
  <si>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</si>
  <si>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</si>
  <si>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</si>
  <si>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</si>
  <si>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</si>
  <si>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</si>
  <si>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</si>
  <si>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</si>
  <si>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</si>
  <si>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</si>
  <si>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</si>
  <si>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</si>
  <si>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</si>
  <si>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</si>
  <si>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</si>
  <si>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</si>
  <si>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</si>
  <si>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</si>
  <si>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</si>
  <si>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</si>
  <si>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</si>
  <si>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</si>
  <si>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</si>
  <si>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</si>
  <si>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</si>
  <si>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</si>
  <si>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</si>
  <si>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</si>
  <si>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</si>
  <si>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</si>
  <si>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</si>
  <si>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</si>
  <si>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</si>
  <si>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</si>
  <si>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</si>
  <si>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</si>
  <si>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</si>
  <si>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</si>
  <si>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</si>
  <si>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</si>
  <si>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</si>
  <si>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</si>
  <si>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</si>
  <si>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</si>
  <si>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</si>
  <si>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</si>
  <si>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</si>
  <si>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</si>
  <si>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</si>
  <si>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</si>
  <si>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</si>
  <si>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</si>
  <si>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</si>
  <si>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</si>
  <si>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</si>
  <si>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</si>
  <si>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</si>
  <si>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</si>
  <si>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</si>
  <si>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</si>
  <si>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</si>
  <si>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</si>
  <si>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</si>
  <si>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</si>
  <si>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</si>
  <si>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</si>
  <si>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</si>
  <si>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</si>
  <si>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</si>
  <si>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</si>
  <si>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</si>
  <si>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</si>
  <si>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</si>
  <si>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</si>
  <si>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</si>
  <si>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</si>
  <si>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</si>
  <si>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</si>
  <si>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</si>
  <si>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</si>
  <si>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</si>
  <si>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</si>
  <si>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</si>
  <si>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</si>
  <si>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</si>
  <si>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</si>
  <si>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</si>
  <si>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</si>
  <si>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</si>
  <si>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</si>
  <si>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</si>
  <si>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</si>
  <si>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</si>
  <si>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</si>
  <si>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</si>
  <si>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</si>
  <si>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</si>
  <si>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</si>
  <si>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</si>
  <si>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</si>
  <si>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</si>
  <si>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</si>
  <si>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</si>
  <si>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</si>
  <si>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</si>
  <si>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</si>
  <si>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</si>
  <si>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</si>
  <si>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</si>
  <si>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</si>
  <si>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</si>
  <si>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</si>
  <si>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</si>
  <si>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</si>
  <si>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</si>
  <si>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</si>
  <si>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</si>
  <si>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</si>
  <si>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</si>
  <si>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</si>
  <si>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</si>
  <si>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</si>
  <si>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</si>
  <si>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</si>
  <si>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</si>
  <si>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</si>
  <si>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</si>
  <si>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</si>
  <si>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</si>
  <si>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</si>
  <si>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</si>
  <si>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</si>
  <si>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</si>
  <si>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</si>
  <si>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</si>
  <si>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</si>
  <si>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</si>
  <si>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</si>
  <si>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</si>
  <si>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</si>
  <si>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</si>
  <si>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</si>
  <si>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</si>
  <si>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</si>
  <si>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</si>
  <si>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</si>
  <si>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</si>
  <si>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</si>
  <si>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</si>
  <si>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</si>
  <si>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</si>
  <si>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</si>
  <si>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</si>
  <si>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</si>
  <si>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</si>
  <si>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</si>
  <si>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</si>
  <si>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</si>
  <si>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</si>
  <si>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</si>
  <si>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</si>
  <si>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</si>
  <si>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</si>
  <si>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</si>
  <si>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</si>
  <si>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</si>
  <si>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</si>
  <si>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</si>
  <si>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</si>
  <si>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</si>
  <si>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</si>
  <si>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</si>
  <si>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</si>
  <si>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</si>
  <si>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</si>
  <si>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</si>
  <si>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</si>
  <si>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</si>
  <si>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</si>
  <si>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</si>
  <si>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</si>
  <si>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</si>
  <si>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</si>
  <si>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</si>
  <si>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</si>
  <si>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</si>
  <si>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</si>
  <si>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</si>
  <si>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</si>
  <si>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</si>
  <si>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</si>
  <si>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</si>
  <si>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</si>
  <si>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</si>
  <si>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</si>
  <si>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</si>
  <si>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</si>
  <si>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</si>
  <si>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</si>
  <si>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</si>
  <si>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</si>
  <si>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</si>
  <si>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</si>
  <si>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</si>
  <si>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</si>
  <si>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</si>
  <si>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</si>
  <si>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</si>
  <si>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</si>
  <si>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</si>
  <si>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</si>
  <si>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</si>
  <si>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</si>
  <si>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</si>
  <si>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</si>
  <si>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</si>
  <si>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</si>
  <si>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</si>
  <si>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</si>
  <si>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</si>
  <si>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</si>
  <si>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</si>
  <si>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</si>
  <si>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</si>
  <si>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</si>
  <si>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</si>
  <si>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</si>
  <si>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</si>
  <si>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</si>
  <si>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</si>
  <si>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</si>
  <si>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</si>
  <si>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</si>
  <si>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</si>
  <si>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</si>
  <si>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</si>
  <si>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</si>
  <si>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</si>
  <si>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</si>
  <si>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</si>
  <si>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</si>
  <si>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</si>
  <si>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</si>
  <si>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</si>
  <si>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</si>
  <si>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</si>
  <si>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</si>
  <si>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</si>
  <si>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</si>
  <si>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</si>
  <si>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</si>
  <si>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</si>
  <si>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</si>
  <si>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</si>
  <si>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</si>
  <si>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</si>
  <si>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</si>
  <si>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</si>
  <si>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</si>
  <si>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</si>
  <si>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</si>
  <si>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</si>
  <si>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</si>
  <si>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</si>
  <si>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</si>
  <si>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</si>
  <si>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</si>
  <si>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</si>
  <si>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</si>
  <si>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</si>
  <si>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</si>
  <si>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</si>
  <si>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</si>
  <si>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</si>
  <si>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</si>
  <si>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</si>
  <si>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</si>
  <si>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</si>
  <si>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</si>
  <si>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</si>
  <si>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</si>
  <si>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</si>
  <si>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</si>
  <si>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</si>
  <si>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</si>
  <si>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</si>
  <si>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</si>
  <si>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</si>
  <si>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</si>
  <si>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</si>
  <si>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</si>
  <si>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</si>
  <si>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</si>
  <si>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</si>
  <si>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</si>
  <si>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</si>
  <si>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</si>
  <si>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</si>
  <si>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</si>
  <si>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</si>
  <si>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</si>
  <si>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</si>
  <si>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</si>
  <si>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</si>
  <si>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</si>
  <si>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</si>
  <si>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</si>
  <si>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</si>
  <si>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</si>
  <si>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</si>
  <si>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</si>
  <si>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</si>
  <si>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</si>
  <si>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</si>
  <si>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</si>
  <si>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</si>
  <si>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</si>
  <si>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</si>
  <si>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</si>
  <si>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</si>
  <si>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</si>
  <si>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</si>
  <si>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</si>
  <si>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</si>
  <si>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</si>
  <si>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</si>
  <si>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</si>
  <si>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</si>
  <si>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</si>
  <si>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</si>
  <si>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</si>
  <si>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</si>
  <si>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</si>
  <si>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</si>
  <si>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</si>
  <si>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</si>
  <si>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</si>
  <si>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</si>
  <si>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</si>
  <si>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</si>
  <si>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</si>
  <si>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</si>
  <si>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</si>
  <si>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</si>
  <si>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</si>
  <si>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</si>
  <si>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</si>
  <si>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</si>
  <si>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</si>
  <si>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</si>
  <si>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</si>
  <si>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</si>
  <si>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</si>
  <si>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</si>
  <si>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</si>
  <si>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</si>
  <si>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</si>
  <si>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</si>
  <si>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</si>
  <si>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</si>
  <si>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</si>
  <si>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</si>
  <si>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</si>
  <si>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</si>
  <si>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</si>
  <si>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</si>
  <si>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</si>
  <si>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</si>
  <si>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</si>
  <si>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</si>
  <si>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</si>
  <si>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</si>
  <si>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</si>
  <si>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</si>
  <si>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</si>
  <si>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</si>
  <si>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</si>
  <si>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</si>
  <si>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</si>
  <si>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</si>
  <si>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</si>
  <si>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</si>
  <si>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</si>
  <si>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</si>
  <si>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</si>
  <si>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</si>
  <si>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</si>
  <si>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</si>
  <si>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</si>
  <si>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</si>
  <si>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</si>
  <si>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</si>
  <si>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</si>
  <si>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</si>
  <si>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</si>
  <si>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</si>
  <si>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</si>
  <si>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</si>
  <si>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</si>
  <si>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</si>
  <si>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</si>
  <si>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</si>
  <si>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</si>
  <si>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</si>
  <si>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</si>
  <si>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</si>
  <si>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</si>
  <si>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</si>
  <si>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</si>
  <si>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</si>
  <si>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</si>
  <si>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</si>
  <si>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</si>
  <si>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</si>
  <si>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</si>
  <si>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</si>
  <si>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</si>
  <si>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</si>
  <si>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</si>
  <si>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</si>
  <si>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</si>
  <si>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</si>
  <si>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</si>
  <si>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</si>
  <si>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</si>
  <si>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</si>
  <si>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</si>
  <si>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</si>
  <si>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</si>
  <si>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</si>
  <si>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</si>
  <si>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</si>
  <si>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</si>
  <si>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</si>
  <si>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</si>
  <si>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</si>
  <si>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</si>
  <si>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</si>
  <si>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</si>
  <si>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</si>
  <si>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</si>
  <si>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</si>
  <si>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</si>
  <si>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</si>
  <si>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</si>
  <si>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</si>
  <si>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</si>
  <si>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</si>
  <si>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</si>
  <si>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</si>
  <si>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</si>
  <si>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</si>
  <si>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</si>
  <si>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</si>
  <si>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</si>
  <si>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</si>
  <si>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</si>
  <si>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</si>
  <si>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</si>
  <si>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</si>
  <si>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</si>
  <si>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</si>
  <si>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</si>
  <si>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</si>
  <si>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</si>
  <si>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</si>
  <si>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</si>
  <si>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</si>
  <si>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</si>
  <si>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</si>
  <si>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</si>
  <si>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</si>
  <si>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</si>
  <si>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</si>
  <si>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</si>
  <si>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</si>
  <si>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</si>
  <si>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</si>
  <si>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</si>
  <si>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</si>
  <si>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</si>
  <si>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</si>
  <si>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</si>
  <si>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</si>
  <si>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</si>
  <si>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</si>
  <si>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</si>
  <si>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</si>
  <si>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</si>
  <si>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</si>
  <si>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</si>
  <si>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</si>
  <si>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</si>
  <si>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</si>
  <si>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</si>
  <si>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</si>
  <si>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</si>
  <si>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</si>
  <si>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</si>
  <si>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</si>
  <si>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</si>
  <si>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</si>
  <si>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</si>
  <si>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</si>
  <si>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</si>
  <si>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</si>
  <si>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</si>
  <si>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</si>
  <si>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</si>
  <si>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</si>
  <si>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</si>
  <si>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</si>
  <si>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</si>
  <si>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</si>
  <si>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</si>
  <si>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</si>
  <si>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</si>
  <si>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</si>
  <si>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</si>
  <si>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</si>
  <si>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</si>
  <si>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</si>
  <si>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</si>
  <si>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</si>
  <si>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</si>
  <si>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</si>
  <si>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</si>
  <si>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</si>
  <si>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</si>
  <si>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</si>
  <si>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</si>
  <si>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</si>
  <si>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</si>
  <si>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</si>
  <si>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</si>
  <si>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</si>
  <si>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</si>
  <si>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</si>
  <si>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</si>
  <si>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</si>
  <si>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</si>
  <si>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</si>
  <si>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</si>
  <si>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</si>
  <si>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</si>
  <si>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</si>
  <si>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</si>
  <si>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</si>
  <si>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</si>
  <si>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</si>
  <si>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</si>
  <si>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</si>
  <si>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</si>
  <si>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</si>
  <si>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</si>
  <si>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</si>
  <si>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</si>
  <si>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</si>
  <si>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</si>
  <si>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</si>
  <si>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</si>
  <si>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</si>
  <si>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</si>
  <si>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</si>
  <si>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</si>
  <si>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</si>
  <si>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</si>
  <si>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</si>
  <si>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</si>
  <si>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</si>
  <si>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</si>
  <si>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</si>
  <si>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</si>
  <si>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</si>
  <si>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</si>
  <si>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</si>
  <si>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</si>
  <si>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</si>
  <si>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</si>
  <si>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</si>
  <si>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</si>
  <si>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</si>
  <si>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</si>
  <si>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</si>
  <si>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</si>
  <si>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</si>
  <si>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</si>
  <si>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</si>
  <si>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</si>
  <si>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</si>
  <si>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</si>
  <si>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</si>
  <si>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</si>
  <si>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</si>
  <si>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</si>
  <si>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</si>
  <si>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</si>
  <si>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</si>
  <si>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</si>
  <si>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</si>
  <si>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</si>
  <si>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</si>
  <si>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</si>
  <si>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</si>
  <si>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</si>
  <si>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</si>
  <si>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</si>
  <si>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</si>
  <si>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</si>
  <si>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</si>
  <si>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</si>
  <si>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</si>
  <si>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</si>
  <si>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</si>
  <si>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</si>
  <si>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</si>
  <si>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</si>
  <si>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</si>
  <si>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</si>
  <si>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</si>
  <si>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</si>
  <si>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</si>
  <si>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</si>
  <si>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</si>
  <si>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</si>
  <si>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</si>
  <si>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</si>
  <si>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</si>
  <si>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</si>
  <si>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</si>
  <si>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</si>
  <si>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</si>
  <si>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</si>
  <si>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</si>
  <si>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</si>
  <si>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</si>
  <si>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</si>
  <si>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</si>
  <si>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</si>
  <si>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</si>
  <si>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</si>
  <si>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</si>
  <si>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</si>
  <si>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</si>
  <si>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</si>
  <si>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</si>
  <si>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</si>
  <si>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</si>
  <si>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</si>
  <si>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</si>
  <si>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</si>
  <si>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</si>
  <si>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</si>
  <si>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</si>
  <si>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</si>
  <si>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</si>
  <si>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</si>
  <si>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</si>
  <si>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</si>
  <si>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</si>
  <si>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</si>
  <si>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</si>
  <si>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</si>
  <si>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</si>
  <si>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</si>
  <si>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</si>
  <si>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</si>
  <si>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</si>
  <si>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</si>
  <si>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</si>
  <si>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</si>
  <si>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</si>
  <si>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</si>
  <si>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</si>
  <si>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</si>
  <si>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</si>
  <si>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</si>
  <si>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</si>
  <si>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</si>
  <si>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</si>
  <si>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</si>
  <si>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</si>
  <si>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</si>
  <si>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</si>
  <si>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</si>
  <si>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</si>
  <si>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</si>
  <si>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</si>
  <si>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</si>
  <si>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</si>
  <si>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</si>
  <si>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</si>
  <si>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</si>
  <si>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</si>
  <si>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</si>
  <si>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</si>
  <si>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</si>
  <si>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</si>
  <si>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</si>
  <si>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</si>
  <si>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</si>
  <si>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</si>
  <si>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</si>
  <si>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</si>
  <si>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</si>
  <si>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</si>
  <si>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</si>
  <si>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</si>
  <si>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</si>
  <si>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</si>
  <si>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</si>
  <si>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</si>
  <si>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</si>
  <si>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</si>
  <si>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</si>
  <si>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</si>
  <si>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</si>
  <si>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</si>
  <si>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</si>
  <si>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</si>
  <si>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</si>
  <si>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</si>
  <si>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</si>
  <si>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</si>
  <si>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</si>
  <si>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</si>
  <si>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</si>
  <si>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</si>
  <si>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</si>
  <si>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</si>
  <si>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</si>
  <si>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</si>
  <si>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</si>
  <si>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</si>
  <si>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</si>
  <si>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</si>
  <si>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</si>
  <si>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</si>
  <si>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</si>
  <si>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</si>
  <si>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</si>
  <si>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</si>
  <si>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</si>
  <si>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</si>
  <si>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</si>
  <si>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</si>
  <si>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</si>
  <si>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</si>
  <si>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</si>
  <si>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</si>
  <si>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</si>
  <si>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</si>
  <si>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</si>
  <si>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</si>
  <si>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</si>
  <si>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</si>
  <si>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</si>
  <si>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</si>
  <si>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</si>
  <si>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</si>
  <si>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</si>
  <si>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</si>
  <si>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</si>
  <si>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</si>
  <si>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</si>
  <si>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</si>
  <si>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</si>
  <si>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</si>
  <si>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</si>
  <si>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</si>
  <si>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</si>
  <si>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</si>
  <si>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</si>
  <si>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</si>
  <si>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</si>
  <si>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</si>
  <si>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</si>
  <si>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</si>
  <si>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</si>
  <si>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</si>
  <si>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</si>
  <si>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</si>
  <si>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</si>
  <si>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</si>
  <si>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</si>
  <si>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</si>
  <si>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</si>
  <si>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</si>
  <si>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</si>
  <si>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</si>
  <si>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</si>
  <si>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</si>
  <si>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</si>
  <si>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</si>
  <si>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</si>
  <si>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</si>
  <si>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</si>
  <si>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</si>
  <si>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</si>
  <si>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</si>
  <si>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</si>
  <si>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</si>
  <si>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</si>
  <si>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</si>
  <si>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</si>
  <si>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</si>
  <si>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</si>
  <si>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</si>
  <si>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</si>
  <si>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</si>
  <si>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</si>
  <si>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</si>
  <si>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</si>
  <si>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</si>
  <si>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</si>
  <si>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</si>
  <si>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</si>
  <si>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</si>
  <si>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</si>
  <si>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</si>
  <si>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</si>
  <si>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</si>
  <si>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</si>
  <si>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</si>
  <si>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</si>
  <si>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</si>
  <si>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</si>
  <si>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</si>
  <si>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</si>
  <si>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</si>
  <si>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</si>
  <si>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</si>
  <si>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</si>
  <si>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</si>
  <si>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</si>
  <si>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</si>
  <si>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</si>
  <si>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</si>
  <si>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</si>
  <si>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</si>
  <si>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</si>
  <si>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</si>
  <si>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</si>
  <si>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</si>
  <si>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</si>
  <si>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</si>
  <si>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</si>
  <si>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</si>
  <si>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</si>
  <si>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</si>
  <si>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</si>
  <si>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</si>
  <si>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</si>
  <si>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</si>
  <si>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</si>
  <si>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</si>
  <si>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</si>
  <si>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</si>
  <si>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</si>
  <si>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</si>
  <si>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</si>
  <si>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</si>
  <si>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</si>
  <si>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</si>
  <si>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</si>
  <si>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</si>
  <si>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</si>
  <si>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</si>
  <si>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</si>
  <si>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</si>
  <si>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</si>
  <si>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</si>
  <si>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</si>
  <si>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</si>
  <si>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</si>
  <si>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</si>
  <si>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</si>
  <si>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</si>
  <si>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</si>
  <si>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</si>
  <si>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</si>
  <si>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</si>
  <si>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</si>
  <si>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</si>
  <si>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</si>
  <si>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</si>
  <si>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</si>
  <si>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</si>
  <si>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</si>
  <si>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</si>
  <si>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</si>
  <si>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</si>
  <si>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</si>
  <si>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</si>
  <si>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</si>
  <si>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</si>
  <si>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</si>
  <si>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</si>
  <si>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</si>
  <si>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</si>
  <si>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</si>
  <si>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</si>
  <si>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</si>
  <si>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</si>
  <si>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</si>
  <si>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</si>
  <si>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</si>
  <si>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</si>
  <si>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</si>
  <si>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</si>
  <si>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</si>
  <si>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</si>
  <si>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</si>
  <si>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</si>
  <si>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</si>
  <si>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</si>
  <si>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</si>
  <si>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</si>
  <si>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</si>
  <si>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</si>
  <si>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</si>
  <si>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</si>
  <si>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</si>
  <si>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</si>
  <si>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</si>
  <si>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</si>
  <si>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</si>
  <si>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</si>
  <si>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</si>
  <si>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</si>
  <si>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</si>
  <si>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</si>
  <si>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</si>
  <si>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</si>
  <si>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</si>
  <si>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</si>
  <si>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</si>
  <si>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</si>
  <si>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</si>
  <si>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</si>
  <si>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</si>
  <si>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</si>
  <si>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</si>
  <si>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</si>
  <si>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</si>
  <si>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</si>
  <si>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</si>
  <si>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</si>
  <si>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</si>
  <si>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</si>
  <si>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</si>
  <si>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</si>
  <si>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</si>
  <si>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</si>
  <si>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</si>
  <si>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</si>
  <si>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</si>
  <si>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</si>
  <si>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</si>
  <si>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</si>
  <si>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</si>
  <si>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</si>
  <si>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</si>
  <si>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</si>
  <si>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</si>
  <si>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</si>
  <si>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</si>
  <si>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</si>
  <si>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</si>
  <si>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</si>
  <si>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</si>
  <si>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</si>
  <si>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</si>
  <si>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</si>
  <si>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</si>
  <si>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</si>
  <si>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</si>
  <si>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</si>
  <si>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</si>
  <si>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</si>
  <si>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</si>
  <si>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</si>
  <si>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</si>
  <si>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</si>
  <si>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</si>
  <si>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</si>
  <si>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</si>
  <si>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</si>
  <si>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</si>
  <si>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</si>
  <si>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</si>
  <si>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</si>
  <si>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</si>
  <si>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</si>
  <si>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</si>
  <si>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</si>
  <si>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</si>
  <si>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</si>
  <si>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</si>
  <si>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</si>
  <si>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</si>
  <si>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</si>
  <si>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</si>
  <si>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</si>
  <si>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</si>
  <si>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</si>
  <si>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</si>
  <si>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</si>
  <si>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</si>
  <si>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</si>
  <si>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</si>
  <si>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</si>
  <si>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</si>
  <si>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</si>
  <si>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</si>
  <si>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</si>
  <si>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</si>
  <si>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</si>
  <si>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</si>
  <si>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</si>
  <si>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</si>
  <si>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</si>
  <si>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</si>
  <si>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</si>
  <si>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</si>
  <si>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</si>
  <si>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</si>
  <si>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</si>
  <si>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</si>
  <si>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</si>
  <si>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</si>
  <si>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</si>
  <si>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</si>
  <si>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</si>
  <si>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</si>
  <si>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</si>
  <si>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</si>
  <si>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</si>
  <si>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</si>
  <si>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</si>
  <si>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</si>
  <si>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</si>
  <si>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</si>
  <si>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</si>
  <si>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</si>
  <si>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</si>
  <si>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</si>
  <si>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</si>
  <si>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</si>
  <si>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</si>
  <si>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</si>
  <si>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</si>
  <si>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</si>
  <si>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</si>
  <si>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</si>
  <si>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</si>
  <si>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</si>
  <si>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</si>
  <si>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</si>
  <si>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</si>
  <si>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</si>
  <si>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</si>
  <si>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</si>
  <si>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</si>
  <si>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</si>
  <si>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</si>
  <si>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</si>
  <si>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</si>
  <si>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</si>
  <si>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</si>
  <si>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</si>
  <si>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</si>
  <si>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</si>
  <si>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</si>
  <si>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</si>
  <si>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</si>
  <si>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</si>
  <si>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</si>
  <si>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</si>
  <si>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</si>
  <si>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</si>
  <si>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</si>
  <si>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</si>
  <si>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</si>
  <si>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</si>
  <si>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</si>
  <si>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</si>
  <si>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</si>
  <si>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</si>
  <si>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</si>
  <si>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</si>
  <si>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</si>
  <si>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</si>
  <si>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</si>
  <si>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</si>
  <si>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</si>
  <si>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</si>
  <si>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</si>
  <si>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</si>
  <si>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</si>
  <si>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</si>
  <si>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</si>
  <si>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</si>
  <si>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</si>
  <si>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</si>
  <si>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</si>
  <si>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</si>
  <si>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</si>
  <si>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</si>
  <si>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</si>
  <si>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</si>
  <si>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</si>
  <si>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</si>
  <si>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</si>
  <si>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</si>
  <si>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</si>
  <si>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</si>
  <si>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</si>
  <si>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</si>
  <si>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</si>
  <si>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</si>
  <si>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</si>
  <si>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</si>
  <si>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</si>
  <si>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</si>
  <si>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</si>
  <si>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</si>
  <si>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</si>
  <si>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</si>
  <si>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</si>
  <si>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</si>
  <si>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</si>
  <si>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</si>
  <si>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</si>
  <si>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</si>
  <si>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</si>
  <si>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</si>
  <si>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</si>
  <si>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</si>
  <si>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</si>
  <si>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</si>
  <si>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</si>
  <si>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</si>
  <si>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</si>
  <si>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</si>
  <si>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</si>
  <si>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</si>
  <si>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</si>
  <si>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</si>
  <si>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</si>
  <si>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</si>
  <si>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</si>
  <si>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</si>
  <si>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</si>
  <si>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</si>
  <si>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</si>
  <si>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</si>
  <si>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</si>
  <si>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</si>
  <si>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</si>
  <si>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</si>
  <si>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</si>
  <si>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</si>
  <si>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</si>
  <si>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</si>
  <si>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</si>
  <si>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</si>
  <si>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</si>
  <si>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</si>
  <si>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</si>
  <si>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</si>
  <si>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</si>
  <si>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</si>
  <si>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</si>
  <si>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</si>
  <si>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</si>
  <si>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</si>
  <si>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</si>
  <si>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</si>
  <si>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</si>
  <si>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</si>
  <si>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</si>
  <si>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</si>
  <si>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</si>
  <si>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</si>
  <si>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</si>
  <si>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</si>
  <si>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</si>
  <si>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</si>
  <si>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</si>
  <si>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</si>
  <si>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</si>
  <si>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</si>
  <si>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</si>
  <si>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</si>
  <si>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</si>
  <si>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</si>
  <si>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</si>
  <si>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</si>
  <si>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</si>
  <si>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</si>
  <si>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</si>
  <si>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</si>
  <si>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</si>
  <si>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</si>
  <si>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</si>
  <si>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</si>
  <si>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</si>
  <si>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</si>
  <si>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</si>
  <si>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</si>
  <si>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</si>
  <si>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</si>
  <si>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</si>
  <si>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</si>
  <si>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</si>
  <si>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</si>
  <si>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</si>
  <si>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</si>
  <si>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</si>
  <si>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</si>
  <si>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</si>
  <si>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</si>
  <si>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</si>
  <si>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</si>
  <si>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</si>
  <si>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</si>
  <si>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</si>
  <si>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</si>
  <si>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</si>
  <si>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</si>
  <si>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</si>
  <si>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</si>
  <si>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</si>
  <si>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</si>
  <si>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</si>
  <si>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</si>
  <si>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</si>
  <si>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</si>
  <si>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</si>
  <si>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</si>
  <si>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</si>
  <si>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</si>
  <si>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</si>
  <si>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</si>
  <si>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</si>
  <si>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</si>
  <si>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</si>
  <si>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</si>
  <si>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</si>
  <si>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</si>
  <si>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</si>
  <si>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</si>
  <si>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</si>
  <si>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</si>
  <si>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</si>
  <si>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</si>
  <si>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</si>
  <si>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</si>
  <si>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</si>
  <si>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</si>
  <si>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</si>
  <si>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</si>
  <si>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</si>
  <si>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</si>
  <si>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</si>
  <si>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</si>
  <si>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</si>
  <si>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</si>
  <si>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</si>
  <si>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</si>
  <si>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</si>
  <si>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</si>
  <si>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</si>
  <si>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</si>
  <si>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</si>
  <si>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</si>
  <si>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</si>
  <si>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</si>
  <si>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</si>
  <si>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</si>
  <si>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</si>
  <si>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</si>
  <si>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</si>
  <si>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</si>
  <si>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</si>
  <si>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</si>
  <si>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</si>
  <si>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</si>
  <si>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</si>
  <si>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</si>
  <si>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</si>
  <si>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</si>
  <si>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</si>
  <si>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</si>
  <si>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</si>
  <si>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</si>
  <si>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</si>
  <si>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</si>
  <si>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</si>
  <si>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</si>
  <si>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</si>
  <si>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</si>
  <si>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</si>
  <si>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</si>
  <si>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</si>
  <si>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</si>
  <si>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</si>
  <si>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</si>
  <si>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</si>
  <si>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</si>
  <si>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</si>
  <si>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</si>
  <si>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</si>
  <si>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</si>
  <si>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</si>
  <si>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</si>
  <si>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</si>
  <si>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</si>
  <si>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</si>
  <si>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</si>
  <si>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</si>
  <si>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</si>
  <si>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</si>
  <si>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</si>
  <si>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</si>
  <si>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</si>
  <si>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</si>
  <si>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</si>
  <si>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</si>
  <si>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</si>
  <si>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</si>
  <si>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</si>
  <si>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</si>
  <si>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</si>
  <si>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</si>
  <si>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</si>
  <si>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</si>
  <si>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</si>
  <si>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</si>
  <si>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</si>
  <si>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</si>
  <si>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</si>
  <si>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</si>
  <si>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</si>
  <si>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</si>
  <si>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</si>
  <si>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</si>
  <si>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</si>
  <si>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</si>
  <si>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</si>
  <si>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</si>
  <si>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</si>
  <si>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</si>
  <si>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</si>
  <si>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</si>
  <si>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</si>
  <si>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</si>
  <si>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</si>
  <si>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</si>
  <si>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</si>
  <si>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</si>
  <si>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</si>
  <si>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</si>
  <si>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</si>
  <si>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</si>
  <si>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</si>
  <si>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</si>
  <si>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</si>
  <si>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</si>
  <si>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</si>
  <si>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</si>
  <si>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</si>
  <si>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</si>
  <si>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</si>
  <si>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</si>
  <si>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</si>
  <si>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</si>
  <si>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</si>
  <si>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</si>
  <si>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</si>
  <si>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</si>
  <si>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</si>
  <si>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</si>
  <si>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</si>
  <si>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</si>
  <si>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</si>
  <si>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</si>
  <si>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</si>
  <si>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</si>
  <si>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</si>
  <si>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</si>
  <si>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</si>
  <si>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</si>
  <si>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</si>
  <si>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</si>
  <si>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</si>
  <si>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</si>
  <si>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</si>
  <si>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</si>
  <si>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</si>
  <si>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</si>
  <si>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</si>
  <si>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</si>
  <si>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</si>
  <si>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</si>
  <si>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</si>
  <si>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</si>
  <si>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</si>
  <si>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</si>
  <si>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</si>
  <si>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</si>
  <si>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</si>
  <si>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</si>
  <si>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</si>
  <si>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</si>
  <si>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</si>
  <si>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</si>
  <si>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</si>
  <si>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</si>
  <si>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</si>
  <si>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</si>
  <si>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</si>
  <si>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</si>
  <si>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</si>
  <si>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</si>
  <si>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</si>
  <si>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</si>
  <si>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</si>
  <si>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</si>
  <si>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</si>
  <si>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</si>
  <si>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</si>
  <si>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</si>
  <si>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</si>
  <si>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</si>
  <si>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</si>
  <si>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</si>
  <si>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</si>
  <si>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</si>
  <si>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</si>
  <si>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</si>
  <si>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</si>
  <si>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</si>
  <si>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</si>
  <si>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</si>
  <si>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</si>
  <si>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</si>
  <si>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</si>
  <si>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</si>
  <si>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</si>
  <si>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</si>
  <si>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</si>
  <si>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</si>
  <si>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</si>
  <si>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</si>
  <si>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</si>
  <si>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</si>
  <si>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</si>
  <si>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</si>
  <si>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</si>
  <si>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</si>
  <si>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</si>
  <si>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</si>
  <si>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</si>
  <si>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</si>
  <si>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</si>
  <si>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</si>
  <si>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</si>
  <si>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</si>
  <si>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</si>
  <si>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</si>
  <si>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</si>
  <si>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</si>
  <si>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</si>
  <si>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</si>
  <si>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</si>
  <si>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</si>
  <si>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</si>
  <si>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</si>
  <si>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</si>
  <si>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</si>
  <si>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</si>
  <si>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</si>
  <si>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</si>
  <si>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</si>
  <si>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</si>
  <si>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</si>
  <si>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</si>
  <si>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</si>
  <si>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</si>
  <si>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</si>
  <si>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</si>
  <si>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</si>
  <si>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</si>
  <si>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</si>
  <si>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</si>
  <si>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</si>
  <si>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</si>
  <si>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</si>
  <si>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</si>
  <si>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</si>
  <si>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</si>
  <si>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</si>
  <si>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</si>
  <si>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</si>
  <si>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</si>
  <si>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</si>
  <si>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</si>
  <si>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</si>
  <si>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</si>
  <si>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</si>
  <si>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</si>
  <si>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</si>
  <si>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</si>
  <si>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</si>
  <si>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</si>
  <si>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</si>
  <si>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</si>
  <si>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</si>
  <si>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</si>
  <si>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</si>
  <si>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</si>
  <si>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</si>
  <si>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</si>
  <si>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</si>
  <si>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</si>
  <si>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</si>
  <si>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</si>
  <si>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</si>
  <si>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</si>
  <si>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</si>
  <si>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</si>
  <si>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</si>
  <si>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</si>
  <si>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</si>
  <si>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</si>
  <si>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</si>
  <si>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</si>
  <si>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</si>
  <si>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</si>
  <si>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</si>
  <si>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</si>
  <si>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</si>
  <si>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</si>
  <si>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</si>
  <si>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</si>
  <si>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</si>
  <si>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</si>
  <si>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</si>
  <si>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</si>
  <si>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</si>
  <si>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</si>
  <si>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</si>
  <si>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</si>
  <si>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</si>
  <si>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</si>
  <si>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</si>
  <si>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</si>
  <si>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</si>
  <si>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</si>
  <si>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</si>
  <si>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</si>
  <si>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</si>
  <si>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</si>
  <si>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</si>
  <si>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</si>
  <si>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</si>
  <si>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</si>
  <si>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</si>
  <si>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</si>
  <si>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</si>
  <si>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</si>
  <si>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</si>
  <si>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</si>
  <si>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</si>
  <si>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</si>
  <si>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</si>
  <si>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</si>
  <si>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</si>
  <si>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</si>
  <si>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</si>
  <si>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</si>
  <si>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</si>
  <si>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</si>
  <si>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</si>
  <si>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</si>
  <si>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</si>
  <si>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</si>
  <si>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</si>
  <si>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</si>
  <si>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</si>
  <si>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</si>
  <si>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</si>
  <si>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</si>
  <si>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</si>
  <si>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</si>
  <si>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</si>
  <si>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</si>
  <si>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</si>
  <si>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</si>
  <si>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</si>
  <si>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</si>
  <si>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</si>
  <si>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</si>
  <si>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</si>
  <si>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</si>
  <si>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</si>
  <si>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</si>
  <si>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</si>
  <si>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</si>
  <si>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</si>
  <si>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</si>
  <si>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</si>
  <si>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</si>
  <si>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</si>
  <si>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</si>
  <si>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</si>
  <si>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</si>
  <si>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</si>
  <si>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</si>
  <si>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</si>
  <si>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</si>
  <si>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</si>
  <si>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</si>
  <si>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</si>
  <si>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</si>
  <si>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</si>
  <si>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</si>
  <si>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</si>
  <si>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</si>
  <si>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</si>
  <si>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</si>
  <si>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</si>
  <si>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</si>
  <si>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</si>
  <si>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</si>
  <si>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</si>
  <si>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</si>
  <si>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</si>
  <si>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</si>
  <si>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</si>
  <si>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</si>
  <si>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</si>
  <si>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</si>
  <si>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</si>
  <si>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</si>
  <si>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</si>
  <si>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</si>
  <si>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</si>
  <si>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</si>
  <si>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</si>
  <si>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</si>
  <si>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</si>
  <si>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</si>
  <si>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</si>
  <si>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</si>
  <si>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</si>
  <si>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</si>
  <si>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</si>
  <si>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</si>
  <si>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</si>
  <si>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</si>
  <si>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</si>
  <si>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</si>
  <si>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</si>
  <si>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</si>
  <si>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</si>
  <si>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</si>
  <si>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</si>
  <si>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</si>
  <si>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</si>
  <si>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</si>
  <si>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</si>
  <si>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</si>
  <si>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</si>
  <si>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</si>
  <si>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</si>
  <si>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</si>
  <si>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</si>
  <si>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</si>
  <si>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</si>
  <si>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</si>
  <si>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</si>
  <si>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</si>
  <si>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</si>
  <si>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</si>
  <si>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</si>
  <si>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</si>
  <si>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</si>
  <si>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</si>
  <si>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</si>
  <si>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</si>
  <si>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</si>
  <si>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</si>
  <si>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</si>
  <si>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</si>
  <si>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</si>
  <si>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</si>
  <si>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</si>
  <si>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</si>
  <si>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</si>
  <si>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</si>
  <si>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</si>
  <si>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</si>
  <si>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</si>
  <si>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</si>
  <si>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</si>
  <si>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</si>
  <si>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</si>
  <si>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</si>
  <si>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</si>
  <si>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</si>
  <si>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</si>
  <si>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</si>
  <si>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</si>
  <si>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</si>
  <si>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</si>
  <si>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</si>
  <si>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</si>
  <si>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</si>
  <si>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</si>
  <si>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</si>
  <si>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</si>
  <si>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</si>
  <si>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</si>
  <si>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</si>
  <si>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</si>
  <si>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</si>
  <si>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</si>
  <si>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</si>
  <si>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</si>
  <si>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</si>
  <si>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</si>
  <si>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</si>
  <si>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</si>
  <si>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</si>
  <si>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</si>
  <si>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</si>
  <si>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</si>
  <si>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</si>
  <si>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</si>
  <si>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</si>
  <si>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</si>
  <si>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</si>
  <si>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</si>
  <si>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</si>
  <si>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</si>
  <si>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</si>
  <si>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</si>
  <si>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</si>
  <si>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</si>
  <si>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</si>
  <si>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</si>
  <si>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</si>
  <si>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</si>
  <si>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</si>
  <si>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</si>
  <si>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</si>
  <si>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</si>
  <si>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</si>
  <si>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</si>
  <si>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</si>
  <si>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</si>
  <si>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</si>
  <si>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</si>
  <si>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</si>
  <si>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</si>
  <si>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</si>
  <si>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</si>
  <si>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</si>
  <si>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</si>
  <si>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</si>
  <si>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</si>
  <si>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</si>
  <si>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</si>
  <si>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</si>
  <si>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</si>
  <si>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</si>
  <si>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</si>
  <si>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</si>
  <si>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</si>
  <si>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</si>
  <si>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</si>
  <si>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</si>
  <si>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</si>
  <si>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</si>
  <si>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</si>
  <si>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</si>
  <si>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</si>
  <si>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</si>
  <si>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</si>
  <si>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</si>
  <si>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</si>
  <si>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</si>
  <si>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</si>
  <si>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</si>
  <si>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</si>
  <si>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</si>
  <si>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</si>
  <si>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</si>
  <si>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</si>
  <si>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</si>
  <si>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</si>
  <si>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</si>
  <si>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</si>
  <si>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</si>
  <si>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</si>
  <si>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</si>
  <si>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</si>
  <si>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</si>
  <si>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</si>
  <si>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</si>
  <si>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</si>
  <si>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</si>
  <si>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</si>
  <si>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</si>
  <si>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</si>
  <si>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</si>
  <si>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</si>
  <si>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</si>
  <si>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</si>
  <si>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</si>
  <si>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</si>
  <si>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</si>
  <si>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</si>
  <si>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</si>
  <si>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</si>
  <si>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</si>
  <si>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</si>
  <si>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</si>
  <si>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</si>
  <si>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</si>
  <si>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</si>
  <si>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</si>
  <si>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</si>
  <si>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</si>
  <si>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</si>
  <si>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</si>
  <si>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</si>
  <si>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</si>
  <si>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</si>
  <si>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</si>
  <si>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</si>
  <si>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</si>
  <si>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</si>
  <si>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</si>
  <si>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</si>
  <si>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</si>
  <si>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</si>
  <si>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</si>
  <si>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</si>
  <si>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</si>
  <si>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</si>
  <si>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</si>
  <si>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</si>
  <si>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</si>
  <si>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</si>
  <si>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</si>
  <si>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</si>
  <si>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</si>
  <si>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</si>
  <si>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</si>
  <si>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</si>
  <si>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</si>
  <si>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</si>
  <si>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</si>
  <si>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</si>
  <si>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</si>
  <si>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</si>
  <si>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</si>
  <si>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</si>
  <si>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</si>
  <si>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</si>
  <si>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</si>
  <si>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</si>
  <si>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</si>
  <si>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</si>
  <si>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</si>
  <si>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</si>
  <si>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</si>
  <si>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</si>
  <si>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</si>
  <si>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</si>
  <si>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</si>
  <si>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</si>
  <si>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</si>
  <si>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</si>
  <si>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</si>
  <si>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</si>
  <si>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</si>
  <si>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</si>
  <si>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</si>
  <si>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</si>
  <si>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</si>
  <si>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</si>
  <si>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</si>
  <si>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</si>
  <si>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</si>
  <si>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</si>
  <si>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</si>
  <si>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</si>
  <si>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</si>
  <si>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</si>
  <si>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</si>
  <si>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</si>
  <si>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</si>
  <si>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</si>
  <si>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</si>
  <si>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</si>
  <si>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</si>
  <si>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</si>
  <si>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</si>
  <si>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</si>
  <si>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</si>
  <si>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</si>
  <si>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</si>
  <si>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</si>
  <si>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</si>
  <si>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</si>
  <si>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</si>
  <si>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</si>
  <si>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</si>
  <si>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</si>
  <si>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</si>
  <si>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</si>
  <si>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</si>
  <si>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</si>
  <si>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</si>
  <si>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</si>
  <si>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</si>
  <si>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</si>
  <si>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</si>
  <si>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</si>
  <si>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</si>
  <si>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</si>
  <si>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</si>
  <si>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</si>
  <si>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</si>
  <si>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</si>
  <si>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</si>
  <si>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</si>
  <si>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</si>
  <si>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</si>
  <si>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</si>
  <si>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</si>
  <si>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</si>
  <si>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</si>
  <si>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</si>
  <si>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</si>
  <si>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</si>
  <si>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</si>
  <si>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</si>
  <si>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</si>
  <si>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</si>
  <si>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</si>
  <si>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</si>
  <si>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</si>
  <si>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</si>
  <si>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</si>
  <si>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</si>
  <si>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</si>
  <si>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</si>
  <si>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</si>
  <si>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</si>
  <si>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</si>
  <si>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</si>
  <si>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</si>
  <si>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</si>
  <si>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</si>
  <si>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</si>
  <si>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</si>
  <si>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</si>
  <si>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</si>
  <si>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</si>
  <si>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</si>
  <si>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</si>
  <si>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</si>
  <si>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</si>
  <si>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</si>
  <si>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</si>
  <si>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</si>
  <si>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</si>
  <si>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</si>
  <si>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</si>
  <si>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</si>
  <si>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</si>
  <si>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</si>
  <si>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</si>
  <si>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</si>
  <si>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</si>
  <si>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</si>
  <si>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</si>
  <si>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</si>
  <si>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</si>
  <si>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</si>
  <si>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</si>
  <si>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</si>
  <si>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</si>
  <si>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</si>
  <si>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</si>
  <si>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</si>
  <si>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</si>
  <si>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</si>
  <si>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</si>
  <si>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</si>
  <si>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</si>
  <si>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</si>
  <si>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</si>
  <si>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</si>
  <si>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</si>
  <si>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</si>
  <si>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</si>
  <si>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</si>
  <si>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</si>
  <si>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</si>
  <si>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</si>
  <si>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</si>
  <si>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</si>
  <si>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</si>
  <si>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</si>
  <si>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</si>
  <si>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</si>
  <si>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</si>
  <si>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</si>
  <si>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</si>
  <si>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</si>
  <si>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</si>
  <si>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</si>
  <si>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</si>
  <si>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</si>
  <si>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</si>
  <si>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</si>
  <si>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</si>
  <si>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</si>
  <si>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</si>
  <si>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</si>
  <si>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</si>
  <si>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</si>
  <si>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</si>
  <si>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</si>
  <si>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</si>
  <si>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</si>
  <si>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</si>
  <si>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</si>
  <si>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</si>
  <si>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</si>
  <si>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</si>
  <si>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</si>
  <si>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</si>
  <si>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</si>
  <si>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</si>
  <si>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</si>
  <si>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</si>
  <si>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</si>
  <si>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</si>
  <si>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</si>
  <si>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</si>
  <si>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</si>
  <si>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</si>
  <si>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</si>
  <si>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</si>
  <si>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</si>
  <si>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</si>
  <si>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</si>
  <si>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</si>
  <si>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</si>
  <si>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</si>
  <si>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</si>
  <si>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</si>
  <si>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</si>
  <si>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</si>
  <si>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</si>
  <si>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</si>
  <si>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</si>
  <si>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</si>
  <si>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</si>
  <si>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</si>
  <si>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</si>
  <si>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</si>
  <si>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</si>
  <si>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</si>
  <si>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</si>
  <si>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</si>
  <si>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</si>
  <si>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</si>
  <si>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</si>
  <si>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</si>
  <si>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</si>
  <si>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</si>
  <si>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</si>
  <si>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</si>
  <si>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</si>
  <si>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</si>
  <si>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</si>
  <si>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</si>
  <si>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</si>
  <si>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</si>
  <si>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</si>
  <si>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</si>
  <si>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</si>
  <si>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</si>
  <si>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</si>
  <si>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</si>
  <si>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</si>
  <si>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</si>
  <si>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</si>
  <si>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</si>
  <si>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</si>
  <si>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</si>
  <si>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</si>
  <si>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</si>
  <si>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</si>
  <si>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</si>
  <si>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</si>
  <si>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</si>
  <si>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</si>
  <si>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</si>
  <si>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</si>
  <si>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</si>
  <si>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</si>
  <si>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</si>
  <si>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</si>
  <si>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</si>
  <si>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</si>
  <si>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</si>
  <si>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</si>
  <si>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</si>
  <si>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</si>
  <si>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</si>
  <si>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</si>
  <si>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</si>
  <si>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</si>
  <si>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</si>
  <si>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</si>
  <si>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</si>
  <si>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</si>
  <si>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</si>
  <si>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</si>
  <si>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</si>
  <si>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</si>
  <si>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</si>
  <si>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</si>
  <si>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</si>
  <si>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</si>
  <si>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</si>
  <si>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</si>
  <si>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</si>
  <si>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</si>
  <si>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</si>
  <si>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</si>
  <si>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</si>
  <si>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</si>
  <si>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</si>
  <si>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</si>
  <si>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</si>
  <si>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</si>
  <si>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</si>
  <si>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</si>
  <si>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</si>
  <si>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</si>
  <si>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</si>
  <si>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</si>
  <si>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</si>
  <si>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</si>
  <si>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</si>
  <si>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</si>
  <si>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</si>
  <si>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</si>
  <si>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</si>
  <si>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</si>
  <si>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</si>
  <si>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</si>
  <si>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</si>
  <si>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</si>
  <si>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</si>
  <si>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</si>
  <si>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</si>
  <si>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</si>
  <si>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</si>
  <si>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</si>
  <si>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</si>
  <si>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</si>
  <si>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</si>
  <si>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</si>
  <si>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</si>
  <si>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</si>
  <si>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</si>
  <si>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</si>
  <si>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</si>
  <si>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</si>
  <si>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</si>
  <si>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</si>
  <si>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</si>
  <si>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</si>
  <si>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</si>
  <si>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</si>
  <si>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</si>
  <si>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</si>
  <si>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</si>
  <si>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</si>
  <si>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</si>
  <si>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</si>
  <si>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</si>
  <si>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</si>
  <si>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</si>
  <si>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</si>
  <si>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</si>
  <si>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</si>
  <si>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</si>
  <si>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</si>
  <si>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</si>
  <si>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</si>
  <si>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</si>
  <si>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</si>
  <si>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</si>
  <si>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</si>
  <si>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</si>
  <si>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</si>
  <si>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</si>
  <si>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</si>
  <si>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</si>
  <si>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</si>
  <si>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</si>
  <si>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</si>
  <si>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</si>
  <si>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</si>
  <si>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</si>
  <si>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</si>
  <si>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</si>
  <si>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</si>
  <si>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</si>
  <si>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</si>
  <si>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</si>
  <si>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</si>
  <si>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</si>
  <si>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</si>
  <si>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</si>
  <si>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</si>
  <si>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</si>
  <si>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</si>
  <si>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</si>
  <si>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</si>
  <si>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</si>
  <si>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</si>
  <si>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</si>
  <si>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</si>
  <si>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</si>
  <si>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</si>
  <si>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</si>
  <si>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</si>
  <si>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</si>
  <si>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</si>
  <si>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</si>
  <si>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</si>
  <si>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</si>
  <si>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</si>
  <si>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</si>
  <si>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</si>
  <si>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</si>
  <si>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</si>
  <si>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</si>
  <si>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</si>
  <si>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</si>
  <si>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</si>
  <si>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</si>
  <si>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</si>
  <si>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</si>
  <si>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</si>
  <si>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</si>
  <si>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</si>
  <si>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</si>
  <si>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</si>
  <si>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</si>
  <si>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</si>
  <si>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</si>
  <si>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</si>
  <si>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</si>
  <si>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</si>
  <si>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</si>
  <si>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</si>
  <si>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</si>
  <si>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</si>
  <si>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</si>
  <si>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</si>
  <si>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</si>
  <si>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</si>
  <si>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</si>
  <si>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</si>
  <si>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</si>
  <si>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</si>
  <si>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</si>
  <si>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</si>
  <si>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</si>
  <si>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</si>
  <si>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</si>
  <si>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</si>
  <si>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</si>
  <si>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</si>
  <si>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</si>
  <si>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</si>
  <si>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</si>
  <si>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</si>
  <si>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</si>
  <si>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</si>
  <si>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</si>
  <si>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</si>
  <si>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</si>
  <si>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</si>
  <si>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</si>
  <si>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</si>
  <si>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</si>
  <si>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</si>
  <si>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</si>
  <si>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</si>
  <si>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</si>
  <si>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</si>
  <si>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</si>
  <si>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</si>
  <si>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</si>
  <si>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</si>
  <si>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</si>
  <si>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</si>
  <si>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</si>
  <si>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</si>
  <si>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</si>
  <si>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</si>
  <si>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</si>
  <si>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</si>
  <si>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</si>
  <si>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</si>
  <si>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</si>
  <si>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</si>
  <si>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</si>
  <si>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</si>
  <si>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</si>
  <si>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</si>
  <si>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</si>
  <si>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</si>
  <si>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</si>
  <si>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</si>
  <si>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</si>
  <si>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</si>
  <si>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</si>
  <si>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</si>
  <si>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</si>
  <si>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</si>
  <si>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</si>
  <si>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</si>
  <si>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</si>
  <si>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</si>
  <si>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</si>
  <si>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</si>
  <si>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</si>
  <si>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</si>
  <si>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</si>
  <si>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</si>
  <si>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</si>
  <si>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</si>
  <si>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</si>
  <si>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</si>
  <si>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</si>
  <si>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</si>
  <si>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</si>
  <si>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</si>
  <si>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</si>
  <si>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</si>
  <si>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</si>
  <si>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</si>
  <si>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</si>
  <si>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</si>
  <si>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</si>
  <si>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</si>
  <si>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</si>
  <si>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</si>
  <si>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</si>
  <si>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</si>
  <si>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</si>
  <si>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</si>
  <si>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</si>
  <si>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</si>
  <si>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</si>
  <si>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</si>
  <si>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</si>
  <si>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</si>
  <si>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</si>
  <si>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</si>
  <si>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</si>
  <si>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</si>
  <si>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</si>
  <si>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</si>
  <si>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</si>
  <si>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</si>
  <si>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</si>
  <si>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</si>
  <si>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</si>
  <si>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</si>
  <si>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</si>
  <si>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</si>
  <si>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</si>
  <si>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</si>
  <si>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</si>
  <si>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</si>
  <si>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</si>
  <si>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</si>
  <si>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</si>
  <si>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</si>
  <si>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</si>
  <si>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</si>
  <si>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</si>
  <si>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</si>
  <si>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</si>
  <si>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</si>
  <si>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</si>
  <si>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</si>
  <si>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</si>
  <si>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</si>
  <si>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</si>
  <si>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</si>
  <si>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</si>
  <si>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</si>
  <si>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</si>
  <si>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</si>
  <si>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</si>
  <si>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</si>
  <si>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</si>
  <si>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</si>
  <si>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</si>
  <si>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</si>
  <si>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</si>
  <si>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</si>
  <si>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</si>
  <si>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</si>
  <si>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</si>
  <si>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</si>
  <si>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</si>
  <si>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</si>
  <si>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</si>
  <si>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</si>
  <si>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</si>
  <si>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</si>
  <si>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</si>
  <si>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</si>
  <si>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</si>
  <si>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</si>
  <si>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</si>
  <si>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</si>
  <si>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</si>
  <si>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</si>
  <si>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</si>
  <si>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</si>
  <si>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</si>
  <si>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</si>
  <si>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</si>
  <si>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</si>
  <si>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</si>
  <si>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</si>
  <si>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</si>
  <si>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</si>
  <si>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</si>
  <si>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</si>
  <si>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</si>
  <si>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</si>
  <si>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</si>
  <si>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</si>
  <si>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</si>
  <si>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</si>
  <si>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</si>
  <si>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</si>
  <si>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</si>
  <si>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</si>
  <si>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</si>
  <si>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</si>
  <si>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</si>
  <si>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</si>
  <si>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</si>
  <si>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</si>
  <si>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</si>
  <si>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</si>
  <si>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</si>
  <si>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</si>
  <si>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</si>
  <si>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</si>
  <si>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</si>
  <si>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</si>
  <si>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</si>
  <si>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</si>
  <si>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</si>
  <si>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</si>
  <si>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</si>
  <si>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</si>
  <si>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</si>
  <si>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</si>
  <si>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</si>
  <si>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</si>
  <si>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</si>
  <si>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</si>
  <si>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</si>
  <si>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</si>
  <si>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</si>
  <si>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</si>
  <si>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</si>
  <si>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</si>
  <si>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</si>
  <si>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</si>
  <si>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</si>
  <si>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</si>
  <si>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</si>
  <si>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</si>
  <si>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</si>
  <si>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</si>
  <si>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</si>
  <si>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</si>
  <si>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</si>
  <si>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</si>
  <si>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</si>
  <si>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</si>
  <si>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</si>
  <si>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</si>
  <si>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</si>
  <si>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</si>
  <si>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</si>
  <si>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</si>
  <si>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</si>
  <si>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</si>
  <si>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</si>
  <si>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</si>
  <si>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</si>
  <si>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</si>
  <si>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</si>
  <si>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</si>
  <si>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</si>
  <si>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</si>
  <si>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</si>
  <si>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</si>
  <si>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</si>
  <si>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</si>
  <si>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</si>
  <si>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</si>
  <si>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</si>
  <si>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</si>
  <si>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</si>
  <si>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</si>
  <si>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</si>
  <si>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</si>
  <si>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</si>
  <si>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</si>
  <si>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</si>
  <si>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</si>
  <si>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</si>
  <si>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</si>
  <si>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</si>
  <si>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</si>
  <si>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</si>
  <si>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</si>
  <si>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</si>
  <si>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</si>
  <si>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</si>
  <si>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</si>
  <si>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</si>
  <si>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</si>
  <si>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</si>
  <si>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</si>
  <si>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</si>
  <si>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</si>
  <si>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</si>
  <si>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</si>
  <si>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</si>
  <si>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</si>
  <si>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</si>
  <si>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</si>
  <si>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</si>
  <si>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</si>
  <si>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</si>
  <si>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</si>
  <si>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</si>
  <si>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</si>
  <si>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</si>
  <si>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</si>
  <si>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</si>
  <si>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</si>
  <si>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</si>
  <si>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</si>
  <si>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</si>
  <si>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</si>
  <si>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</si>
  <si>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</si>
  <si>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</si>
  <si>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</si>
  <si>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</si>
  <si>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</si>
  <si>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</si>
  <si>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</si>
  <si>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</si>
  <si>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</si>
  <si>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</si>
  <si>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</si>
  <si>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</si>
  <si>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</si>
  <si>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</si>
  <si>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</si>
  <si>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</si>
  <si>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</si>
  <si>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</si>
  <si>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</si>
  <si>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</si>
  <si>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</si>
  <si>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</si>
  <si>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</si>
  <si>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</si>
  <si>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</si>
  <si>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</si>
  <si>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</si>
  <si>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</si>
  <si>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</si>
  <si>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</si>
  <si>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</si>
  <si>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</si>
  <si>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</si>
  <si>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</si>
  <si>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</si>
  <si>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</si>
  <si>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</si>
  <si>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</si>
  <si>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</si>
  <si>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</si>
  <si>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</si>
  <si>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</si>
  <si>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</si>
  <si>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</si>
  <si>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</si>
  <si>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</si>
  <si>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</si>
  <si>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</si>
  <si>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</si>
  <si>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</si>
  <si>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</si>
  <si>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</si>
  <si>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</si>
  <si>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</si>
  <si>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</si>
  <si>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</si>
  <si>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</si>
  <si>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</si>
  <si>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</si>
  <si>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</si>
  <si>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</si>
  <si>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</si>
  <si>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</si>
  <si>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</si>
  <si>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</si>
  <si>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</si>
  <si>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</si>
  <si>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</si>
  <si>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</si>
  <si>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</si>
  <si>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</si>
  <si>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</si>
  <si>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</si>
  <si>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</si>
  <si>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</si>
  <si>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</si>
  <si>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</si>
  <si>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</si>
  <si>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</si>
  <si>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</si>
  <si>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</si>
  <si>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</si>
  <si>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</si>
  <si>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</si>
  <si>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</si>
  <si>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</si>
  <si>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</si>
  <si>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</si>
  <si>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</si>
  <si>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</si>
  <si>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</si>
  <si>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</si>
  <si>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</si>
  <si>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</si>
  <si>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</si>
  <si>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</si>
  <si>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</si>
  <si>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</si>
  <si>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</si>
  <si>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</si>
  <si>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</si>
  <si>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</si>
  <si>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</si>
  <si>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</si>
  <si>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</si>
  <si>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</si>
  <si>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</si>
  <si>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</si>
  <si>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</si>
  <si>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</si>
  <si>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</si>
  <si>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</si>
  <si>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</si>
  <si>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</si>
  <si>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</si>
  <si>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</si>
  <si>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</si>
  <si>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</si>
  <si>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</si>
  <si>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</si>
  <si>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</si>
  <si>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</si>
  <si>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</si>
  <si>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</si>
  <si>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</si>
  <si>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</si>
  <si>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</si>
  <si>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</si>
  <si>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</si>
  <si>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</si>
  <si>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</si>
  <si>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</si>
  <si>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</si>
  <si>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</si>
  <si>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</si>
  <si>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</si>
  <si>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</si>
  <si>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</si>
  <si>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</si>
  <si>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</si>
  <si>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</si>
  <si>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</si>
  <si>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</si>
  <si>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</si>
  <si>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</si>
  <si>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</si>
  <si>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</si>
  <si>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</si>
  <si>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</si>
  <si>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</si>
  <si>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</si>
  <si>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</si>
  <si>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</si>
  <si>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</si>
  <si>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</si>
  <si>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</si>
  <si>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</si>
  <si>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</si>
  <si>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</si>
  <si>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</si>
  <si>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</si>
  <si>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</si>
  <si>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</si>
  <si>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</si>
  <si>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</si>
  <si>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</si>
  <si>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</si>
  <si>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</si>
  <si>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</si>
  <si>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</si>
  <si>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</si>
  <si>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</si>
  <si>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</si>
  <si>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</si>
  <si>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</si>
  <si>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</si>
  <si>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</si>
  <si>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</si>
  <si>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</si>
  <si>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</si>
  <si>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</si>
  <si>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</si>
  <si>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</si>
  <si>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</si>
  <si>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</si>
  <si>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</si>
  <si>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</si>
  <si>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</si>
  <si>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</si>
  <si>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</si>
  <si>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</si>
  <si>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</si>
  <si>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</si>
  <si>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</si>
  <si>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</si>
  <si>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</si>
  <si>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</si>
  <si>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</si>
  <si>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</si>
  <si>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</si>
  <si>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</si>
  <si>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</si>
  <si>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</si>
  <si>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</si>
  <si>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</si>
  <si>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</si>
  <si>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</si>
  <si>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</si>
  <si>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</si>
  <si>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</si>
  <si>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</si>
  <si>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</si>
  <si>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</si>
  <si>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</si>
  <si>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</si>
  <si>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</si>
  <si>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</si>
  <si>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</si>
  <si>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</si>
  <si>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</si>
  <si>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</si>
  <si>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</si>
  <si>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</si>
  <si>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</si>
  <si>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</si>
  <si>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</si>
  <si>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</si>
  <si>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</si>
  <si>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</si>
  <si>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</si>
  <si>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</si>
  <si>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</si>
  <si>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</si>
  <si>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</si>
  <si>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</si>
  <si>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</si>
  <si>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</si>
  <si>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</si>
  <si>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</si>
  <si>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</si>
  <si>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</si>
  <si>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</si>
  <si>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</si>
  <si>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</si>
  <si>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</si>
  <si>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</si>
  <si>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</si>
  <si>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</si>
  <si>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</si>
  <si>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</si>
  <si>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</si>
  <si>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</si>
  <si>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</si>
  <si>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</si>
  <si>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</si>
  <si>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</si>
  <si>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</si>
  <si>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</si>
  <si>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</si>
  <si>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</si>
  <si>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</si>
  <si>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</si>
  <si>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</si>
  <si>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</si>
  <si>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</si>
  <si>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</si>
  <si>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</si>
  <si>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</si>
  <si>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</si>
  <si>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</si>
  <si>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</si>
  <si>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</si>
  <si>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</si>
  <si>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</si>
  <si>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</si>
  <si>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</si>
  <si>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</si>
  <si>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</si>
  <si>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</si>
  <si>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</si>
  <si>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</si>
  <si>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</si>
  <si>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</si>
  <si>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</si>
  <si>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</si>
  <si>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</si>
  <si>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</si>
  <si>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</si>
  <si>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</si>
  <si>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</si>
  <si>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</si>
  <si>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</si>
  <si>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</si>
  <si>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</si>
  <si>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</si>
  <si>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</si>
  <si>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</si>
  <si>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</si>
  <si>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</si>
  <si>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</si>
  <si>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</si>
  <si>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</si>
  <si>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</si>
  <si>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</si>
  <si>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</si>
  <si>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</si>
  <si>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</si>
  <si>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</si>
  <si>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</si>
  <si>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</si>
  <si>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</si>
  <si>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</si>
  <si>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</si>
  <si>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</si>
  <si>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</si>
  <si>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</si>
  <si>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</si>
  <si>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</si>
  <si>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</si>
  <si>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</si>
  <si>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</si>
  <si>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</si>
  <si>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</si>
  <si>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</si>
  <si>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</si>
  <si>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</si>
  <si>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</si>
  <si>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</si>
  <si>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</si>
  <si>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</si>
  <si>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</si>
  <si>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</si>
  <si>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</si>
  <si>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</si>
  <si>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</si>
  <si>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</si>
  <si>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</si>
  <si>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</si>
  <si>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</si>
  <si>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</si>
  <si>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</si>
  <si>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</si>
  <si>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</si>
  <si>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</si>
  <si>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</si>
  <si>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</si>
  <si>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</si>
  <si>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</si>
  <si>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</si>
  <si>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</si>
  <si>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</si>
  <si>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</si>
  <si>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</si>
  <si>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</si>
  <si>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</si>
  <si>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</si>
  <si>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</si>
  <si>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</si>
  <si>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</si>
  <si>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</si>
  <si>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</si>
  <si>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</si>
  <si>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</si>
  <si>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</si>
  <si>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</si>
  <si>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</si>
  <si>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</si>
  <si>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</si>
  <si>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</si>
  <si>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</si>
  <si>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</si>
  <si>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</si>
  <si>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</si>
  <si>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</si>
  <si>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</si>
  <si>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</si>
  <si>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</si>
  <si>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</si>
  <si>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</si>
  <si>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</si>
  <si>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</si>
  <si>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</si>
  <si>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</si>
  <si>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</si>
  <si>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</si>
  <si>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</si>
  <si>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</si>
  <si>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</si>
  <si>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</si>
  <si>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</si>
  <si>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</si>
  <si>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</si>
  <si>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</si>
  <si>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</si>
  <si>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</si>
  <si>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</si>
  <si>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</si>
  <si>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</si>
  <si>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</si>
  <si>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</si>
  <si>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</si>
  <si>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</si>
  <si>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</si>
  <si>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</si>
  <si>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</si>
  <si>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</si>
  <si>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</si>
  <si>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</si>
  <si>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</si>
  <si>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</si>
  <si>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</si>
  <si>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</si>
  <si>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</si>
  <si>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</si>
  <si>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</si>
  <si>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</si>
  <si>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</si>
  <si>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</si>
  <si>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</si>
  <si>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</si>
  <si>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</si>
  <si>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</si>
  <si>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</si>
  <si>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</si>
  <si>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</si>
  <si>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</si>
  <si>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</si>
  <si>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</si>
  <si>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</si>
  <si>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</si>
  <si>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</si>
  <si>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</si>
  <si>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</si>
  <si>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</si>
  <si>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</si>
  <si>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</si>
  <si>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</si>
  <si>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</si>
  <si>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</si>
  <si>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</si>
  <si>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</si>
  <si>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</si>
  <si>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</si>
  <si>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</si>
  <si>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</si>
  <si>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</si>
  <si>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</si>
  <si>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</si>
  <si>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</si>
  <si>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</si>
  <si>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</si>
  <si>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</si>
  <si>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</si>
  <si>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</si>
  <si>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</si>
  <si>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</si>
  <si>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</si>
  <si>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</si>
  <si>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</si>
  <si>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</si>
  <si>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</si>
  <si>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</si>
  <si>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</si>
  <si>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</si>
  <si>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</si>
  <si>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</si>
  <si>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</si>
  <si>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</si>
  <si>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</si>
  <si>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</si>
  <si>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</si>
  <si>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</si>
  <si>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</si>
  <si>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</si>
  <si>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</si>
  <si>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</si>
  <si>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</si>
  <si>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</si>
  <si>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</si>
  <si>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</si>
  <si>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</si>
  <si>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</si>
  <si>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</si>
  <si>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</si>
  <si>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</si>
  <si>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</si>
  <si>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</si>
  <si>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</si>
  <si>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</si>
  <si>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</si>
  <si>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</si>
  <si>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</si>
  <si>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</si>
  <si>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</si>
  <si>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</si>
  <si>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</si>
  <si>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</si>
  <si>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</si>
  <si>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</si>
  <si>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</si>
  <si>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</si>
  <si>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</si>
  <si>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</si>
  <si>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</si>
  <si>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</si>
  <si>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</si>
  <si>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</si>
  <si>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</si>
  <si>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</si>
  <si>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</si>
  <si>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</si>
  <si>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</si>
  <si>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</si>
  <si>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</si>
  <si>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</si>
  <si>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</si>
  <si>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</si>
  <si>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</si>
  <si>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</si>
  <si>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</si>
  <si>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</si>
  <si>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</si>
  <si>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</si>
  <si>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</si>
  <si>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</si>
  <si>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</si>
  <si>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</si>
  <si>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</si>
  <si>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</si>
  <si>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</si>
  <si>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</si>
  <si>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</si>
  <si>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</si>
  <si>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</si>
  <si>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</si>
  <si>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</si>
  <si>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</si>
  <si>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</si>
  <si>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</si>
  <si>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</si>
  <si>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</si>
  <si>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</si>
  <si>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</si>
  <si>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</si>
  <si>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</si>
  <si>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</si>
  <si>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</si>
  <si>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</si>
  <si>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</si>
  <si>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</si>
  <si>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</si>
  <si>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</si>
  <si>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</si>
  <si>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</si>
  <si>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</si>
  <si>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</si>
  <si>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</si>
  <si>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</si>
  <si>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</si>
  <si>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</si>
  <si>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</si>
  <si>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</si>
  <si>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</si>
  <si>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</si>
  <si>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</si>
  <si>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</si>
  <si>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</si>
  <si>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</si>
  <si>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</si>
  <si>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</si>
  <si>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</si>
  <si>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</si>
  <si>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</si>
  <si>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</si>
  <si>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</si>
  <si>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</si>
  <si>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</si>
  <si>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</si>
  <si>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</si>
  <si>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</si>
  <si>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</si>
  <si>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</si>
  <si>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</si>
  <si>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</si>
  <si>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</si>
  <si>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</si>
  <si>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</si>
  <si>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</si>
  <si>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</si>
  <si>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</si>
  <si>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</si>
  <si>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</si>
  <si>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</si>
  <si>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</si>
  <si>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</si>
  <si>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</si>
  <si>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</si>
  <si>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</si>
  <si>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</si>
  <si>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</si>
  <si>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</si>
  <si>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</si>
  <si>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</si>
  <si>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</si>
  <si>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</si>
  <si>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</si>
  <si>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</si>
  <si>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</si>
  <si>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</si>
  <si>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</si>
  <si>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</si>
  <si>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</si>
  <si>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</si>
  <si>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</si>
  <si>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</si>
  <si>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</si>
  <si>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</si>
  <si>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</si>
  <si>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</si>
  <si>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</si>
  <si>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</si>
  <si>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</si>
  <si>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</si>
  <si>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</si>
  <si>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</si>
  <si>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</si>
  <si>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</si>
  <si>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</si>
  <si>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</si>
  <si>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</si>
  <si>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</si>
  <si>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</si>
  <si>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</si>
  <si>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</si>
  <si>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</si>
  <si>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</si>
  <si>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</si>
  <si>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</si>
  <si>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</si>
  <si>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</si>
  <si>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</si>
  <si>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</si>
  <si>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</si>
  <si>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</si>
  <si>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</si>
  <si>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</si>
  <si>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</si>
  <si>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</si>
  <si>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</si>
  <si>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</si>
  <si>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</si>
  <si>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</si>
  <si>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</si>
  <si>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</si>
  <si>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</si>
  <si>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</si>
  <si>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</si>
  <si>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</si>
  <si>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</si>
  <si>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</si>
  <si>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</si>
  <si>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</si>
  <si>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</si>
  <si>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</si>
  <si>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</si>
  <si>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</si>
  <si>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</si>
  <si>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</si>
  <si>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</si>
  <si>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</si>
  <si>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</si>
  <si>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</si>
  <si>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</si>
  <si>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</si>
  <si>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</si>
  <si>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</si>
  <si>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</si>
  <si>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</si>
  <si>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</si>
  <si>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</si>
  <si>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</si>
  <si>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</si>
  <si>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</si>
  <si>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</si>
  <si>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</si>
  <si>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</si>
  <si>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</si>
  <si>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</si>
  <si>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</si>
  <si>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</si>
  <si>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</si>
  <si>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</si>
  <si>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</si>
  <si>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</si>
  <si>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</si>
  <si>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</si>
  <si>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</si>
  <si>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</si>
  <si>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</si>
  <si>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</si>
  <si>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</si>
  <si>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</si>
  <si>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</si>
  <si>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</si>
  <si>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</si>
  <si>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</si>
  <si>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</si>
  <si>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</si>
  <si>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</si>
  <si>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</si>
  <si>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</si>
  <si>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</si>
  <si>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</si>
  <si>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</si>
  <si>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</si>
  <si>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</si>
  <si>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</si>
  <si>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</si>
  <si>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</si>
  <si>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</si>
  <si>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</si>
  <si>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</si>
  <si>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</si>
  <si>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</si>
  <si>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</si>
  <si>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</si>
  <si>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</si>
  <si>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</si>
  <si>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</si>
  <si>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</si>
  <si>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</si>
  <si>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</si>
  <si>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</si>
  <si>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</si>
  <si>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</si>
  <si>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</si>
  <si>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</si>
  <si>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</si>
  <si>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</si>
  <si>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</si>
  <si>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</si>
  <si>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</si>
  <si>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</si>
  <si>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</si>
  <si>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</si>
  <si>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</si>
  <si>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</si>
  <si>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</si>
  <si>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</si>
  <si>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</si>
  <si>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</si>
  <si>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</si>
  <si>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</si>
  <si>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</si>
  <si>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</si>
  <si>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</si>
  <si>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</si>
  <si>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</si>
  <si>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</si>
  <si>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</si>
  <si>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</si>
  <si>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</si>
  <si>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</si>
  <si>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</si>
  <si>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</si>
  <si>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</si>
  <si>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</si>
  <si>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</si>
  <si>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</si>
  <si>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</si>
  <si>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</si>
  <si>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</si>
  <si>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</si>
  <si>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</si>
  <si>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</si>
  <si>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</si>
  <si>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</si>
  <si>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</si>
  <si>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</si>
  <si>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</si>
  <si>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</si>
  <si>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</si>
  <si>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</si>
  <si>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</si>
  <si>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</si>
  <si>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</si>
  <si>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</si>
  <si>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</si>
  <si>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</si>
  <si>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</si>
  <si>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</si>
  <si>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</si>
  <si>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</si>
  <si>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</si>
  <si>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</si>
  <si>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</si>
  <si>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</si>
  <si>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</si>
  <si>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</si>
  <si>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</si>
  <si>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</si>
  <si>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</si>
  <si>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</si>
  <si>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</si>
  <si>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</si>
  <si>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</si>
  <si>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</si>
  <si>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</si>
  <si>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</si>
  <si>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</si>
  <si>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</si>
  <si>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</si>
  <si>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</si>
  <si>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</si>
  <si>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</si>
  <si>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</si>
  <si>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</si>
  <si>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</si>
  <si>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</si>
  <si>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</si>
  <si>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</si>
  <si>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</si>
  <si>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</si>
  <si>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</si>
  <si>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</si>
  <si>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</si>
  <si>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</si>
  <si>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</si>
  <si>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</si>
  <si>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</si>
  <si>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</si>
  <si>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</si>
  <si>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</si>
  <si>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</si>
  <si>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</si>
  <si>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</si>
  <si>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</si>
  <si>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</si>
  <si>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</si>
  <si>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</si>
  <si>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</si>
  <si>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</si>
  <si>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</si>
  <si>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</si>
  <si>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</si>
  <si>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</si>
  <si>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</si>
  <si>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</si>
  <si>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</si>
  <si>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</si>
  <si>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</si>
  <si>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</si>
  <si>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</si>
  <si>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</si>
  <si>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</si>
  <si>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</si>
  <si>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</si>
  <si>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</si>
  <si>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</si>
  <si>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</si>
  <si>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</si>
  <si>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</si>
  <si>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</si>
  <si>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</si>
  <si>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</si>
  <si>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</si>
  <si>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</si>
  <si>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</si>
  <si>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</si>
  <si>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</si>
  <si>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</si>
  <si>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</si>
  <si>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</si>
  <si>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</si>
  <si>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</si>
  <si>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</si>
  <si>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</si>
  <si>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</si>
  <si>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</si>
  <si>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</si>
  <si>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</si>
  <si>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</si>
  <si>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</si>
  <si>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</si>
  <si>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</si>
  <si>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</si>
  <si>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</si>
  <si>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</si>
  <si>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</si>
  <si>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</si>
  <si>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</si>
  <si>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</si>
  <si>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</si>
  <si>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</si>
  <si>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</si>
  <si>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</si>
  <si>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</si>
  <si>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</si>
  <si>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</si>
  <si>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</si>
  <si>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</si>
  <si>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</si>
  <si>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</si>
  <si>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</si>
  <si>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</si>
  <si>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</si>
  <si>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</si>
  <si>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</si>
  <si>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</si>
  <si>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</si>
  <si>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</si>
  <si>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</si>
  <si>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</si>
  <si>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</si>
  <si>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</si>
  <si>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</si>
  <si>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</si>
  <si>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</si>
  <si>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</si>
  <si>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</si>
  <si>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</si>
  <si>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</si>
  <si>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</si>
  <si>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</si>
  <si>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</si>
  <si>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</si>
  <si>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</si>
  <si>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</si>
  <si>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</si>
  <si>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</si>
  <si>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</si>
  <si>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</si>
  <si>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</si>
  <si>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</si>
  <si>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</si>
  <si>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</si>
  <si>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</si>
  <si>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</si>
  <si>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</si>
  <si>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</si>
  <si>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</si>
  <si>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</si>
  <si>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</si>
  <si>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</si>
  <si>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</si>
  <si>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</si>
  <si>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</si>
  <si>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</si>
  <si>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</si>
  <si>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</si>
  <si>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</si>
  <si>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</si>
  <si>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</si>
  <si>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</si>
  <si>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</si>
  <si>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</si>
  <si>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</si>
  <si>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</si>
  <si>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</si>
  <si>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</si>
  <si>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</si>
  <si>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</si>
  <si>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</si>
  <si>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</si>
  <si>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</si>
  <si>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</si>
  <si>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</si>
  <si>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</si>
  <si>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</si>
  <si>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</si>
  <si>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</si>
  <si>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</si>
  <si>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</si>
  <si>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</si>
  <si>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</si>
  <si>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</si>
  <si>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</si>
  <si>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</si>
  <si>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</si>
  <si>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</si>
  <si>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</si>
  <si>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</si>
  <si>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</si>
  <si>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</si>
  <si>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</si>
  <si>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</si>
  <si>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</si>
  <si>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</si>
  <si>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</si>
  <si>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</si>
  <si>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</si>
  <si>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</si>
  <si>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</si>
  <si>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</si>
  <si>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</si>
  <si>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</si>
  <si>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</si>
  <si>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</si>
  <si>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</si>
  <si>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</si>
  <si>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</si>
  <si>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</si>
  <si>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</si>
  <si>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</si>
  <si>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</si>
  <si>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</si>
  <si>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</si>
  <si>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</si>
  <si>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</si>
  <si>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</si>
  <si>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</si>
  <si>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</si>
  <si>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</si>
  <si>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</si>
  <si>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</si>
  <si>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</si>
  <si>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</si>
  <si>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</si>
  <si>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</si>
  <si>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</si>
  <si>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</si>
  <si>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</si>
  <si>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</si>
  <si>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</si>
  <si>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</si>
  <si>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</si>
  <si>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</si>
  <si>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</si>
  <si>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</si>
  <si>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</si>
  <si>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</si>
  <si>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</si>
  <si>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</si>
  <si>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</si>
  <si>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</si>
  <si>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</si>
  <si>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</si>
  <si>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</si>
  <si>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</si>
  <si>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</si>
  <si>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</si>
  <si>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</si>
  <si>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</si>
  <si>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</si>
  <si>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</si>
  <si>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</si>
  <si>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</si>
  <si>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</si>
  <si>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</si>
  <si>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</si>
  <si>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</si>
  <si>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</si>
  <si>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</si>
  <si>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</si>
  <si>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</si>
  <si>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</si>
  <si>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</si>
  <si>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</si>
  <si>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</si>
  <si>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</si>
  <si>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</si>
  <si>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</si>
  <si>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</si>
  <si>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</si>
  <si>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</si>
  <si>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</si>
  <si>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</si>
  <si>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</si>
  <si>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</si>
  <si>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</si>
  <si>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</si>
  <si>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</si>
  <si>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</si>
  <si>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</si>
  <si>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</si>
  <si>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</si>
  <si>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</si>
  <si>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</si>
  <si>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</si>
  <si>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</si>
  <si>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</si>
  <si>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</si>
  <si>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</si>
  <si>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</si>
  <si>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</si>
  <si>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</si>
  <si>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</si>
  <si>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</si>
  <si>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</si>
  <si>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</si>
  <si>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</si>
  <si>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</si>
  <si>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</si>
  <si>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</si>
  <si>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</si>
  <si>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</si>
  <si>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</si>
  <si>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</si>
  <si>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</si>
  <si>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</si>
  <si>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</si>
  <si>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</si>
  <si>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</si>
  <si>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</si>
  <si>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</si>
  <si>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</si>
  <si>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</si>
  <si>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</si>
  <si>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</si>
  <si>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</si>
  <si>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</si>
  <si>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</si>
  <si>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</si>
  <si>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</si>
  <si>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</si>
  <si>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</si>
  <si>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</si>
  <si>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</si>
  <si>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</si>
  <si>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</si>
  <si>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</si>
  <si>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</si>
  <si>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</si>
  <si>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</si>
  <si>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</si>
  <si>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</si>
  <si>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</si>
  <si>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</si>
  <si>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</si>
  <si>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</si>
  <si>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</si>
  <si>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</si>
  <si>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</si>
  <si>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</si>
  <si>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</si>
  <si>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</si>
  <si>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</si>
  <si>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</si>
  <si>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</si>
  <si>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</si>
  <si>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</si>
  <si>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</si>
  <si>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</si>
  <si>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</si>
  <si>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</si>
  <si>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</si>
  <si>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</si>
  <si>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</si>
  <si>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</si>
  <si>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</si>
  <si>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</si>
  <si>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</si>
  <si>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</si>
  <si>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</si>
  <si>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</si>
  <si>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</si>
  <si>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</si>
  <si>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</si>
  <si>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</si>
  <si>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</si>
  <si>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</si>
  <si>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</si>
  <si>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</si>
  <si>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</si>
  <si>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</si>
  <si>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</si>
  <si>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</si>
  <si>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</si>
  <si>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</si>
  <si>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</si>
  <si>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</si>
  <si>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</si>
  <si>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</si>
  <si>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</si>
  <si>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</si>
  <si>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</si>
  <si>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</si>
  <si>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</si>
  <si>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</si>
  <si>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</si>
  <si>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</si>
  <si>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</si>
  <si>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</si>
  <si>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</si>
  <si>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</si>
  <si>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</si>
  <si>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</si>
  <si>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</si>
  <si>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</si>
  <si>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</si>
  <si>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</si>
  <si>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</si>
  <si>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</si>
  <si>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</si>
  <si>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</si>
  <si>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</si>
  <si>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</si>
  <si>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</si>
  <si>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</si>
  <si>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</si>
  <si>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</si>
  <si>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</si>
  <si>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</si>
  <si>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</si>
  <si>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</si>
  <si>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</si>
  <si>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</si>
  <si>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</si>
  <si>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</si>
  <si>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</si>
  <si>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</si>
  <si>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</si>
  <si>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</si>
  <si>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</si>
  <si>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</si>
  <si>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</si>
  <si>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</si>
  <si>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</si>
  <si>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</si>
  <si>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</si>
  <si>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</si>
  <si>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</si>
  <si>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</si>
  <si>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</si>
  <si>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</si>
  <si>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</si>
  <si>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</si>
  <si>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</si>
  <si>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</si>
  <si>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</si>
  <si>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</si>
  <si>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</si>
  <si>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</si>
  <si>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</si>
  <si>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</si>
  <si>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</si>
  <si>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</si>
  <si>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</si>
  <si>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</si>
  <si>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</si>
  <si>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</si>
  <si>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</si>
  <si>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</si>
  <si>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</si>
  <si>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</si>
  <si>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</si>
  <si>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</si>
  <si>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</si>
  <si>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</si>
  <si>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</si>
  <si>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</si>
  <si>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</si>
  <si>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</si>
  <si>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</si>
  <si>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</si>
  <si>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</si>
  <si>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</si>
  <si>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</si>
  <si>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</si>
  <si>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</si>
  <si>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</si>
  <si>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</si>
  <si>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</si>
  <si>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</si>
  <si>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</si>
  <si>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</si>
  <si>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</si>
  <si>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</si>
  <si>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</si>
  <si>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</si>
  <si>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</si>
  <si>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</si>
  <si>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</si>
  <si>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</si>
  <si>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</si>
  <si>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</si>
  <si>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</si>
  <si>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</si>
  <si>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</si>
  <si>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</si>
  <si>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</si>
  <si>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</si>
  <si>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</si>
  <si>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</si>
  <si>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</si>
  <si>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</si>
  <si>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</si>
  <si>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</si>
  <si>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</si>
  <si>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</si>
  <si>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</si>
  <si>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</si>
  <si>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</si>
  <si>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</si>
  <si>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</si>
  <si>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</si>
  <si>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</si>
  <si>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</si>
  <si>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</si>
  <si>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</si>
  <si>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</si>
  <si>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</si>
  <si>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</si>
  <si>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</si>
  <si>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</si>
  <si>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</si>
  <si>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</si>
  <si>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</si>
  <si>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</si>
  <si>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</si>
  <si>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</si>
  <si>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</si>
  <si>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</si>
  <si>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</si>
  <si>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</si>
  <si>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</si>
  <si>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</si>
  <si>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</si>
  <si>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</si>
  <si>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</si>
  <si>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</si>
  <si>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</si>
  <si>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</si>
  <si>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</si>
  <si>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</si>
  <si>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</si>
  <si>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</si>
  <si>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</si>
  <si>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</si>
  <si>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</si>
  <si>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</si>
  <si>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</si>
  <si>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</si>
  <si>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</si>
  <si>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</si>
  <si>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</si>
  <si>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</si>
  <si>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</si>
  <si>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</si>
  <si>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</si>
  <si>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</si>
  <si>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</si>
  <si>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</si>
  <si>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</si>
  <si>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</si>
  <si>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</si>
  <si>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</si>
  <si>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</si>
  <si>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</si>
  <si>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</si>
  <si>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</si>
  <si>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</si>
  <si>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</si>
  <si>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</si>
  <si>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</si>
  <si>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</si>
  <si>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</si>
  <si>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</si>
  <si>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</si>
  <si>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</si>
  <si>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</si>
  <si>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</si>
  <si>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</si>
  <si>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</si>
  <si>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</si>
  <si>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</si>
  <si>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</si>
  <si>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</si>
  <si>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</si>
  <si>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</si>
  <si>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</si>
  <si>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</si>
  <si>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</si>
  <si>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</si>
  <si>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</si>
  <si>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</si>
  <si>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</si>
  <si>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</si>
  <si>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</si>
  <si>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</si>
  <si>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</si>
  <si>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</si>
  <si>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</si>
  <si>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</si>
  <si>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</si>
  <si>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</si>
  <si>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</si>
  <si>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</si>
  <si>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</si>
  <si>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</si>
  <si>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</si>
  <si>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</si>
  <si>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</si>
  <si>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</si>
  <si>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</si>
  <si>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</si>
  <si>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</si>
  <si>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</si>
  <si>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</si>
  <si>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</si>
  <si>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</si>
  <si>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</si>
  <si>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</si>
  <si>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</si>
  <si>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</si>
  <si>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</si>
  <si>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</si>
  <si>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</si>
  <si>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</si>
  <si>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</si>
  <si>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</si>
  <si>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</si>
  <si>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</si>
  <si>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</si>
  <si>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</si>
  <si>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</si>
  <si>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</si>
  <si>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</si>
  <si>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</si>
  <si>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</si>
  <si>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</si>
  <si>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</si>
  <si>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</si>
  <si>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</si>
  <si>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</si>
  <si>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</si>
  <si>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</si>
  <si>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</si>
  <si>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</si>
  <si>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</si>
  <si>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</si>
  <si>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</si>
  <si>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</si>
  <si>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</si>
  <si>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</si>
  <si>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</si>
  <si>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</si>
  <si>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</si>
  <si>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</si>
  <si>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</si>
  <si>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</si>
  <si>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</si>
  <si>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</si>
  <si>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</si>
  <si>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</si>
  <si>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</si>
  <si>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</si>
  <si>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</si>
  <si>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</si>
  <si>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</si>
  <si>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</si>
  <si>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</si>
  <si>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</si>
  <si>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</si>
  <si>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</si>
  <si>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</si>
  <si>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</si>
  <si>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</si>
  <si>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</si>
  <si>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</si>
  <si>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</si>
  <si>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</si>
  <si>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</si>
  <si>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</si>
  <si>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</si>
  <si>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</si>
  <si>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</si>
  <si>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</si>
  <si>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</si>
  <si>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</si>
  <si>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</si>
  <si>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</si>
  <si>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</si>
  <si>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</si>
  <si>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</si>
  <si>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</si>
  <si>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</si>
  <si>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</si>
  <si>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</si>
  <si>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</si>
  <si>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</si>
  <si>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</si>
  <si>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</si>
  <si>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</si>
  <si>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</si>
  <si>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</si>
  <si>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</si>
  <si>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</si>
  <si>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</si>
  <si>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</si>
  <si>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</si>
  <si>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</si>
  <si>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</si>
  <si>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</si>
  <si>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</si>
  <si>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</si>
  <si>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</si>
  <si>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</si>
  <si>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</si>
  <si>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</si>
  <si>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</si>
  <si>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</si>
  <si>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</si>
  <si>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</si>
  <si>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</si>
  <si>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</si>
  <si>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</si>
  <si>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</si>
  <si>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</si>
  <si>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</si>
  <si>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</si>
  <si>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</si>
  <si>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</si>
  <si>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</si>
  <si>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</si>
  <si>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</si>
  <si>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</si>
  <si>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</si>
  <si>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</si>
  <si>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</si>
  <si>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</si>
  <si>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</si>
  <si>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</si>
  <si>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</si>
  <si>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</si>
  <si>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</si>
  <si>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</si>
  <si>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</si>
  <si>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</si>
  <si>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</si>
  <si>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</si>
  <si>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</si>
  <si>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</si>
  <si>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</si>
  <si>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</si>
  <si>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</si>
  <si>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</si>
  <si>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</si>
  <si>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</si>
  <si>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</si>
  <si>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</si>
  <si>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</si>
  <si>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</si>
  <si>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</si>
  <si>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</si>
  <si>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</si>
  <si>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</si>
  <si>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</si>
  <si>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</si>
  <si>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</si>
  <si>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</si>
  <si>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</si>
  <si>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</si>
  <si>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</si>
  <si>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</si>
  <si>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</si>
  <si>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</si>
  <si>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</si>
  <si>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</si>
  <si>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</si>
  <si>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</si>
  <si>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</si>
  <si>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</si>
  <si>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</si>
  <si>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</si>
  <si>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</si>
  <si>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</si>
  <si>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</si>
  <si>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</si>
  <si>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</si>
  <si>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</si>
  <si>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</si>
  <si>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</si>
  <si>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</si>
  <si>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</si>
  <si>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</si>
  <si>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</si>
  <si>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</si>
  <si>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</si>
  <si>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</si>
  <si>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</si>
  <si>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</si>
  <si>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</si>
  <si>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</si>
  <si>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</si>
  <si>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</si>
  <si>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</si>
  <si>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</si>
  <si>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</si>
  <si>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</si>
  <si>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</si>
  <si>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</si>
  <si>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</si>
  <si>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</si>
  <si>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</si>
  <si>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</si>
  <si>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</si>
  <si>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</si>
  <si>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</si>
  <si>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</si>
  <si>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</si>
  <si>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</si>
  <si>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</si>
  <si>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</si>
  <si>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</si>
  <si>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</si>
  <si>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</si>
  <si>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</si>
  <si>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</si>
  <si>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</si>
  <si>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</si>
  <si>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</si>
  <si>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</si>
  <si>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</si>
  <si>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</si>
  <si>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</si>
  <si>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</si>
  <si>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</si>
  <si>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</si>
  <si>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</si>
  <si>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</si>
  <si>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</si>
  <si>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</si>
  <si>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</si>
  <si>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</si>
  <si>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</si>
  <si>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</si>
  <si>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</si>
  <si>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</si>
  <si>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</si>
  <si>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</si>
  <si>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</si>
  <si>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</si>
  <si>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</si>
  <si>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</si>
  <si>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</si>
  <si>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</si>
  <si>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</si>
  <si>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</si>
  <si>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</si>
  <si>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</si>
  <si>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</si>
  <si>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</si>
  <si>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</si>
  <si>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</si>
  <si>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</si>
  <si>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</si>
  <si>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</si>
  <si>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</si>
  <si>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</si>
  <si>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</si>
  <si>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</si>
  <si>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</si>
  <si>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</si>
  <si>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</si>
  <si>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</si>
  <si>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</si>
  <si>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</si>
  <si>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</si>
  <si>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</si>
  <si>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</si>
  <si>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</si>
  <si>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</si>
  <si>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</si>
  <si>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</si>
  <si>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</si>
  <si>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</si>
  <si>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</si>
  <si>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</si>
  <si>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</si>
  <si>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</si>
  <si>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</si>
  <si>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</si>
  <si>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</si>
  <si>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</si>
  <si>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</si>
  <si>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</si>
  <si>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</si>
  <si>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</si>
  <si>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</si>
  <si>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</si>
  <si>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</si>
  <si>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</si>
  <si>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</si>
  <si>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</si>
  <si>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</si>
  <si>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</si>
  <si>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</si>
  <si>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</si>
  <si>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</si>
  <si>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</si>
  <si>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</si>
  <si>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</si>
  <si>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</si>
  <si>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</si>
  <si>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</si>
  <si>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</si>
  <si>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</si>
  <si>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</si>
  <si>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</si>
  <si>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</si>
  <si>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</si>
  <si>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</si>
  <si>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</si>
  <si>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</si>
  <si>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</si>
  <si>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</si>
  <si>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</si>
  <si>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</si>
  <si>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</si>
  <si>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</si>
  <si>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</si>
  <si>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</si>
  <si>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</si>
  <si>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</si>
  <si>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</si>
  <si>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</si>
  <si>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</si>
  <si>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</si>
  <si>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</si>
  <si>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</si>
  <si>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</si>
  <si>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</si>
  <si>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</si>
  <si>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</si>
  <si>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</si>
  <si>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</si>
  <si>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</si>
  <si>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</si>
  <si>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</si>
  <si>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</si>
  <si>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</si>
  <si>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</si>
  <si>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</si>
  <si>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</si>
  <si>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</si>
  <si>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</si>
  <si>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</si>
  <si>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</si>
  <si>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</si>
  <si>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</si>
  <si>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</si>
  <si>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</si>
  <si>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</si>
  <si>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</si>
  <si>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</si>
  <si>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</si>
  <si>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</si>
  <si>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</si>
  <si>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</si>
  <si>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</si>
  <si>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</si>
  <si>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</si>
  <si>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</si>
  <si>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</si>
  <si>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</si>
  <si>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</si>
  <si>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</si>
  <si>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</si>
  <si>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</si>
  <si>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</si>
  <si>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</si>
  <si>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</si>
  <si>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</si>
  <si>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</si>
  <si>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</si>
  <si>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</si>
  <si>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</si>
  <si>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</si>
  <si>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</si>
  <si>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</si>
  <si>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</si>
  <si>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</si>
  <si>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</si>
  <si>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</si>
  <si>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</si>
  <si>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</si>
  <si>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</si>
  <si>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</si>
  <si>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</si>
  <si>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</si>
  <si>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</si>
  <si>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</si>
  <si>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</si>
  <si>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</si>
  <si>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</si>
  <si>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</si>
  <si>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</si>
  <si>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</si>
  <si>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</si>
  <si>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</si>
  <si>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</si>
  <si>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</si>
  <si>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</si>
  <si>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</si>
  <si>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</si>
  <si>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</si>
  <si>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</si>
  <si>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</si>
  <si>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</si>
  <si>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</si>
  <si>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</si>
  <si>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</si>
  <si>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</si>
  <si>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</si>
  <si>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</si>
  <si>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</si>
  <si>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</si>
  <si>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</si>
  <si>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</si>
  <si>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</si>
  <si>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</si>
  <si>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</si>
  <si>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</si>
  <si>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</si>
  <si>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</si>
  <si>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</si>
  <si>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</si>
  <si>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</si>
  <si>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</si>
  <si>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</si>
  <si>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</si>
  <si>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</si>
  <si>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</si>
  <si>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</si>
  <si>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</si>
  <si>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</si>
  <si>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</si>
  <si>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</si>
  <si>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</si>
  <si>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</si>
  <si>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</si>
  <si>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</si>
  <si>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</si>
  <si>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</si>
  <si>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</si>
  <si>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</si>
  <si>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</si>
  <si>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</si>
  <si>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</si>
  <si>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</si>
  <si>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</si>
  <si>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</si>
  <si>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</si>
  <si>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</si>
  <si>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</si>
  <si>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</si>
  <si>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</si>
  <si>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</si>
  <si>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</si>
  <si>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</si>
  <si>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</si>
  <si>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</si>
  <si>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</si>
  <si>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</si>
  <si>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</si>
  <si>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</si>
  <si>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</si>
  <si>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</si>
  <si>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</si>
  <si>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</si>
  <si>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</si>
  <si>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</si>
  <si>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</si>
  <si>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</si>
  <si>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</si>
  <si>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</si>
  <si>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</si>
  <si>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</si>
  <si>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</si>
  <si>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</si>
  <si>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</si>
  <si>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</si>
  <si>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</si>
  <si>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</si>
  <si>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</si>
  <si>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</si>
  <si>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</si>
  <si>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</si>
  <si>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</si>
  <si>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</si>
  <si>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</si>
  <si>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</si>
  <si>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</si>
  <si>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</si>
  <si>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</si>
  <si>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</si>
  <si>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</si>
  <si>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</si>
  <si>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</si>
  <si>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</si>
  <si>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</si>
  <si>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</si>
  <si>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</si>
  <si>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</si>
  <si>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</si>
  <si>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</si>
  <si>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</si>
  <si>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</si>
  <si>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</si>
  <si>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</si>
  <si>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</si>
  <si>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</si>
  <si>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</si>
  <si>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</si>
  <si>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</si>
  <si>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</si>
  <si>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</si>
  <si>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</si>
  <si>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</si>
  <si>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</si>
  <si>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</si>
  <si>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</si>
  <si>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</si>
  <si>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</si>
  <si>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</si>
  <si>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</si>
  <si>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</si>
  <si>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</si>
  <si>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</si>
  <si>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</si>
  <si>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</si>
  <si>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</si>
  <si>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</si>
  <si>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</si>
  <si>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</si>
  <si>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</si>
  <si>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</si>
  <si>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</si>
  <si>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</si>
  <si>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</si>
  <si>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</si>
  <si>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</si>
  <si>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</si>
  <si>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</si>
  <si>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</si>
  <si>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</si>
  <si>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</si>
  <si>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</si>
  <si>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</si>
  <si>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</si>
  <si>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</si>
  <si>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</si>
  <si>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</si>
  <si>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</si>
  <si>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</si>
  <si>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</si>
  <si>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</si>
  <si>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</si>
  <si>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</si>
  <si>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</si>
  <si>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</si>
  <si>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</si>
  <si>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</si>
  <si>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</si>
  <si>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</si>
  <si>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</si>
  <si>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</si>
  <si>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</si>
  <si>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</si>
  <si>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</si>
  <si>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</si>
  <si>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</si>
  <si>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</si>
  <si>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</si>
  <si>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</si>
  <si>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</si>
  <si>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</si>
  <si>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</si>
  <si>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</si>
  <si>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</si>
  <si>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</si>
  <si>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</si>
  <si>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</si>
  <si>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</si>
  <si>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</si>
  <si>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</si>
  <si>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</si>
  <si>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</si>
  <si>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</si>
  <si>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</si>
  <si>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</si>
  <si>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</si>
  <si>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</si>
  <si>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</si>
  <si>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</si>
  <si>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</si>
  <si>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</si>
  <si>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</si>
  <si>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</si>
  <si>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</si>
  <si>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</si>
  <si>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</si>
  <si>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</si>
  <si>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</si>
  <si>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</si>
  <si>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</si>
  <si>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</si>
  <si>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</si>
  <si>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</si>
  <si>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</si>
  <si>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</si>
  <si>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</si>
  <si>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</si>
  <si>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</si>
  <si>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</si>
  <si>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</si>
  <si>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</si>
  <si>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</si>
  <si>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</si>
  <si>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</si>
  <si>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</si>
  <si>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</si>
  <si>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</si>
  <si>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</si>
  <si>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</si>
  <si>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</si>
  <si>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</si>
  <si>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</si>
  <si>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</si>
  <si>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</si>
  <si>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</si>
  <si>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</si>
  <si>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</si>
  <si>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</si>
  <si>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</si>
  <si>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</si>
  <si>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</si>
  <si>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</si>
  <si>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</si>
  <si>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</si>
  <si>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</si>
  <si>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</si>
  <si>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</si>
  <si>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</si>
  <si>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</si>
  <si>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</si>
  <si>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</si>
  <si>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</si>
  <si>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</si>
  <si>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</si>
  <si>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</si>
  <si>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</si>
  <si>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</si>
  <si>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</si>
  <si>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</si>
  <si>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</si>
  <si>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</si>
  <si>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</si>
  <si>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</si>
  <si>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</si>
  <si>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</si>
  <si>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</si>
  <si>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</si>
  <si>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</si>
  <si>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</si>
  <si>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</si>
  <si>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</si>
  <si>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</si>
  <si>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</si>
  <si>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</si>
  <si>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</si>
  <si>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</si>
  <si>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</si>
  <si>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</si>
  <si>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</si>
  <si>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</si>
  <si>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</si>
  <si>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</si>
  <si>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</si>
  <si>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</si>
  <si>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</si>
  <si>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</si>
  <si>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</si>
  <si>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</si>
  <si>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</si>
  <si>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</si>
  <si>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</si>
  <si>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</si>
  <si>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</si>
  <si>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</si>
  <si>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</si>
  <si>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</si>
  <si>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</si>
  <si>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</si>
  <si>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</si>
  <si>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</si>
  <si>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</si>
  <si>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</si>
  <si>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</si>
  <si>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</si>
  <si>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</si>
  <si>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</si>
  <si>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</si>
  <si>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</si>
  <si>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</si>
  <si>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</si>
  <si>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</si>
  <si>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</si>
  <si>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</si>
  <si>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</si>
  <si>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</si>
  <si>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</si>
  <si>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</si>
  <si>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</si>
  <si>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</si>
  <si>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</si>
  <si>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</si>
  <si>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</si>
  <si>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</si>
  <si>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</si>
  <si>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</si>
  <si>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</si>
  <si>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</si>
  <si>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</si>
  <si>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</si>
  <si>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</si>
  <si>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</si>
  <si>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</si>
  <si>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</si>
  <si>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</si>
  <si>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</si>
  <si>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</si>
  <si>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</si>
  <si>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</si>
  <si>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</si>
  <si>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</si>
  <si>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</si>
  <si>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</si>
  <si>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</si>
  <si>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</si>
  <si>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</si>
  <si>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</si>
  <si>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</si>
  <si>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</si>
  <si>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</si>
  <si>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</si>
  <si>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</si>
  <si>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</si>
  <si>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</si>
  <si>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</si>
  <si>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</si>
  <si>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</si>
  <si>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</si>
  <si>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</si>
  <si>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</si>
  <si>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</si>
  <si>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</si>
  <si>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</si>
  <si>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</si>
  <si>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</si>
  <si>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</si>
  <si>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</si>
  <si>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</si>
  <si>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</si>
  <si>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</si>
  <si>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</si>
  <si>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</si>
  <si>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</si>
  <si>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</si>
  <si>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</si>
  <si>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</si>
  <si>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</si>
  <si>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</si>
  <si>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</si>
  <si>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</si>
  <si>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</si>
  <si>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</si>
  <si>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</si>
  <si>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</si>
  <si>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</si>
  <si>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</si>
  <si>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</si>
  <si>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</si>
  <si>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</si>
  <si>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</si>
  <si>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</si>
  <si>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</si>
  <si>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</si>
  <si>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</si>
  <si>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</si>
  <si>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</si>
  <si>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</si>
  <si>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</si>
  <si>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</si>
  <si>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</si>
  <si>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</si>
  <si>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</si>
  <si>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</si>
  <si>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</si>
  <si>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</si>
  <si>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</si>
  <si>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</si>
  <si>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</si>
  <si>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</si>
  <si>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</si>
  <si>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</si>
  <si>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</si>
  <si>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</si>
  <si>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</si>
  <si>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</si>
  <si>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</si>
  <si>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</si>
  <si>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</si>
  <si>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</si>
  <si>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</si>
  <si>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</si>
  <si>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</si>
  <si>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</si>
  <si>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</si>
  <si>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</si>
  <si>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</si>
  <si>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</si>
  <si>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</si>
  <si>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</si>
  <si>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</si>
  <si>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</si>
  <si>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</si>
  <si>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</si>
  <si>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</si>
  <si>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</si>
  <si>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</si>
  <si>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</si>
  <si>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</si>
  <si>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</si>
  <si>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</si>
  <si>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</si>
  <si>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</si>
  <si>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</si>
  <si>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</si>
  <si>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</si>
  <si>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</si>
  <si>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</si>
  <si>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</si>
  <si>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</si>
  <si>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</si>
  <si>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</si>
  <si>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</si>
  <si>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</si>
  <si>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</si>
  <si>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</si>
  <si>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</si>
  <si>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</si>
  <si>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</si>
  <si>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</si>
  <si>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</si>
  <si>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</si>
  <si>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</si>
  <si>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</si>
  <si>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</si>
  <si>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</si>
  <si>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</si>
  <si>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</si>
  <si>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</si>
  <si>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</si>
  <si>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</si>
  <si>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</si>
  <si>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</si>
  <si>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</si>
  <si>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</si>
  <si>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</si>
  <si>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</si>
  <si>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</si>
  <si>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</si>
  <si>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</si>
  <si>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</si>
  <si>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</si>
  <si>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</si>
  <si>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</si>
  <si>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</si>
  <si>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</si>
  <si>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</si>
  <si>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</si>
  <si>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</si>
  <si>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</si>
  <si>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</si>
  <si>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</si>
  <si>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</si>
  <si>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</si>
  <si>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</si>
  <si>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</si>
  <si>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</si>
  <si>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</si>
  <si>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</si>
  <si>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</si>
  <si>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</si>
  <si>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</si>
  <si>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</si>
  <si>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</si>
  <si>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</si>
  <si>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</si>
  <si>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</si>
  <si>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</si>
  <si>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</si>
  <si>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</si>
  <si>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</si>
  <si>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</si>
  <si>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</si>
  <si>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</si>
  <si>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</si>
  <si>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</si>
  <si>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</si>
  <si>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</si>
  <si>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</si>
  <si>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</si>
  <si>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</si>
  <si>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</si>
  <si>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</si>
  <si>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</si>
  <si>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</si>
  <si>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</si>
  <si>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</si>
  <si>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</si>
  <si>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</si>
  <si>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</si>
  <si>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</si>
  <si>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</si>
  <si>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</si>
  <si>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</si>
  <si>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</si>
  <si>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</si>
  <si>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</si>
  <si>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</si>
  <si>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</si>
  <si>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</si>
  <si>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</si>
  <si>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</si>
  <si>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</si>
  <si>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</si>
  <si>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</si>
  <si>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</si>
  <si>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</si>
  <si>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</si>
  <si>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</si>
  <si>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</si>
  <si>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</si>
  <si>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</si>
  <si>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</si>
  <si>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</si>
  <si>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</si>
  <si>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</si>
  <si>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</si>
  <si>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</si>
  <si>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</si>
  <si>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</si>
  <si>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</si>
  <si>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</si>
  <si>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</si>
  <si>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</si>
  <si>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</si>
  <si>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</si>
  <si>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</si>
  <si>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</si>
  <si>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</si>
  <si>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</si>
  <si>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</si>
  <si>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</si>
  <si>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</si>
  <si>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</si>
  <si>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</si>
  <si>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</si>
  <si>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</si>
  <si>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</si>
  <si>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</si>
  <si>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</si>
  <si>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</si>
  <si>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</si>
  <si>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</si>
  <si>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</si>
  <si>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</si>
  <si>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</si>
  <si>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</si>
  <si>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</si>
  <si>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</si>
  <si>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</si>
  <si>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</si>
  <si>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</si>
  <si>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</si>
  <si>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</si>
  <si>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</si>
  <si>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</si>
  <si>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</si>
  <si>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</si>
  <si>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</si>
  <si>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</si>
  <si>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</si>
  <si>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</si>
  <si>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</si>
  <si>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</si>
  <si>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</si>
  <si>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</si>
  <si>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</si>
  <si>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</si>
  <si>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</si>
  <si>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</si>
  <si>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</si>
  <si>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</si>
  <si>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</si>
  <si>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</si>
  <si>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</si>
  <si>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</si>
  <si>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</si>
  <si>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</si>
  <si>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</si>
  <si>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</si>
  <si>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</si>
  <si>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</si>
  <si>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</si>
  <si>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</si>
  <si>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</si>
  <si>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</si>
  <si>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</si>
  <si>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</si>
  <si>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</si>
  <si>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</si>
  <si>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</si>
  <si>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</si>
  <si>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</si>
  <si>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</si>
  <si>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</si>
  <si>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</si>
  <si>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</si>
  <si>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</si>
  <si>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</si>
  <si>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</si>
  <si>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</si>
  <si>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</si>
  <si>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</si>
  <si>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</si>
  <si>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</si>
  <si>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</si>
  <si>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</si>
  <si>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</si>
  <si>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</si>
  <si>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</si>
  <si>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</si>
  <si>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</si>
  <si>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</si>
  <si>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</si>
  <si>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</si>
  <si>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</si>
  <si>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</si>
  <si>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</si>
  <si>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</si>
  <si>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</si>
  <si>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</si>
  <si>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</si>
  <si>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</si>
  <si>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</si>
  <si>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</si>
  <si>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</si>
  <si>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</si>
  <si>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</si>
  <si>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</si>
  <si>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</si>
  <si>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</si>
  <si>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</si>
  <si>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</si>
  <si>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</si>
  <si>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</si>
  <si>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</si>
  <si>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</si>
  <si>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</si>
  <si>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</si>
  <si>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</si>
  <si>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</si>
  <si>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</si>
  <si>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</si>
  <si>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</si>
  <si>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</si>
  <si>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</si>
  <si>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</si>
  <si>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</si>
  <si>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</si>
  <si>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</si>
  <si>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</si>
  <si>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</si>
  <si>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</si>
  <si>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</si>
  <si>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</si>
  <si>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</si>
  <si>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</si>
  <si>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</si>
  <si>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</si>
  <si>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</si>
  <si>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</si>
  <si>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</si>
  <si>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</si>
  <si>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</si>
  <si>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</si>
  <si>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</si>
  <si>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</si>
  <si>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</si>
  <si>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</si>
  <si>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</si>
  <si>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</si>
  <si>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</si>
  <si>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</si>
  <si>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</si>
  <si>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</si>
  <si>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</si>
  <si>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</si>
  <si>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</si>
  <si>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</si>
  <si>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</si>
  <si>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</si>
  <si>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</si>
  <si>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</si>
  <si>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</si>
  <si>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</si>
  <si>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</si>
  <si>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</si>
  <si>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</si>
  <si>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</si>
  <si>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</si>
  <si>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</si>
  <si>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</si>
  <si>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</si>
  <si>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</si>
  <si>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</si>
  <si>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</si>
  <si>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</si>
  <si>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</si>
  <si>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</si>
  <si>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</si>
  <si>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</si>
  <si>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</si>
  <si>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</si>
  <si>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</si>
  <si>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</si>
  <si>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</si>
  <si>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</si>
  <si>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</si>
  <si>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</si>
  <si>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</si>
  <si>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</si>
  <si>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</si>
  <si>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</si>
  <si>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</si>
  <si>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</si>
  <si>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</si>
  <si>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</si>
  <si>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</si>
  <si>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</si>
  <si>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</si>
  <si>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</si>
  <si>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</si>
  <si>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</si>
  <si>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</si>
  <si>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</si>
  <si>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</si>
  <si>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</si>
  <si>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</si>
  <si>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</si>
  <si>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</si>
  <si>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</si>
  <si>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</si>
  <si>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</si>
  <si>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</si>
  <si>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</si>
  <si>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</si>
  <si>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</si>
  <si>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</si>
  <si>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</si>
  <si>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</si>
  <si>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</si>
  <si>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</si>
  <si>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</si>
  <si>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</si>
  <si>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</si>
  <si>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</si>
  <si>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</si>
  <si>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</si>
  <si>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</si>
  <si>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</si>
  <si>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</si>
  <si>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</si>
  <si>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</si>
  <si>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</si>
  <si>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</si>
  <si>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</si>
  <si>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</si>
  <si>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</si>
  <si>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</si>
  <si>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</si>
  <si>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</si>
  <si>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</si>
  <si>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</si>
  <si>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</si>
  <si>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</si>
  <si>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</si>
  <si>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</si>
  <si>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</si>
  <si>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</si>
  <si>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</si>
  <si>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</si>
  <si>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</si>
  <si>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</si>
  <si>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</si>
  <si>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</si>
  <si>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</si>
  <si>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</si>
  <si>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</si>
  <si>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</si>
  <si>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</si>
  <si>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</si>
  <si>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</si>
  <si>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</si>
  <si>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</si>
  <si>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</si>
  <si>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</si>
  <si>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</si>
  <si>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</si>
  <si>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</si>
  <si>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</si>
  <si>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</si>
  <si>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</si>
  <si>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</si>
  <si>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</si>
  <si>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</si>
  <si>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</si>
  <si>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</si>
  <si>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</si>
  <si>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</si>
  <si>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</si>
  <si>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</si>
  <si>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</si>
  <si>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</si>
  <si>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</si>
  <si>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</si>
  <si>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</si>
  <si>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</si>
  <si>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</si>
  <si>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</si>
  <si>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</si>
  <si>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</si>
  <si>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</si>
  <si>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</si>
  <si>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</si>
  <si>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</si>
  <si>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</si>
  <si>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</si>
  <si>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</si>
  <si>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</si>
  <si>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</si>
  <si>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</si>
  <si>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</si>
  <si>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</si>
  <si>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</si>
  <si>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</si>
  <si>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</si>
  <si>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</si>
  <si>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</si>
  <si>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</si>
  <si>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</si>
  <si>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</si>
  <si>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</si>
  <si>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</si>
  <si>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</si>
  <si>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</si>
  <si>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</si>
  <si>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</si>
  <si>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</si>
  <si>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</si>
  <si>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</si>
  <si>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</si>
  <si>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</si>
  <si>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</si>
  <si>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</si>
  <si>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</si>
  <si>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</si>
  <si>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</si>
  <si>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</si>
  <si>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</si>
  <si>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</si>
  <si>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</si>
  <si>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</si>
  <si>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</si>
  <si>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</si>
  <si>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</si>
  <si>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</si>
  <si>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</si>
  <si>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</si>
  <si>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</si>
  <si>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</si>
  <si>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</si>
  <si>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</si>
  <si>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</si>
  <si>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</si>
  <si>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</si>
  <si>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</si>
  <si>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</si>
  <si>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</si>
  <si>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</si>
  <si>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</si>
  <si>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</si>
  <si>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</si>
  <si>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</si>
  <si>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</si>
  <si>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</si>
  <si>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</si>
  <si>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</si>
  <si>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</si>
  <si>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</si>
  <si>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</si>
  <si>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</si>
  <si>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</si>
  <si>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</si>
  <si>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</si>
  <si>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</si>
  <si>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</si>
  <si>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</si>
  <si>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</si>
  <si>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</si>
  <si>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</si>
  <si>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</si>
  <si>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</si>
  <si>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</si>
  <si>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</si>
  <si>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</si>
  <si>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</si>
  <si>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</si>
  <si>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</si>
  <si>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</si>
  <si>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</si>
  <si>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</si>
  <si>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</si>
  <si>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</si>
  <si>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</si>
  <si>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</si>
  <si>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</si>
  <si>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</si>
  <si>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</si>
  <si>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</si>
  <si>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</si>
  <si>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</si>
  <si>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</si>
  <si>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</si>
  <si>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</si>
  <si>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</si>
  <si>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</si>
  <si>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</si>
  <si>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</si>
  <si>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</si>
  <si>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</si>
  <si>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</si>
  <si>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</si>
  <si>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</si>
  <si>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</si>
  <si>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</si>
  <si>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</si>
  <si>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</si>
  <si>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</si>
  <si>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</si>
  <si>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</si>
  <si>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</si>
  <si>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</si>
  <si>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</si>
  <si>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</si>
  <si>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</si>
  <si>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</si>
  <si>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</si>
  <si>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</si>
  <si>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</si>
  <si>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</si>
  <si>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</si>
  <si>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</si>
  <si>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</si>
  <si>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</si>
  <si>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</si>
  <si>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</si>
  <si>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</si>
  <si>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</si>
  <si>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</si>
  <si>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</si>
  <si>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</si>
  <si>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</si>
  <si>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</si>
  <si>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</si>
  <si>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</si>
  <si>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</si>
  <si>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</si>
  <si>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</si>
  <si>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</si>
  <si>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</si>
  <si>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</si>
  <si>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</si>
  <si>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</si>
  <si>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</si>
  <si>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</si>
  <si>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</si>
  <si>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</si>
  <si>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</si>
  <si>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</si>
  <si>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</si>
  <si>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</si>
  <si>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</si>
  <si>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</si>
  <si>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</si>
  <si>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</si>
  <si>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</si>
  <si>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</si>
  <si>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</si>
  <si>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</si>
  <si>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</si>
  <si>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</si>
  <si>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</si>
  <si>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</si>
  <si>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</si>
  <si>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</si>
  <si>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</si>
  <si>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</si>
  <si>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</si>
  <si>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</si>
  <si>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</si>
  <si>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</si>
  <si>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</si>
  <si>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</si>
  <si>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</si>
  <si>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</si>
  <si>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</si>
  <si>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</si>
  <si>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</si>
  <si>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</si>
  <si>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</si>
  <si>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</si>
  <si>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</si>
  <si>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</si>
  <si>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</si>
  <si>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</si>
  <si>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</si>
  <si>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</si>
  <si>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</si>
  <si>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</si>
  <si>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</si>
  <si>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</si>
  <si>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</si>
  <si>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</si>
  <si>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</si>
  <si>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</si>
  <si>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</si>
  <si>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</si>
  <si>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</si>
  <si>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</si>
  <si>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</si>
  <si>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</si>
  <si>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</si>
  <si>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</si>
  <si>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</si>
  <si>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</si>
  <si>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</si>
  <si>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</si>
  <si>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</si>
  <si>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</si>
  <si>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</si>
  <si>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</si>
  <si>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</si>
  <si>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</si>
  <si>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</si>
  <si>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</si>
  <si>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</si>
  <si>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</si>
  <si>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</si>
  <si>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</si>
  <si>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</si>
  <si>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</si>
  <si>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</si>
  <si>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</si>
  <si>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</si>
  <si>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</si>
  <si>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</si>
  <si>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</si>
  <si>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</si>
  <si>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</si>
  <si>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</si>
  <si>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</si>
  <si>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</si>
  <si>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</si>
  <si>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</si>
  <si>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</si>
  <si>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</si>
  <si>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</si>
  <si>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</si>
  <si>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</si>
  <si>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</si>
  <si>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</si>
  <si>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</si>
  <si>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</si>
  <si>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</si>
  <si>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</si>
  <si>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</si>
  <si>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</si>
  <si>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</si>
  <si>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</si>
  <si>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</si>
  <si>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</si>
  <si>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</si>
  <si>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</si>
  <si>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</si>
  <si>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</si>
  <si>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</si>
  <si>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</si>
  <si>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</si>
  <si>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</si>
  <si>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</si>
  <si>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</si>
  <si>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</si>
  <si>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</si>
  <si>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</si>
  <si>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</si>
  <si>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</si>
  <si>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</si>
  <si>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</si>
  <si>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</si>
  <si>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</si>
  <si>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</si>
  <si>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</si>
  <si>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</si>
  <si>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</si>
  <si>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</si>
  <si>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</si>
  <si>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</si>
  <si>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</si>
  <si>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</si>
  <si>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</si>
  <si>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</si>
  <si>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</si>
  <si>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</si>
  <si>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</si>
  <si>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</si>
  <si>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</si>
  <si>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</si>
  <si>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</si>
  <si>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</si>
  <si>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</si>
  <si>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</si>
  <si>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</si>
  <si>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</si>
  <si>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</si>
  <si>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</si>
  <si>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</si>
  <si>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</si>
  <si>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</si>
  <si>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</si>
  <si>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</si>
  <si>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</si>
  <si>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</si>
  <si>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</si>
  <si>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</si>
  <si>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</si>
  <si>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</si>
  <si>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</si>
  <si>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</si>
  <si>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</si>
  <si>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</si>
  <si>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</si>
  <si>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</si>
  <si>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</si>
  <si>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</si>
  <si>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</si>
  <si>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</si>
  <si>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</si>
  <si>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</si>
  <si>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</si>
  <si>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</si>
  <si>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</si>
  <si>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</si>
  <si>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</si>
  <si>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</si>
  <si>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</si>
  <si>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</si>
  <si>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</si>
  <si>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</si>
  <si>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</si>
  <si>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</si>
  <si>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</si>
  <si>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</si>
  <si>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</si>
  <si>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</si>
  <si>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</si>
  <si>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</si>
  <si>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</si>
  <si>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</si>
  <si>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</si>
  <si>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</si>
  <si>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</si>
  <si>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</si>
  <si>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</si>
  <si>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</si>
  <si>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</si>
  <si>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</si>
  <si>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</si>
  <si>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</si>
  <si>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</si>
  <si>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</si>
  <si>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</si>
  <si>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</si>
  <si>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</si>
  <si>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</si>
  <si>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</si>
  <si>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</si>
  <si>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</si>
  <si>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</si>
  <si>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</si>
  <si>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</si>
  <si>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</si>
  <si>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</si>
  <si>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</si>
  <si>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</si>
  <si>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</si>
  <si>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</si>
  <si>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</si>
  <si>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</si>
  <si>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</si>
  <si>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</si>
  <si>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</si>
  <si>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</si>
  <si>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</si>
  <si>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</si>
  <si>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</si>
  <si>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</si>
  <si>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</si>
  <si>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</si>
  <si>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</si>
  <si>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</si>
  <si>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</si>
  <si>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</si>
  <si>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</si>
  <si>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</si>
  <si>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</si>
  <si>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</si>
  <si>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</si>
  <si>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</si>
  <si>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</si>
  <si>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</si>
  <si>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</si>
  <si>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</si>
  <si>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</si>
  <si>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</si>
  <si>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</si>
  <si>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</si>
  <si>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</si>
  <si>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</si>
  <si>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</si>
  <si>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</si>
  <si>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</si>
  <si>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</si>
  <si>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</si>
  <si>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</si>
  <si>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</si>
  <si>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</si>
  <si>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</si>
  <si>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</si>
  <si>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</si>
  <si>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</si>
  <si>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</si>
  <si>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</si>
  <si>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</si>
  <si>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</si>
  <si>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</si>
  <si>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</si>
  <si>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</si>
  <si>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</si>
  <si>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</si>
  <si>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</si>
  <si>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</si>
  <si>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</si>
  <si>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</si>
  <si>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</si>
  <si>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</si>
  <si>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</si>
  <si>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</si>
  <si>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</si>
  <si>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</si>
  <si>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</si>
  <si>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</si>
  <si>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</si>
  <si>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</si>
  <si>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</si>
  <si>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</si>
  <si>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</si>
  <si>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</si>
  <si>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</si>
  <si>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</si>
  <si>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</si>
  <si>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</si>
  <si>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</si>
  <si>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</si>
  <si>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</si>
  <si>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</si>
  <si>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</si>
  <si>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</si>
  <si>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</si>
  <si>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</si>
  <si>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</si>
  <si>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</si>
  <si>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</si>
  <si>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</si>
  <si>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</si>
  <si>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</si>
  <si>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</si>
  <si>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</si>
  <si>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</si>
  <si>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</si>
  <si>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</si>
  <si>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</si>
  <si>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</si>
  <si>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</si>
  <si>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</si>
  <si>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</si>
  <si>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</si>
  <si>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</si>
  <si>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</si>
  <si>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</si>
  <si>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</si>
  <si>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</si>
  <si>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</si>
  <si>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</si>
  <si>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</si>
  <si>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</si>
  <si>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</si>
  <si>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</si>
  <si>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</si>
  <si>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</si>
  <si>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</si>
  <si>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</si>
  <si>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</si>
  <si>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</si>
  <si>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</si>
  <si>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</si>
  <si>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</si>
  <si>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</si>
  <si>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</si>
  <si>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</si>
  <si>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</si>
  <si>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</si>
  <si>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</si>
  <si>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</si>
  <si>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</si>
  <si>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</si>
  <si>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</si>
  <si>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</si>
  <si>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</si>
  <si>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</si>
  <si>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</si>
  <si>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</si>
  <si>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</si>
  <si>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</si>
  <si>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</si>
  <si>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</si>
  <si>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</si>
  <si>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</si>
  <si>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</si>
  <si>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</si>
  <si>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</si>
  <si>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</si>
  <si>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</si>
  <si>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</si>
  <si>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</si>
  <si>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</si>
  <si>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</si>
  <si>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</si>
  <si>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</si>
  <si>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</si>
  <si>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</si>
  <si>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</si>
  <si>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</si>
  <si>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</si>
  <si>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</si>
  <si>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</si>
  <si>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</si>
  <si>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</si>
  <si>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</si>
  <si>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</si>
  <si>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</si>
  <si>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</si>
  <si>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</si>
  <si>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</si>
  <si>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</si>
  <si>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</si>
  <si>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</si>
  <si>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</si>
  <si>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</si>
  <si>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</si>
  <si>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</si>
  <si>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</si>
  <si>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</si>
  <si>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</si>
  <si>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</si>
  <si>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</si>
  <si>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</si>
  <si>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</si>
  <si>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</si>
  <si>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</si>
  <si>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</si>
  <si>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</si>
  <si>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</si>
  <si>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</si>
  <si>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</si>
  <si>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</si>
  <si>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</si>
  <si>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</si>
  <si>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</si>
  <si>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</si>
  <si>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</si>
  <si>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</si>
  <si>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</si>
  <si>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</si>
  <si>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</si>
  <si>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</si>
  <si>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</si>
  <si>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</si>
  <si>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</si>
  <si>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</si>
  <si>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</si>
  <si>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</si>
  <si>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</si>
  <si>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</si>
  <si>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</si>
  <si>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</si>
  <si>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</si>
  <si>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</si>
  <si>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</si>
  <si>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</si>
  <si>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</si>
  <si>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</si>
  <si>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</si>
  <si>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</si>
  <si>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</si>
  <si>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</si>
  <si>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</si>
  <si>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</si>
  <si>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</si>
  <si>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</si>
  <si>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</si>
  <si>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</si>
  <si>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</si>
  <si>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</si>
  <si>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</si>
  <si>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</si>
  <si>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</si>
  <si>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</si>
  <si>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</si>
  <si>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</si>
  <si>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</si>
  <si>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</si>
  <si>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</si>
  <si>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</si>
  <si>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</si>
  <si>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</si>
  <si>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</si>
  <si>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</si>
  <si>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</si>
  <si>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</si>
  <si>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</si>
  <si>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</si>
  <si>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</si>
  <si>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</si>
  <si>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</si>
  <si>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</si>
  <si>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</si>
  <si>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</si>
  <si>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</si>
  <si>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</si>
  <si>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</si>
  <si>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</si>
  <si>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</si>
  <si>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</si>
  <si>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</si>
  <si>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</si>
  <si>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</si>
  <si>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</si>
  <si>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</si>
  <si>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</si>
  <si>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</si>
  <si>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</si>
  <si>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</si>
  <si>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</si>
  <si>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</si>
  <si>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</si>
  <si>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</si>
  <si>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</si>
  <si>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</si>
  <si>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</si>
  <si>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</si>
  <si>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</si>
  <si>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</si>
  <si>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</si>
  <si>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</si>
  <si>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</si>
  <si>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</si>
  <si>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</si>
  <si>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</si>
  <si>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</si>
  <si>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</si>
  <si>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</si>
  <si>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</si>
  <si>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</si>
  <si>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</si>
  <si>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</si>
  <si>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</si>
  <si>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</si>
  <si>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</si>
  <si>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</si>
  <si>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</si>
  <si>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</si>
  <si>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</si>
  <si>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</si>
  <si>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</si>
  <si>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</si>
  <si>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</si>
  <si>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</si>
  <si>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</si>
  <si>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</si>
  <si>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</si>
  <si>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</si>
  <si>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</si>
  <si>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</si>
  <si>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</si>
  <si>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</si>
  <si>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</si>
  <si>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</si>
  <si>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</si>
  <si>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</si>
  <si>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</si>
  <si>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</si>
  <si>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</si>
  <si>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</si>
  <si>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</si>
  <si>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</si>
  <si>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</si>
  <si>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</si>
  <si>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</si>
  <si>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</si>
  <si>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</si>
  <si>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</si>
  <si>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</si>
  <si>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</si>
  <si>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</si>
  <si>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</si>
  <si>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</si>
  <si>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</si>
  <si>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</si>
  <si>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</si>
  <si>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</si>
  <si>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</si>
  <si>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</si>
  <si>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</si>
  <si>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</si>
  <si>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</si>
  <si>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</si>
  <si>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</si>
  <si>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</si>
  <si>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</si>
  <si>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</si>
  <si>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</si>
  <si>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</si>
  <si>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</si>
  <si>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</si>
  <si>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</si>
  <si>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</si>
  <si>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</si>
  <si>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</si>
  <si>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</si>
  <si>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</si>
  <si>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</si>
  <si>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</si>
  <si>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</si>
  <si>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</si>
  <si>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</si>
  <si>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</si>
  <si>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</si>
  <si>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</si>
  <si>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</si>
  <si>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</si>
  <si>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</si>
  <si>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</si>
  <si>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</si>
  <si>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</si>
  <si>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</si>
  <si>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</si>
  <si>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</si>
  <si>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</si>
  <si>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</si>
  <si>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</si>
  <si>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</si>
  <si>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</si>
  <si>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</si>
  <si>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</si>
  <si>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</si>
  <si>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</si>
  <si>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</si>
  <si>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</si>
  <si>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</si>
  <si>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</si>
  <si>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</si>
  <si>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</si>
  <si>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</si>
  <si>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</si>
  <si>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</si>
  <si>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</si>
  <si>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</si>
  <si>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</si>
  <si>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</si>
  <si>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</si>
  <si>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</si>
  <si>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</si>
  <si>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</si>
  <si>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</si>
  <si>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</si>
  <si>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</si>
  <si>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</si>
  <si>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</si>
  <si>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</si>
  <si>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</si>
  <si>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</si>
  <si>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</si>
  <si>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</si>
  <si>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</si>
  <si>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</si>
  <si>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</si>
  <si>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</si>
  <si>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</si>
  <si>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</si>
  <si>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</si>
  <si>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</si>
  <si>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</si>
  <si>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</si>
  <si>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</si>
  <si>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</si>
  <si>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</si>
  <si>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</si>
  <si>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</si>
  <si>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</si>
  <si>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</si>
  <si>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</si>
  <si>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</si>
  <si>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</si>
  <si>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</si>
  <si>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</si>
  <si>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</si>
  <si>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</si>
  <si>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</si>
  <si>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</si>
  <si>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</si>
  <si>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</si>
  <si>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</si>
  <si>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</si>
  <si>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</si>
  <si>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</si>
  <si>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</si>
  <si>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</si>
  <si>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</si>
  <si>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</si>
  <si>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</si>
  <si>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</si>
  <si>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</si>
  <si>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</si>
  <si>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</si>
  <si>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</si>
  <si>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</si>
  <si>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</si>
  <si>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</si>
  <si>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</si>
  <si>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</si>
  <si>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</si>
  <si>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</si>
  <si>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</si>
  <si>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</si>
  <si>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</si>
  <si>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</si>
  <si>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</si>
  <si>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</si>
  <si>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</si>
  <si>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</si>
  <si>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</si>
  <si>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</si>
  <si>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</si>
  <si>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</si>
  <si>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</si>
  <si>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</si>
  <si>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</si>
  <si>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</si>
  <si>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</si>
  <si>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</si>
  <si>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</si>
  <si>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</si>
  <si>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</si>
  <si>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</si>
  <si>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</si>
  <si>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</si>
  <si>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</si>
  <si>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</si>
  <si>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</si>
  <si>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</si>
  <si>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</si>
  <si>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</si>
  <si>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</si>
  <si>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</si>
  <si>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</si>
  <si>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</si>
  <si>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</si>
  <si>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</si>
  <si>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</si>
  <si>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</si>
  <si>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</si>
  <si>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</si>
  <si>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</si>
  <si>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</si>
  <si>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</si>
  <si>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</si>
  <si>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</si>
  <si>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</si>
  <si>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</si>
  <si>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</si>
  <si>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</si>
  <si>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</si>
  <si>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</si>
  <si>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</si>
  <si>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</si>
  <si>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</si>
  <si>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</si>
  <si>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</si>
  <si>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</si>
  <si>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</si>
  <si>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</si>
  <si>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</si>
  <si>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</si>
  <si>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</si>
  <si>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</si>
  <si>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</si>
  <si>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</si>
  <si>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</si>
  <si>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</si>
  <si>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</si>
  <si>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</si>
  <si>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</si>
  <si>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</si>
  <si>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</si>
  <si>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</si>
  <si>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</si>
  <si>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</si>
  <si>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</si>
  <si>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</si>
  <si>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</si>
  <si>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</si>
  <si>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</si>
  <si>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</si>
  <si>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</si>
  <si>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</si>
  <si>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</si>
  <si>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</si>
  <si>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</si>
  <si>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</si>
  <si>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</si>
  <si>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</si>
  <si>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</si>
  <si>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</si>
  <si>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</si>
  <si>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</si>
  <si>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</si>
  <si>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</si>
  <si>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</si>
  <si>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</si>
  <si>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</si>
  <si>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</si>
  <si>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</si>
  <si>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</si>
  <si>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</si>
  <si>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</si>
  <si>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</si>
  <si>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</si>
  <si>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</si>
  <si>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</si>
  <si>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</si>
  <si>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</si>
  <si>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</si>
  <si>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</si>
  <si>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</si>
  <si>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</si>
  <si>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</si>
  <si>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</si>
  <si>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</si>
  <si>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</si>
  <si>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</si>
  <si>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</si>
  <si>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</si>
  <si>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</si>
  <si>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</si>
  <si>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</si>
  <si>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</si>
  <si>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</si>
  <si>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</si>
  <si>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</si>
  <si>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</si>
  <si>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</si>
  <si>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</si>
  <si>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</si>
  <si>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</si>
  <si>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</si>
  <si>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</si>
  <si>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</si>
  <si>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</si>
  <si>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</si>
  <si>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</si>
  <si>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</si>
  <si>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</si>
  <si>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</si>
  <si>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</si>
  <si>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</si>
  <si>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</si>
  <si>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</si>
  <si>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</si>
  <si>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</si>
  <si>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</si>
  <si>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</si>
  <si>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</si>
  <si>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</si>
  <si>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</si>
  <si>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</si>
  <si>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</si>
  <si>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</si>
  <si>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</si>
  <si>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</si>
  <si>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</si>
  <si>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</si>
  <si>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</si>
  <si>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</si>
  <si>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</si>
  <si>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</si>
  <si>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</si>
  <si>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</si>
  <si>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</si>
  <si>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</si>
  <si>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</si>
  <si>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</si>
  <si>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</si>
  <si>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</si>
  <si>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</si>
  <si>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</si>
  <si>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</si>
  <si>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</si>
  <si>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</si>
  <si>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</si>
  <si>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</si>
  <si>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</si>
  <si>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</si>
  <si>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</si>
  <si>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</si>
  <si>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</si>
  <si>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</si>
  <si>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</si>
  <si>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</si>
  <si>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</si>
  <si>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</si>
  <si>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</si>
  <si>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</si>
  <si>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</si>
  <si>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</si>
  <si>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</si>
  <si>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</si>
  <si>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</si>
  <si>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</si>
  <si>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</si>
  <si>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</si>
  <si>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</si>
  <si>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</si>
  <si>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</si>
  <si>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</si>
  <si>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</si>
  <si>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</si>
  <si>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</si>
  <si>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</si>
  <si>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</si>
  <si>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</si>
  <si>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</si>
  <si>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</si>
  <si>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</si>
  <si>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</si>
  <si>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</si>
  <si>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</si>
  <si>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</si>
  <si>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</si>
  <si>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</si>
  <si>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</si>
  <si>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</si>
  <si>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</si>
  <si>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</si>
  <si>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</si>
  <si>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</si>
  <si>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</si>
  <si>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</si>
  <si>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</si>
  <si>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</si>
  <si>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</si>
  <si>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</si>
  <si>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</si>
  <si>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</si>
  <si>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</si>
  <si>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</si>
  <si>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</si>
  <si>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</si>
  <si>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</si>
  <si>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</si>
  <si>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</si>
  <si>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</si>
  <si>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</si>
  <si>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</si>
  <si>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</si>
  <si>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</si>
  <si>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</si>
  <si>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</si>
  <si>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</si>
  <si>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</si>
  <si>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</si>
  <si>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</si>
  <si>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</si>
  <si>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</si>
  <si>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</si>
  <si>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</si>
  <si>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</si>
  <si>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</si>
  <si>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</si>
  <si>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</si>
  <si>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</si>
  <si>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</si>
  <si>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</si>
  <si>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</si>
  <si>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</si>
  <si>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</si>
  <si>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</si>
  <si>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</si>
  <si>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</si>
  <si>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</si>
  <si>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</si>
  <si>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</si>
  <si>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</si>
  <si>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</si>
  <si>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</si>
  <si>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</si>
  <si>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</si>
  <si>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</si>
  <si>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</si>
  <si>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</si>
  <si>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</si>
  <si>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</si>
  <si>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</si>
  <si>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</si>
  <si>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</si>
  <si>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</si>
  <si>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</si>
  <si>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</si>
  <si>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</si>
  <si>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</si>
  <si>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</si>
  <si>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</si>
  <si>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</si>
  <si>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</si>
  <si>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</si>
  <si>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</si>
  <si>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</si>
  <si>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</si>
  <si>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</si>
  <si>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</si>
  <si>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</si>
  <si>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</si>
  <si>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</si>
  <si>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</si>
  <si>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</si>
  <si>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</si>
  <si>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</si>
  <si>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</si>
  <si>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</si>
  <si>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</si>
  <si>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</si>
  <si>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</si>
  <si>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</si>
  <si>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</si>
  <si>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</si>
  <si>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</si>
  <si>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</si>
  <si>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</si>
  <si>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</si>
  <si>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</si>
  <si>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</si>
  <si>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</si>
  <si>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</si>
  <si>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</si>
  <si>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</si>
  <si>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</si>
  <si>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</si>
  <si>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</si>
  <si>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</si>
  <si>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</si>
  <si>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</si>
  <si>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</si>
  <si>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</si>
  <si>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</si>
  <si>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</si>
  <si>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</si>
  <si>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</si>
  <si>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</si>
  <si>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</si>
  <si>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</si>
  <si>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</si>
  <si>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</si>
  <si>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</si>
  <si>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</si>
  <si>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</si>
  <si>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</si>
  <si>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</si>
  <si>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</si>
  <si>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</si>
  <si>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</si>
  <si>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</si>
  <si>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</si>
  <si>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</si>
  <si>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</si>
  <si>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</si>
  <si>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</si>
  <si>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</si>
  <si>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</si>
  <si>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</si>
  <si>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</si>
  <si>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</si>
  <si>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</si>
  <si>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</si>
  <si>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</si>
  <si>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</si>
  <si>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</si>
  <si>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</si>
  <si>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</si>
  <si>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</si>
  <si>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</si>
  <si>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</si>
  <si>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</si>
  <si>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</si>
  <si>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</si>
  <si>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</si>
  <si>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</si>
  <si>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</si>
  <si>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</si>
  <si>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</si>
  <si>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</si>
  <si>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</si>
  <si>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</si>
  <si>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</si>
  <si>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</si>
  <si>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</si>
  <si>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</si>
  <si>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</si>
  <si>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</si>
  <si>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</si>
  <si>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</si>
  <si>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</si>
  <si>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</si>
  <si>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</si>
  <si>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</si>
  <si>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</si>
  <si>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</si>
  <si>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</si>
  <si>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</si>
  <si>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</si>
  <si>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</si>
  <si>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</si>
  <si>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</si>
  <si>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</si>
  <si>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</si>
  <si>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</si>
  <si>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</si>
  <si>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</si>
  <si>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</si>
  <si>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</si>
  <si>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</si>
  <si>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</si>
  <si>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</si>
  <si>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</si>
  <si>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</si>
  <si>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</si>
  <si>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</si>
  <si>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</si>
  <si>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</si>
  <si>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</si>
  <si>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</si>
  <si>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</si>
  <si>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</si>
  <si>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</si>
  <si>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</si>
  <si>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</si>
  <si>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</si>
  <si>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</si>
  <si>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</si>
  <si>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</si>
  <si>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</si>
  <si>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</si>
  <si>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</si>
  <si>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</si>
  <si>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</si>
  <si>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</si>
  <si>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</si>
  <si>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</si>
  <si>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</si>
  <si>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</si>
  <si>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</si>
  <si>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</si>
  <si>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</si>
  <si>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</si>
  <si>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</si>
  <si>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</si>
  <si>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</si>
  <si>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</si>
  <si>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</si>
  <si>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</si>
  <si>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</si>
  <si>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</si>
  <si>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</si>
  <si>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</si>
  <si>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</si>
  <si>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</si>
  <si>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</si>
  <si>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</si>
  <si>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</si>
  <si>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</si>
  <si>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</si>
  <si>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</si>
  <si>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</si>
  <si>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</si>
  <si>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</si>
  <si>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</si>
  <si>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</si>
  <si>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</si>
  <si>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</si>
  <si>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</si>
  <si>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</si>
  <si>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</si>
  <si>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</si>
  <si>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</si>
  <si>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</si>
  <si>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</si>
  <si>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</si>
  <si>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</si>
  <si>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</si>
  <si>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</si>
  <si>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</si>
  <si>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</si>
  <si>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</si>
  <si>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</si>
  <si>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</si>
  <si>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</si>
  <si>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</si>
  <si>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</si>
  <si>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</si>
  <si>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</si>
  <si>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</si>
  <si>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</si>
  <si>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</si>
  <si>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</si>
  <si>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</si>
  <si>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</si>
  <si>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</si>
  <si>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</si>
  <si>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</si>
  <si>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</si>
  <si>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</si>
  <si>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</si>
  <si>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</si>
  <si>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</si>
  <si>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</si>
  <si>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</si>
  <si>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</si>
  <si>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</si>
  <si>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</si>
  <si>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</si>
  <si>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</si>
  <si>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</si>
  <si>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</si>
  <si>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</si>
  <si>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</si>
  <si>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</si>
  <si>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</si>
  <si>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</si>
  <si>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</si>
  <si>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</si>
  <si>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</si>
  <si>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</si>
  <si>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</si>
  <si>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</si>
  <si>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</si>
  <si>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</si>
  <si>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</si>
  <si>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</si>
  <si>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</si>
  <si>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</si>
  <si>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</si>
  <si>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</si>
  <si>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</si>
  <si>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</si>
  <si>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</si>
  <si>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</si>
  <si>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</si>
  <si>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</si>
  <si>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</si>
  <si>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</si>
  <si>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</si>
  <si>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</si>
  <si>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</si>
  <si>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</si>
  <si>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</si>
  <si>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</si>
  <si>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</si>
  <si>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</si>
  <si>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</si>
  <si>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</si>
  <si>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</si>
  <si>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</si>
  <si>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</si>
  <si>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</si>
  <si>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</si>
  <si>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</si>
  <si>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</si>
  <si>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</si>
  <si>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</si>
  <si>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</si>
  <si>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</si>
  <si>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</si>
  <si>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</si>
  <si>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</si>
  <si>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</si>
  <si>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</si>
  <si>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</si>
  <si>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</si>
  <si>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</si>
  <si>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</si>
  <si>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</si>
  <si>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</si>
  <si>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</si>
  <si>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</si>
  <si>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</si>
  <si>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</si>
  <si>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</si>
  <si>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</si>
  <si>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</si>
  <si>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</si>
  <si>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</si>
  <si>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</si>
  <si>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</si>
  <si>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</si>
  <si>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</si>
  <si>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</si>
  <si>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</si>
  <si>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</si>
  <si>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</si>
  <si>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</si>
  <si>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</si>
  <si>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</si>
  <si>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</si>
  <si>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</si>
  <si>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</si>
  <si>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</si>
  <si>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</si>
  <si>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</si>
  <si>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</si>
  <si>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</si>
  <si>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</si>
  <si>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</si>
  <si>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</si>
  <si>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</si>
  <si>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</si>
  <si>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</si>
  <si>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</si>
  <si>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</si>
  <si>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</si>
  <si>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</si>
  <si>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</si>
  <si>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</si>
  <si>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</si>
  <si>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</si>
  <si>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</si>
  <si>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</si>
  <si>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</si>
  <si>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</si>
  <si>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</si>
  <si>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</si>
  <si>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</si>
  <si>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</si>
  <si>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</si>
  <si>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</si>
  <si>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</si>
  <si>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</si>
  <si>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</si>
  <si>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</si>
  <si>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</si>
  <si>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</si>
  <si>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</si>
  <si>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</si>
  <si>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</si>
  <si>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</si>
  <si>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</si>
  <si>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</si>
  <si>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</si>
  <si>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</si>
  <si>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</si>
  <si>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</si>
  <si>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</si>
  <si>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</si>
  <si>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</si>
  <si>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</si>
  <si>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</si>
  <si>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</si>
  <si>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</si>
  <si>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</si>
  <si>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</si>
  <si>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</si>
  <si>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</si>
  <si>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</si>
  <si>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</si>
  <si>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</si>
  <si>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</si>
  <si>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</si>
  <si>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</si>
  <si>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</si>
  <si>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</si>
  <si>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</si>
  <si>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</si>
  <si>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</si>
  <si>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</si>
  <si>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</si>
  <si>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</si>
  <si>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</si>
  <si>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</si>
  <si>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</si>
  <si>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</si>
  <si>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</si>
  <si>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</si>
  <si>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</si>
  <si>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</si>
  <si>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</si>
  <si>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</si>
  <si>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</si>
  <si>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</si>
  <si>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</si>
  <si>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</si>
  <si>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</si>
  <si>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</si>
  <si>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</si>
  <si>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</si>
  <si>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</si>
  <si>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</si>
  <si>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</si>
  <si>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</si>
  <si>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</si>
  <si>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</si>
  <si>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</si>
  <si>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</si>
  <si>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</si>
  <si>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</si>
  <si>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</si>
  <si>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</si>
  <si>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</si>
  <si>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</si>
  <si>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</si>
  <si>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</si>
  <si>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</si>
  <si>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</si>
  <si>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</si>
  <si>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</si>
  <si>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</si>
  <si>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</si>
  <si>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</si>
  <si>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</si>
  <si>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</si>
  <si>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</si>
  <si>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</si>
  <si>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</si>
  <si>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</si>
  <si>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</si>
  <si>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</si>
  <si>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</si>
  <si>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</si>
  <si>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</si>
  <si>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</si>
  <si>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</si>
  <si>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</si>
  <si>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</si>
  <si>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</si>
  <si>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</si>
  <si>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</si>
  <si>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</si>
  <si>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</si>
  <si>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</si>
  <si>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</si>
  <si>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</si>
  <si>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</si>
  <si>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</si>
  <si>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</si>
  <si>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</si>
  <si>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</si>
  <si>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</si>
  <si>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</si>
  <si>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</si>
  <si>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</si>
  <si>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</si>
  <si>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</si>
  <si>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</si>
  <si>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</si>
  <si>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</si>
  <si>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</si>
  <si>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</si>
  <si>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</si>
  <si>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</si>
  <si>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</si>
  <si>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</si>
  <si>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</si>
  <si>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</si>
  <si>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</si>
  <si>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</si>
  <si>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</si>
  <si>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</si>
  <si>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</si>
  <si>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</si>
  <si>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</si>
  <si>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</si>
  <si>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</si>
  <si>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</si>
  <si>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</si>
  <si>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</si>
  <si>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</si>
  <si>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</si>
  <si>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</si>
  <si>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</si>
  <si>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</si>
  <si>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</si>
  <si>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</si>
  <si>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</si>
  <si>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</si>
  <si>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</si>
  <si>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</si>
  <si>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</si>
  <si>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</si>
  <si>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</si>
  <si>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</si>
  <si>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</si>
  <si>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</si>
  <si>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</si>
  <si>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</si>
  <si>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</si>
  <si>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</si>
  <si>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</si>
  <si>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</si>
  <si>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</si>
  <si>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</si>
  <si>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</si>
  <si>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</si>
  <si>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</si>
  <si>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</si>
  <si>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</si>
  <si>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</si>
  <si>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</si>
  <si>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</si>
  <si>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</si>
  <si>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</si>
  <si>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</si>
  <si>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</si>
  <si>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</si>
  <si>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</si>
  <si>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</si>
  <si>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</si>
  <si>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</si>
  <si>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</si>
  <si>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</si>
  <si>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</si>
  <si>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</si>
  <si>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</si>
  <si>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</si>
  <si>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</si>
  <si>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</si>
  <si>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</si>
  <si>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</si>
  <si>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</si>
  <si>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</si>
  <si>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</si>
  <si>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</si>
  <si>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</si>
  <si>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</si>
  <si>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</si>
  <si>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</si>
  <si>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</si>
  <si>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</si>
  <si>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</si>
  <si>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</si>
  <si>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</si>
  <si>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</si>
  <si>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</si>
  <si>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</si>
  <si>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</si>
  <si>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</si>
  <si>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</si>
  <si>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</si>
  <si>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</si>
  <si>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</si>
  <si>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</si>
  <si>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</si>
  <si>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</si>
  <si>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</si>
  <si>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</si>
  <si>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</si>
  <si>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</si>
  <si>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</si>
  <si>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</si>
  <si>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</si>
  <si>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</si>
  <si>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</si>
  <si>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</si>
  <si>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</si>
  <si>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</si>
  <si>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</si>
  <si>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</si>
  <si>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</si>
  <si>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</si>
  <si>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</si>
  <si>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</si>
  <si>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</si>
  <si>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</si>
  <si>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</si>
  <si>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</si>
  <si>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</si>
  <si>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</si>
  <si>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</si>
  <si>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</si>
  <si>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</si>
  <si>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</si>
  <si>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</si>
  <si>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</si>
  <si>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</si>
  <si>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</si>
  <si>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</si>
  <si>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</si>
  <si>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</si>
  <si>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</si>
  <si>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</si>
  <si>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</si>
  <si>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</si>
  <si>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</si>
  <si>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</si>
  <si>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</si>
  <si>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</si>
  <si>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</si>
  <si>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</si>
  <si>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</si>
  <si>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</si>
  <si>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</si>
  <si>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</si>
  <si>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</si>
  <si>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</si>
  <si>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</si>
  <si>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</si>
  <si>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</si>
  <si>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</si>
  <si>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</si>
  <si>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</si>
  <si>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</si>
  <si>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</si>
  <si>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</si>
  <si>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</si>
  <si>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</si>
  <si>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</si>
  <si>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</si>
  <si>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</si>
  <si>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</si>
  <si>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</si>
  <si>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</si>
  <si>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</si>
  <si>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</si>
  <si>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</si>
  <si>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</si>
  <si>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</si>
  <si>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</si>
  <si>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</si>
  <si>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</si>
  <si>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</si>
  <si>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</si>
  <si>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</si>
  <si>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</si>
  <si>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</si>
  <si>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</si>
  <si>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</si>
  <si>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</si>
  <si>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</si>
  <si>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</si>
  <si>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</si>
  <si>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</si>
  <si>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</si>
  <si>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</si>
  <si>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</si>
  <si>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</si>
  <si>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</si>
  <si>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</si>
  <si>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</si>
  <si>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</si>
  <si>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</si>
  <si>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</si>
  <si>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</si>
  <si>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</si>
  <si>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</si>
  <si>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</si>
  <si>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</si>
  <si>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</si>
  <si>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</si>
  <si>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</si>
  <si>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</si>
  <si>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</si>
  <si>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</si>
  <si>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</si>
  <si>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</si>
  <si>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</si>
  <si>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</si>
  <si>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</si>
  <si>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</si>
  <si>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</si>
  <si>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</si>
  <si>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</si>
  <si>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</si>
  <si>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</si>
  <si>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</si>
  <si>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</si>
  <si>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</si>
  <si>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</si>
  <si>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</si>
  <si>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</si>
  <si>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</si>
  <si>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</si>
  <si>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</si>
  <si>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</si>
  <si>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</si>
  <si>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</si>
  <si>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</si>
  <si>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</si>
  <si>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</si>
  <si>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</si>
  <si>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</si>
  <si>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</si>
  <si>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</si>
  <si>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</si>
  <si>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</si>
  <si>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</si>
  <si>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</si>
  <si>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</si>
  <si>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</si>
  <si>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</si>
  <si>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</si>
  <si>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</si>
  <si>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</si>
  <si>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</si>
  <si>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</si>
  <si>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</si>
  <si>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</si>
  <si>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</si>
  <si>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</si>
  <si>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</si>
  <si>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</si>
  <si>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</si>
  <si>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</si>
  <si>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</si>
  <si>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</si>
  <si>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</si>
  <si>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</si>
  <si>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</si>
  <si>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</si>
  <si>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</si>
  <si>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</si>
  <si>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</si>
  <si>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</si>
  <si>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</si>
  <si>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</si>
  <si>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</si>
  <si>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</si>
  <si>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</si>
  <si>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</si>
  <si>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</si>
  <si>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</si>
  <si>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</si>
  <si>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</si>
  <si>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</si>
  <si>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</si>
  <si>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</si>
  <si>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</si>
  <si>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</si>
  <si>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</si>
  <si>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</si>
  <si>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</si>
  <si>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</si>
  <si>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</si>
  <si>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</si>
  <si>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</si>
  <si>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</si>
  <si>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</si>
  <si>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</si>
  <si>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</si>
  <si>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</si>
  <si>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</si>
  <si>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</si>
  <si>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</si>
  <si>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</si>
  <si>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</si>
  <si>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</si>
  <si>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</si>
  <si>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</si>
  <si>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</si>
  <si>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</si>
  <si>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</si>
  <si>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</si>
  <si>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</si>
  <si>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</si>
  <si>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</si>
  <si>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</si>
  <si>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</si>
  <si>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</si>
  <si>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</si>
  <si>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</si>
  <si>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</si>
  <si>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</si>
  <si>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</si>
  <si>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</si>
  <si>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</si>
  <si>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</si>
  <si>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</si>
  <si>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</si>
  <si>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</si>
  <si>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</si>
  <si>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</si>
  <si>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</si>
  <si>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</si>
  <si>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</si>
  <si>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</si>
  <si>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</si>
  <si>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</si>
  <si>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</si>
  <si>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</si>
  <si>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</si>
  <si>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</si>
  <si>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</si>
  <si>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</si>
  <si>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</si>
  <si>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</si>
  <si>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</si>
  <si>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</si>
  <si>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</si>
  <si>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</si>
  <si>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</si>
  <si>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</si>
  <si>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</si>
  <si>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</si>
  <si>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</si>
  <si>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</si>
  <si>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</si>
  <si>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</si>
  <si>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</si>
  <si>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</si>
  <si>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</si>
  <si>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</si>
  <si>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</si>
  <si>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</si>
  <si>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</si>
  <si>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</si>
  <si>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</si>
  <si>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</si>
  <si>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</si>
  <si>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</si>
  <si>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</si>
  <si>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</si>
  <si>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</si>
  <si>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</si>
  <si>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</si>
  <si>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</si>
  <si>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</si>
  <si>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</si>
  <si>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</si>
  <si>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</si>
  <si>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</si>
  <si>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</si>
  <si>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</si>
  <si>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</si>
  <si>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</si>
  <si>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</si>
  <si>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</si>
  <si>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</si>
  <si>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</si>
  <si>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</si>
  <si>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</si>
  <si>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</si>
  <si>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</si>
  <si>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</si>
  <si>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</si>
  <si>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</si>
  <si>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</si>
  <si>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</si>
  <si>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</si>
  <si>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</si>
  <si>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</si>
  <si>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</si>
  <si>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</si>
  <si>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</si>
  <si>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</si>
  <si>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</si>
  <si>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</si>
  <si>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</si>
  <si>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</si>
  <si>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</si>
  <si>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</si>
  <si>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</si>
  <si>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</si>
  <si>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</si>
  <si>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</si>
  <si>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</si>
  <si>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</si>
  <si>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</si>
  <si>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</si>
  <si>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</si>
  <si>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</si>
  <si>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</si>
  <si>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</si>
  <si>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</si>
  <si>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</si>
  <si>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</si>
  <si>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</si>
  <si>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</si>
  <si>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</si>
  <si>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</si>
  <si>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</si>
  <si>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</si>
  <si>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</si>
  <si>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</si>
  <si>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</si>
  <si>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</si>
  <si>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</si>
  <si>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</si>
  <si>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</si>
  <si>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</si>
  <si>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</si>
  <si>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</si>
  <si>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</si>
  <si>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</si>
  <si>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</si>
  <si>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</si>
  <si>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</si>
  <si>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</si>
  <si>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</si>
  <si>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</si>
  <si>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</si>
  <si>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</si>
  <si>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</si>
  <si>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</si>
  <si>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</si>
  <si>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</si>
  <si>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</si>
  <si>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</si>
  <si>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</si>
  <si>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</si>
  <si>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</si>
  <si>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</si>
  <si>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</si>
  <si>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</si>
  <si>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</si>
  <si>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</si>
  <si>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</si>
  <si>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</si>
  <si>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</si>
  <si>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</si>
  <si>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</si>
  <si>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</si>
  <si>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</si>
  <si>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</si>
  <si>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</si>
  <si>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</si>
  <si>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</si>
  <si>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</si>
  <si>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</si>
  <si>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</si>
  <si>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</si>
  <si>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</si>
  <si>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</si>
  <si>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</si>
  <si>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</si>
  <si>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</si>
  <si>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</si>
  <si>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</si>
  <si>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</si>
  <si>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</si>
  <si>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</si>
  <si>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</si>
  <si>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</si>
  <si>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</si>
  <si>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</si>
  <si>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</si>
  <si>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</si>
  <si>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</si>
  <si>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</si>
  <si>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</si>
  <si>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</si>
  <si>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</si>
  <si>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</si>
  <si>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</si>
  <si>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</si>
  <si>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</si>
  <si>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</si>
  <si>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</si>
  <si>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</si>
  <si>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</si>
  <si>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</si>
  <si>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</si>
  <si>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</si>
  <si>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</si>
  <si>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</si>
  <si>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</si>
  <si>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</si>
  <si>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</si>
  <si>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</si>
  <si>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</si>
  <si>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</si>
  <si>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</si>
  <si>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</si>
  <si>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</si>
  <si>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</si>
  <si>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</si>
  <si>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</si>
  <si>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</si>
  <si>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</si>
  <si>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</si>
  <si>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</si>
  <si>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</si>
  <si>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</si>
  <si>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</si>
  <si>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</si>
  <si>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</si>
  <si>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</si>
  <si>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</si>
  <si>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</si>
  <si>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</si>
  <si>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</si>
  <si>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</si>
  <si>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</si>
  <si>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</si>
  <si>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</si>
  <si>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</si>
  <si>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</si>
  <si>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</si>
  <si>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</si>
  <si>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</si>
  <si>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</si>
  <si>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</si>
  <si>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</si>
  <si>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</si>
  <si>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</si>
  <si>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</si>
  <si>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</si>
  <si>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</si>
  <si>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</si>
  <si>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</si>
  <si>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</si>
  <si>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</si>
  <si>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</si>
  <si>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</si>
  <si>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</si>
  <si>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</si>
  <si>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</si>
  <si>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</si>
  <si>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</si>
  <si>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</si>
  <si>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</si>
  <si>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Poc  ET-8 8MM/16D Pre Foam Memory Border 21 CM Height</t>
  </si>
  <si>
    <t>SFG-FRBNET-MEM-BOR-72X33X08</t>
  </si>
  <si>
    <t>Restonic Hotel Motel Bonnell Euro Top Memory Border 72X33X08</t>
  </si>
  <si>
    <t>SFG-FRBNET-MEM-BOR-72X39X08</t>
  </si>
  <si>
    <t>Restonic Hotel Motel Bonnell Euro Top Memory Border 72X39X08</t>
  </si>
  <si>
    <t>SFG-FRBNET-MEM-BOR-72X45X08</t>
  </si>
  <si>
    <t>Restonic Hotel Motel Bonnell Euro Top Memory Border 72X45X08</t>
  </si>
  <si>
    <t>SFG-FRBNET-MEM-BOR-72X51X08</t>
  </si>
  <si>
    <t>Restonic Hotel Motel Bonnell Euro Top Memory Border 72X51X08</t>
  </si>
  <si>
    <t>SFG-FRBNET-MEM-BOR-72X54X08</t>
  </si>
  <si>
    <t>Restonic Hotel Motel Bonnell Euro Top Memory Border 72X54X08</t>
  </si>
  <si>
    <t>SFG-FRBNET-MEM-BOR-72X57X08</t>
  </si>
  <si>
    <t>Restonic Hotel Motel Bonnell Euro Top Memory Border 72X57X08</t>
  </si>
  <si>
    <t>SFG-FRBNET-MEM-BOR-72X63X08</t>
  </si>
  <si>
    <t>Restonic Hotel Motel Bonnell Euro Top Memory Border 72X63X08</t>
  </si>
  <si>
    <t>SFG-FRBNET-MEM-BOR-72X69X08</t>
  </si>
  <si>
    <t>Restonic Hotel Motel Bonnell Euro Top Memory Border 72X69X08</t>
  </si>
  <si>
    <t>SFG-FRBNET-MEM-BOR-75X33X08</t>
  </si>
  <si>
    <t>Restonic Hotel Motel Bonnell Euro Top Memory Border 75X33X08</t>
  </si>
  <si>
    <t>SFG-FRBNET-MEM-BOR-75X39X08</t>
  </si>
  <si>
    <t>Restonic Hotel Motel Bonnell Euro Top Memory Border 75X39X08</t>
  </si>
  <si>
    <t>SFG-FRBNET-MEM-BOR-75X45X08</t>
  </si>
  <si>
    <t>Restonic Hotel Motel Bonnell Euro Top Memory Border 75X45X08</t>
  </si>
  <si>
    <t>SFG-FRBNET-MEM-BOR-75X51X08</t>
  </si>
  <si>
    <t>Restonic Hotel Motel Bonnell Euro Top Memory Border 75X51X08</t>
  </si>
  <si>
    <t>SFG-FRBNET-MEM-BOR-75X54X08</t>
  </si>
  <si>
    <t>Restonic Hotel Motel Bonnell Euro Top Memory Border 75X54X08</t>
  </si>
  <si>
    <t>SFG-FRBNET-MEM-BOR-75X57X08</t>
  </si>
  <si>
    <t>Restonic Hotel Motel Bonnell Euro Top Memory Border 75X57X08</t>
  </si>
  <si>
    <t>SFG-FRBNET-MEM-BOR-75X63X08</t>
  </si>
  <si>
    <t>Restonic Hotel Motel Bonnell Euro Top Memory Border 75X63X08</t>
  </si>
  <si>
    <t>SFG-FRBNET-MEM-BOR-75X69X08</t>
  </si>
  <si>
    <t>Restonic Hotel Motel Bonnell Euro Top Memory Border 75X69X08</t>
  </si>
  <si>
    <t>SFG-FRBNET-MEM-BOR-78X33X08</t>
  </si>
  <si>
    <t>Restonic Hotel Motel Bonnell Euro Top Memory Border 78X33X08</t>
  </si>
  <si>
    <t>SFG-FRBNET-MEM-BOR-78X39X08</t>
  </si>
  <si>
    <t>Restonic Hotel Motel Bonnell Euro Top Memory Border 78X39X08</t>
  </si>
  <si>
    <t>SFG-FRBNET-MEM-BOR-78X45X08</t>
  </si>
  <si>
    <t>Restonic Hotel Motel Bonnell Euro Top Memory Border 78X45X08</t>
  </si>
  <si>
    <t>SFG-FRBNET-MEM-BOR-78X51X08</t>
  </si>
  <si>
    <t>Restonic Hotel Motel Bonnell Euro Top Memory Border 78X51X08</t>
  </si>
  <si>
    <t>SFG-FRBNET-MEM-BOR-78X54X08</t>
  </si>
  <si>
    <t>Restonic Hotel Motel Bonnell Euro Top Memory Border 78X54X08</t>
  </si>
  <si>
    <t>SFG-FRBNET-MEM-BOR-78X57X08</t>
  </si>
  <si>
    <t>Restonic Hotel Motel Bonnell Euro Top Memory Border 78X57X08</t>
  </si>
  <si>
    <t>SFG-FRBNET-MEM-BOR-78X63X08</t>
  </si>
  <si>
    <t>Restonic Hotel Motel Bonnell Euro Top Memory Border 78X63X08</t>
  </si>
  <si>
    <t>SFG-FRBNET-MEM-BOR-78X69X08</t>
  </si>
  <si>
    <t>Restonic Hotel Motel Bonnell Euro Top Memory Border 78X69X08</t>
  </si>
  <si>
    <t>SFG-FRBNET-MEM-BOR-80X33X08</t>
  </si>
  <si>
    <t>Restonic Hotel Motel Bonnell Euro Top Memory Border 80X33X08</t>
  </si>
  <si>
    <t>SFG-FRBNET-MEM-BOR-80X39X08</t>
  </si>
  <si>
    <t>Restonic Hotel Motel Bonnell Euro Top Memory Border 80X39X08</t>
  </si>
  <si>
    <t>SFG-FRBNET-MEM-BOR-80X45X08</t>
  </si>
  <si>
    <t>Restonic Hotel Motel Bonnell Euro Top Memory Border 80X45X08</t>
  </si>
  <si>
    <t>SFG-FRBNET-MEM-BOR-80X51X08</t>
  </si>
  <si>
    <t>Restonic Hotel Motel Bonnell Euro Top Memory Border 80X51X08</t>
  </si>
  <si>
    <t>SFG-FRBNET-MEM-BOR-80X54X08</t>
  </si>
  <si>
    <t>Restonic Hotel Motel Bonnell Euro Top Memory Border 80X54X08</t>
  </si>
  <si>
    <t>SFG-FRBNET-MEM-BOR-80X57X08</t>
  </si>
  <si>
    <t>Restonic Hotel Motel Bonnell Euro Top Memory Border 80X57X08</t>
  </si>
  <si>
    <t>SFG-FRBNET-MEM-BOR-80X63X08</t>
  </si>
  <si>
    <t>Restonic Hotel Motel Bonnell Euro Top Memory Border 80X63X08</t>
  </si>
  <si>
    <t>SFG-FRBNET-MEM-BOR-80X69X08</t>
  </si>
  <si>
    <t>Restonic Hotel Motel Bonnell Euro Top Memory Border 80X69X08</t>
  </si>
  <si>
    <t>SFG-FRBNET-MEM-BOR-84X33X08</t>
  </si>
  <si>
    <t>Restonic Hotel Motel Bonnell Euro Top Memory Border 84X33X08</t>
  </si>
  <si>
    <t>SFG-FRBNET-MEM-BOR-84X39X08</t>
  </si>
  <si>
    <t>Restonic Hotel Motel Bonnell Euro Top Memory Border 84X39X08</t>
  </si>
  <si>
    <t>SFG-FRBNET-MEM-BOR-84X45X08</t>
  </si>
  <si>
    <t>Restonic Hotel Motel Bonnell Euro Top Memory Border 84X45X08</t>
  </si>
  <si>
    <t>SFG-FRBNET-MEM-BOR-84X51X08</t>
  </si>
  <si>
    <t>Restonic Hotel Motel Bonnell Euro Top Memory Border 84X51X08</t>
  </si>
  <si>
    <t>SFG-FRBNET-MEM-BOR-84X54X08</t>
  </si>
  <si>
    <t>Restonic Hotel Motel Bonnell Euro Top Memory Border 84X54X08</t>
  </si>
  <si>
    <t>SFG-FRBNET-MEM-BOR-84X57X08</t>
  </si>
  <si>
    <t>Restonic Hotel Motel Bonnell Euro Top Memory Border 84X57X08</t>
  </si>
  <si>
    <t>SFG-FRBNET-MEM-BOR-84X63X08</t>
  </si>
  <si>
    <t>Restonic Hotel Motel Bonnell Euro Top Memory Border 84X63X08</t>
  </si>
  <si>
    <t>SFG-FRBNET-MEM-BOR-84X69X08</t>
  </si>
  <si>
    <t>Restonic Hotel Motel Bonnell Euro Top Memory Border 84X69X08</t>
  </si>
  <si>
    <t>DOIGH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</si>
</sst>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0"/>
  <sheetViews>
    <sheetView workbookViewId="0">
      <selection sqref="A1:XFD1048576"/>
    </sheetView>
  </sheetViews>
  <sheetFormatPr defaultRowHeight="15"/>
  <cols>
    <col min="2" max="2" width="4.85546875" bestFit="1" customWidth="1"/>
    <col min="3" max="3" width="5" bestFit="1" customWidth="1"/>
    <col min="4" max="4" width="10.140625" bestFit="1" customWidth="1"/>
    <col min="5" max="5" width="31" bestFit="1" customWidth="1"/>
    <col min="6" max="6" width="59.7109375" bestFit="1" customWidth="1"/>
    <col min="7" max="7" width="26.140625" bestFit="1" customWidth="1"/>
    <col min="8" max="8" width="50.5703125" bestFit="1" customWidth="1"/>
    <col min="9" max="9" width="9" bestFit="1" customWidth="1"/>
    <col min="10" max="10" width="11.42578125" bestFit="1" customWidth="1"/>
    <col min="11" max="11" width="12.5703125" bestFit="1" customWidth="1"/>
    <col min="12" max="12" width="5.28515625" bestFit="1" customWidth="1"/>
    <col min="13" max="13" width="5.5703125" bestFit="1" customWidth="1"/>
    <col min="14" max="14" width="12.140625" bestFit="1" customWidth="1"/>
    <col min="16" max="16" width="6.85546875" bestFit="1" customWidth="1"/>
    <col min="17" max="17" width="7.85546875" bestFit="1" customWidth="1"/>
    <col min="18" max="18" width="28.28515625" bestFit="1" customWidth="1"/>
    <col min="19" max="19" width="53.140625" bestFit="1" customWidth="1"/>
    <col min="20" max="20" width="5.28515625" bestFit="1" customWidth="1"/>
    <col min="21" max="21" width="5.5703125" bestFit="1" customWidth="1"/>
    <col min="22" max="22" width="12.42578125" bestFit="1" customWidth="1"/>
    <col min="23" max="23" width="9.42578125" bestFit="1" customWidth="1"/>
    <col min="24" max="24" width="6.5703125" bestFit="1" customWidth="1"/>
    <col min="25" max="25" width="9.28515625" bestFit="1" customWidth="1"/>
    <col min="26" max="26" width="8" bestFit="1" customWidth="1"/>
    <col min="27" max="27" width="7.140625" bestFit="1" customWidth="1"/>
    <col min="28" max="28" width="3.28515625" bestFit="1" customWidth="1"/>
    <col min="29" max="29" width="7" bestFit="1" customWidth="1"/>
    <col min="30" max="30" width="6.140625" bestFit="1" customWidth="1"/>
    <col min="31" max="31" width="9.42578125" bestFit="1" customWidth="1"/>
    <col min="32" max="32" width="3" customWidth="1"/>
    <col min="33" max="33" width="5.5703125" bestFit="1" customWidth="1"/>
    <col min="34" max="34" width="9" bestFit="1" customWidth="1"/>
    <col min="35" max="36" width="12" bestFit="1" customWidth="1"/>
    <col min="37" max="37" width="7" bestFit="1" customWidth="1"/>
    <col min="38" max="38" width="7.7109375" bestFit="1" customWidth="1"/>
    <col min="39" max="39" width="12" bestFit="1" customWidth="1"/>
    <col min="40" max="40" width="9" bestFit="1" customWidth="1"/>
    <col min="41" max="41" width="12" bestFit="1" customWidth="1"/>
    <col min="42" max="43" width="11" bestFit="1" customWidth="1"/>
    <col min="44" max="44" width="12" bestFit="1" customWidth="1"/>
    <col min="45" max="45" width="5.42578125" bestFit="1" customWidth="1"/>
    <col min="46" max="46" width="5.42578125" customWidth="1"/>
    <col min="47" max="47" width="5.85546875" bestFit="1" customWidth="1"/>
  </cols>
  <sheetData>
    <row r="1" spans="1:47" ht="38.25">
      <c r="A1" t="s">
        <v>34360</v>
      </c>
      <c r="B1" s="11" t="s">
        <v>2260</v>
      </c>
      <c r="C1" s="12" t="s">
        <v>2298</v>
      </c>
      <c r="D1" s="12" t="s">
        <v>2261</v>
      </c>
      <c r="E1" s="12" t="s">
        <v>2262</v>
      </c>
      <c r="F1" s="12" t="s">
        <v>2263</v>
      </c>
      <c r="G1" s="12" t="s">
        <v>2264</v>
      </c>
      <c r="H1" s="12" t="s">
        <v>2263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2274</v>
      </c>
      <c r="S1" s="12" t="s">
        <v>5</v>
      </c>
      <c r="T1" s="12" t="s">
        <v>2268</v>
      </c>
      <c r="U1" s="12" t="s">
        <v>2269</v>
      </c>
      <c r="V1" s="12" t="s">
        <v>2275</v>
      </c>
      <c r="W1" s="12" t="s">
        <v>2276</v>
      </c>
      <c r="X1" s="12" t="s">
        <v>2277</v>
      </c>
      <c r="Y1" s="28" t="s">
        <v>31520</v>
      </c>
      <c r="Z1" s="28" t="s">
        <v>31518</v>
      </c>
      <c r="AA1" s="28" t="s">
        <v>31519</v>
      </c>
      <c r="AB1" s="28" t="s">
        <v>31521</v>
      </c>
      <c r="AC1" s="13" t="s">
        <v>2278</v>
      </c>
      <c r="AD1" s="13" t="s">
        <v>2279</v>
      </c>
      <c r="AE1" s="13" t="s">
        <v>2280</v>
      </c>
      <c r="AG1" s="14" t="s">
        <v>2281</v>
      </c>
      <c r="AH1" s="14" t="s">
        <v>2282</v>
      </c>
      <c r="AI1" s="14" t="s">
        <v>2283</v>
      </c>
      <c r="AJ1" s="14" t="s">
        <v>2284</v>
      </c>
      <c r="AK1" s="14" t="s">
        <v>2285</v>
      </c>
      <c r="AL1" s="14" t="s">
        <v>2286</v>
      </c>
      <c r="AM1" s="26" t="s">
        <v>31511</v>
      </c>
      <c r="AN1" s="27" t="s">
        <v>31512</v>
      </c>
      <c r="AO1" s="27" t="s">
        <v>31513</v>
      </c>
      <c r="AP1" s="27" t="s">
        <v>31514</v>
      </c>
      <c r="AQ1" s="27" t="s">
        <v>31515</v>
      </c>
      <c r="AR1" s="27" t="s">
        <v>31516</v>
      </c>
      <c r="AS1" s="27" t="s">
        <v>31517</v>
      </c>
      <c r="AT1" s="26" t="s">
        <v>34277</v>
      </c>
      <c r="AU1" s="26" t="s">
        <v>31511</v>
      </c>
    </row>
    <row r="2" spans="1:47">
      <c r="A2" s="40">
        <v>1</v>
      </c>
      <c r="B2" s="39">
        <v>1</v>
      </c>
      <c r="C2" s="15">
        <v>1</v>
      </c>
      <c r="D2" s="15" t="s">
        <v>34276</v>
      </c>
      <c r="E2" s="38" t="s">
        <v>34280</v>
      </c>
      <c r="F2" s="38" t="s">
        <v>34281</v>
      </c>
      <c r="G2" s="16" t="str">
        <f>E2</f>
        <v>SFG-FRBNET-MEM-BOR-72X33X08</v>
      </c>
      <c r="H2" s="16" t="str">
        <f>F2</f>
        <v>Restonic Hotel Motel Bonnell Euro Top Memory Border 72X33X08</v>
      </c>
      <c r="I2" s="16" t="s">
        <v>2288</v>
      </c>
      <c r="J2" s="16" t="s">
        <v>2289</v>
      </c>
      <c r="K2" s="16" t="s">
        <v>2290</v>
      </c>
      <c r="L2" s="16" t="s">
        <v>25</v>
      </c>
      <c r="M2" s="17">
        <v>1</v>
      </c>
      <c r="N2" s="16" t="s">
        <v>2291</v>
      </c>
      <c r="O2" s="16" t="s">
        <v>2292</v>
      </c>
      <c r="P2" s="18">
        <v>10</v>
      </c>
      <c r="Q2" s="16" t="s">
        <v>2293</v>
      </c>
      <c r="R2" s="35" t="s">
        <v>1659</v>
      </c>
      <c r="S2" s="35" t="s">
        <v>1660</v>
      </c>
      <c r="T2" s="35" t="s">
        <v>192</v>
      </c>
      <c r="U2" s="17">
        <v>5.6</v>
      </c>
      <c r="V2" s="16" t="s">
        <v>2294</v>
      </c>
      <c r="W2" s="16" t="s">
        <v>2276</v>
      </c>
      <c r="X2" s="16" t="s">
        <v>2295</v>
      </c>
      <c r="Y2" s="29" t="str">
        <f>RIGHT(E2,8)</f>
        <v>72X33X08</v>
      </c>
      <c r="Z2" s="30" t="str">
        <f>LEFT(Y2,2)</f>
        <v>72</v>
      </c>
      <c r="AA2" s="30" t="str">
        <f>MID(Y2,4,2)</f>
        <v>33</v>
      </c>
      <c r="AB2" s="30" t="str">
        <f>RIGHT(Y2,2)</f>
        <v>08</v>
      </c>
      <c r="AC2" s="19" t="str">
        <f>Z2</f>
        <v>72</v>
      </c>
      <c r="AD2" s="19" t="str">
        <f>AA2</f>
        <v>33</v>
      </c>
      <c r="AG2" s="20">
        <f>U2/10000</f>
        <v>5.5999999999999995E-4</v>
      </c>
      <c r="AH2">
        <f>VLOOKUP(R2,'Rm-feb-24'!B:P,15,0)</f>
        <v>231.14230000000001</v>
      </c>
      <c r="AI2" s="19">
        <f t="shared" ref="AI2:AI9" si="0">AG2*AH2</f>
        <v>0.129439688</v>
      </c>
      <c r="AJ2" s="41">
        <f>SUM(AI2:AI9)</f>
        <v>144.14763748118679</v>
      </c>
      <c r="AK2" s="41">
        <f>ROUND(AJ2,3)</f>
        <v>144.148</v>
      </c>
      <c r="AL2" s="41">
        <f>AK2</f>
        <v>144.148</v>
      </c>
      <c r="AM2" s="41">
        <f>+AL2+AR2</f>
        <v>161.98617085199999</v>
      </c>
      <c r="AN2" s="41">
        <f>+SUM(((AL2*3%*18%)))</f>
        <v>0.77839919999999996</v>
      </c>
      <c r="AO2" s="41">
        <f t="shared" ref="AO2" si="1">+SUM(((AL2*14.33%*53%)))</f>
        <v>10.947896452</v>
      </c>
      <c r="AP2" s="41">
        <f t="shared" ref="AP2" si="2">+SUM(((AL2*5.92%*53%)))</f>
        <v>4.5227876480000004</v>
      </c>
      <c r="AQ2" s="41">
        <f t="shared" ref="AQ2" si="3">+SUM(((AL2*2.08%*53%)))</f>
        <v>1.5890875520000001</v>
      </c>
      <c r="AR2" s="41">
        <f>SUM(AN2:AQ2)</f>
        <v>17.838170852000001</v>
      </c>
      <c r="AS2" s="42">
        <f>ROUNDUP(AM2,0)</f>
        <v>162</v>
      </c>
      <c r="AT2" s="32">
        <f>AL2</f>
        <v>144.148</v>
      </c>
      <c r="AU2" s="31">
        <f>AS2</f>
        <v>162</v>
      </c>
    </row>
    <row r="3" spans="1:47">
      <c r="A3" s="40">
        <v>2</v>
      </c>
      <c r="B3" s="39">
        <v>2</v>
      </c>
      <c r="C3" s="15">
        <f t="shared" ref="C3:H9" si="4">C2</f>
        <v>1</v>
      </c>
      <c r="D3" s="15" t="str">
        <f t="shared" si="4"/>
        <v>28.03.2024</v>
      </c>
      <c r="E3" s="16" t="str">
        <f t="shared" si="4"/>
        <v>SFG-FRBNET-MEM-BOR-72X33X08</v>
      </c>
      <c r="F3" s="16" t="str">
        <f t="shared" si="4"/>
        <v>Restonic Hotel Motel Bonnell Euro Top Memory Border 72X33X08</v>
      </c>
      <c r="G3" s="16" t="str">
        <f t="shared" si="4"/>
        <v>SFG-FRBNET-MEM-BOR-72X33X08</v>
      </c>
      <c r="H3" s="16" t="str">
        <f t="shared" si="4"/>
        <v>Restonic Hotel Motel Bonnell Euro Top Memory Border 72X33X08</v>
      </c>
      <c r="I3" s="16" t="s">
        <v>2288</v>
      </c>
      <c r="J3" s="16" t="s">
        <v>2289</v>
      </c>
      <c r="K3" s="16" t="s">
        <v>2290</v>
      </c>
      <c r="L3" s="16" t="s">
        <v>25</v>
      </c>
      <c r="M3" s="17">
        <v>1</v>
      </c>
      <c r="N3" s="16" t="s">
        <v>2291</v>
      </c>
      <c r="O3" s="16" t="s">
        <v>2292</v>
      </c>
      <c r="P3" s="18">
        <v>20</v>
      </c>
      <c r="Q3" s="16" t="s">
        <v>2293</v>
      </c>
      <c r="R3" s="35" t="s">
        <v>698</v>
      </c>
      <c r="S3" s="35" t="s">
        <v>699</v>
      </c>
      <c r="T3" s="35" t="s">
        <v>192</v>
      </c>
      <c r="U3" s="17">
        <v>5</v>
      </c>
      <c r="V3" s="16" t="s">
        <v>2294</v>
      </c>
      <c r="W3" s="16" t="s">
        <v>2276</v>
      </c>
      <c r="X3" s="16" t="s">
        <v>2295</v>
      </c>
      <c r="Y3" s="29" t="str">
        <f t="shared" ref="Y3:Y9" si="5">RIGHT(E3,8)</f>
        <v>72X33X08</v>
      </c>
      <c r="Z3" s="30" t="str">
        <f t="shared" ref="Z3:Z9" si="6">LEFT(Y3,2)</f>
        <v>72</v>
      </c>
      <c r="AA3" s="30" t="str">
        <f t="shared" ref="AA3:AA9" si="7">MID(Y3,4,2)</f>
        <v>33</v>
      </c>
      <c r="AB3" s="30" t="str">
        <f t="shared" ref="AB3:AB9" si="8">RIGHT(Y3,2)</f>
        <v>08</v>
      </c>
      <c r="AC3" s="19" t="str">
        <f>AC2</f>
        <v>72</v>
      </c>
      <c r="AD3" s="19" t="str">
        <f>AD2</f>
        <v>33</v>
      </c>
      <c r="AG3" s="20">
        <f>U3/5000</f>
        <v>1E-3</v>
      </c>
      <c r="AH3">
        <f>VLOOKUP(R3,'Rm-feb-24'!B:P,15,0)</f>
        <v>58</v>
      </c>
      <c r="AI3" s="19">
        <f t="shared" si="0"/>
        <v>5.8000000000000003E-2</v>
      </c>
      <c r="AJ3" s="41"/>
      <c r="AK3" s="41"/>
      <c r="AL3" s="41"/>
      <c r="AM3" s="41"/>
      <c r="AN3" s="41"/>
      <c r="AO3" s="41"/>
      <c r="AP3" s="41"/>
      <c r="AQ3" s="41"/>
      <c r="AR3" s="41"/>
      <c r="AS3" s="43"/>
      <c r="AT3" s="32">
        <f t="shared" ref="AT3:AT9" si="9">AT2</f>
        <v>144.148</v>
      </c>
      <c r="AU3" s="31">
        <f t="shared" ref="AU3:AU9" si="10">AU2</f>
        <v>162</v>
      </c>
    </row>
    <row r="4" spans="1:47">
      <c r="A4" s="40">
        <v>3</v>
      </c>
      <c r="B4" s="39">
        <v>3</v>
      </c>
      <c r="C4" s="15">
        <f t="shared" si="4"/>
        <v>1</v>
      </c>
      <c r="D4" s="15" t="str">
        <f t="shared" si="4"/>
        <v>28.03.2024</v>
      </c>
      <c r="E4" s="16" t="str">
        <f t="shared" si="4"/>
        <v>SFG-FRBNET-MEM-BOR-72X33X08</v>
      </c>
      <c r="F4" s="16" t="str">
        <f t="shared" si="4"/>
        <v>Restonic Hotel Motel Bonnell Euro Top Memory Border 72X33X08</v>
      </c>
      <c r="G4" s="16" t="str">
        <f t="shared" si="4"/>
        <v>SFG-FRBNET-MEM-BOR-72X33X08</v>
      </c>
      <c r="H4" s="16" t="str">
        <f t="shared" si="4"/>
        <v>Restonic Hotel Motel Bonnell Euro Top Memory Border 72X33X08</v>
      </c>
      <c r="I4" s="16" t="s">
        <v>2288</v>
      </c>
      <c r="J4" s="16" t="s">
        <v>2289</v>
      </c>
      <c r="K4" s="16" t="s">
        <v>2290</v>
      </c>
      <c r="L4" s="16" t="s">
        <v>25</v>
      </c>
      <c r="M4" s="17">
        <v>1</v>
      </c>
      <c r="N4" s="16" t="s">
        <v>2291</v>
      </c>
      <c r="O4" s="16" t="s">
        <v>2292</v>
      </c>
      <c r="P4" s="18">
        <v>30</v>
      </c>
      <c r="Q4" s="16" t="s">
        <v>2293</v>
      </c>
      <c r="R4" s="35" t="s">
        <v>18727</v>
      </c>
      <c r="S4" s="35" t="s">
        <v>34279</v>
      </c>
      <c r="T4" s="35" t="s">
        <v>192</v>
      </c>
      <c r="U4" s="17">
        <f>AE4</f>
        <v>5.4110000000000005</v>
      </c>
      <c r="V4" s="16" t="s">
        <v>2292</v>
      </c>
      <c r="W4" s="16" t="s">
        <v>2276</v>
      </c>
      <c r="X4" s="16" t="s">
        <v>2295</v>
      </c>
      <c r="Y4" s="29" t="str">
        <f t="shared" si="5"/>
        <v>72X33X08</v>
      </c>
      <c r="Z4" s="30" t="str">
        <f t="shared" si="6"/>
        <v>72</v>
      </c>
      <c r="AA4" s="30" t="str">
        <f t="shared" si="7"/>
        <v>33</v>
      </c>
      <c r="AB4" s="30" t="str">
        <f t="shared" si="8"/>
        <v>08</v>
      </c>
      <c r="AC4" s="19" t="str">
        <f t="shared" ref="AC4:AD9" si="11">AC3</f>
        <v>72</v>
      </c>
      <c r="AD4" s="19" t="str">
        <f t="shared" si="11"/>
        <v>33</v>
      </c>
      <c r="AE4" s="20">
        <f>ROUNDUP(((((AC4+AD4)*2)+3)*0.0254),3)</f>
        <v>5.4110000000000005</v>
      </c>
      <c r="AG4" s="21">
        <f t="shared" ref="AG4:AG9" si="12">U4</f>
        <v>5.4110000000000005</v>
      </c>
      <c r="AH4" s="25">
        <f>VLOOKUP(R4,'SFG-RM'!A:B,2,0)</f>
        <v>21.475377269999999</v>
      </c>
      <c r="AI4" s="19">
        <f t="shared" si="0"/>
        <v>116.20326640797001</v>
      </c>
      <c r="AJ4" s="41"/>
      <c r="AK4" s="41"/>
      <c r="AL4" s="41"/>
      <c r="AM4" s="41"/>
      <c r="AN4" s="41"/>
      <c r="AO4" s="41"/>
      <c r="AP4" s="41"/>
      <c r="AQ4" s="41"/>
      <c r="AR4" s="41"/>
      <c r="AS4" s="43"/>
      <c r="AT4" s="32">
        <f t="shared" si="9"/>
        <v>144.148</v>
      </c>
      <c r="AU4" s="31">
        <f t="shared" si="10"/>
        <v>162</v>
      </c>
    </row>
    <row r="5" spans="1:47">
      <c r="A5" s="40">
        <v>4</v>
      </c>
      <c r="B5" s="39">
        <v>4</v>
      </c>
      <c r="C5" s="15">
        <f t="shared" si="4"/>
        <v>1</v>
      </c>
      <c r="D5" s="15" t="str">
        <f t="shared" si="4"/>
        <v>28.03.2024</v>
      </c>
      <c r="E5" s="16" t="str">
        <f t="shared" si="4"/>
        <v>SFG-FRBNET-MEM-BOR-72X33X08</v>
      </c>
      <c r="F5" s="16" t="str">
        <f t="shared" si="4"/>
        <v>Restonic Hotel Motel Bonnell Euro Top Memory Border 72X33X08</v>
      </c>
      <c r="G5" s="16" t="str">
        <f t="shared" si="4"/>
        <v>SFG-FRBNET-MEM-BOR-72X33X08</v>
      </c>
      <c r="H5" s="16" t="str">
        <f t="shared" si="4"/>
        <v>Restonic Hotel Motel Bonnell Euro Top Memory Border 72X33X08</v>
      </c>
      <c r="I5" s="16" t="s">
        <v>2288</v>
      </c>
      <c r="J5" s="16" t="s">
        <v>2289</v>
      </c>
      <c r="K5" s="16" t="s">
        <v>2290</v>
      </c>
      <c r="L5" s="16" t="s">
        <v>25</v>
      </c>
      <c r="M5" s="17">
        <v>1</v>
      </c>
      <c r="N5" s="16" t="s">
        <v>2291</v>
      </c>
      <c r="O5" s="16" t="s">
        <v>2292</v>
      </c>
      <c r="P5" s="18">
        <v>40</v>
      </c>
      <c r="Q5" s="16" t="s">
        <v>2293</v>
      </c>
      <c r="R5" s="35" t="s">
        <v>1964</v>
      </c>
      <c r="S5" s="35" t="s">
        <v>1965</v>
      </c>
      <c r="T5" s="35" t="s">
        <v>25</v>
      </c>
      <c r="U5" s="36">
        <v>1</v>
      </c>
      <c r="V5" s="16" t="s">
        <v>2294</v>
      </c>
      <c r="W5" s="16" t="s">
        <v>2276</v>
      </c>
      <c r="X5" s="16" t="s">
        <v>2295</v>
      </c>
      <c r="Y5" s="29" t="str">
        <f t="shared" si="5"/>
        <v>72X33X08</v>
      </c>
      <c r="Z5" s="30" t="str">
        <f t="shared" si="6"/>
        <v>72</v>
      </c>
      <c r="AA5" s="30" t="str">
        <f t="shared" si="7"/>
        <v>33</v>
      </c>
      <c r="AB5" s="30" t="str">
        <f t="shared" si="8"/>
        <v>08</v>
      </c>
      <c r="AC5" s="19" t="str">
        <f t="shared" si="11"/>
        <v>72</v>
      </c>
      <c r="AD5" s="19" t="str">
        <f t="shared" si="11"/>
        <v>33</v>
      </c>
      <c r="AE5" s="20">
        <f>ROUNDUP(((((72+30)*2)+3)*0.0254),3)</f>
        <v>5.258</v>
      </c>
      <c r="AG5" s="21">
        <f t="shared" si="12"/>
        <v>1</v>
      </c>
      <c r="AH5">
        <f>VLOOKUP(R5,'Rm-feb-24'!B:P,15,0)</f>
        <v>5.9957000000000003</v>
      </c>
      <c r="AI5" s="19">
        <f t="shared" si="0"/>
        <v>5.9957000000000003</v>
      </c>
      <c r="AJ5" s="41"/>
      <c r="AK5" s="41"/>
      <c r="AL5" s="41"/>
      <c r="AM5" s="41"/>
      <c r="AN5" s="41"/>
      <c r="AO5" s="41"/>
      <c r="AP5" s="41"/>
      <c r="AQ5" s="41"/>
      <c r="AR5" s="41"/>
      <c r="AS5" s="43"/>
      <c r="AT5" s="32">
        <f t="shared" si="9"/>
        <v>144.148</v>
      </c>
      <c r="AU5" s="31">
        <f t="shared" si="10"/>
        <v>162</v>
      </c>
    </row>
    <row r="6" spans="1:47">
      <c r="A6" s="40">
        <v>5</v>
      </c>
      <c r="B6" s="39">
        <v>5</v>
      </c>
      <c r="C6" s="15">
        <f t="shared" si="4"/>
        <v>1</v>
      </c>
      <c r="D6" s="15" t="str">
        <f t="shared" si="4"/>
        <v>28.03.2024</v>
      </c>
      <c r="E6" s="16" t="str">
        <f t="shared" si="4"/>
        <v>SFG-FRBNET-MEM-BOR-72X33X08</v>
      </c>
      <c r="F6" s="16" t="str">
        <f t="shared" si="4"/>
        <v>Restonic Hotel Motel Bonnell Euro Top Memory Border 72X33X08</v>
      </c>
      <c r="G6" s="16" t="str">
        <f t="shared" si="4"/>
        <v>SFG-FRBNET-MEM-BOR-72X33X08</v>
      </c>
      <c r="H6" s="16" t="str">
        <f t="shared" si="4"/>
        <v>Restonic Hotel Motel Bonnell Euro Top Memory Border 72X33X08</v>
      </c>
      <c r="I6" s="16" t="s">
        <v>2288</v>
      </c>
      <c r="J6" s="16" t="s">
        <v>2289</v>
      </c>
      <c r="K6" s="16" t="s">
        <v>2290</v>
      </c>
      <c r="L6" s="16" t="s">
        <v>25</v>
      </c>
      <c r="M6" s="17">
        <v>1</v>
      </c>
      <c r="N6" s="16" t="s">
        <v>2291</v>
      </c>
      <c r="O6" s="16" t="s">
        <v>2292</v>
      </c>
      <c r="P6" s="18">
        <v>50</v>
      </c>
      <c r="Q6" s="16" t="s">
        <v>2293</v>
      </c>
      <c r="R6" s="35" t="s">
        <v>459</v>
      </c>
      <c r="S6" s="35" t="s">
        <v>460</v>
      </c>
      <c r="T6" s="35" t="s">
        <v>25</v>
      </c>
      <c r="U6" s="36">
        <v>1</v>
      </c>
      <c r="V6" s="16" t="s">
        <v>2294</v>
      </c>
      <c r="W6" s="16" t="s">
        <v>2276</v>
      </c>
      <c r="X6" s="16" t="s">
        <v>2295</v>
      </c>
      <c r="Y6" s="29" t="str">
        <f t="shared" si="5"/>
        <v>72X33X08</v>
      </c>
      <c r="Z6" s="30" t="str">
        <f t="shared" si="6"/>
        <v>72</v>
      </c>
      <c r="AA6" s="30" t="str">
        <f t="shared" si="7"/>
        <v>33</v>
      </c>
      <c r="AB6" s="30" t="str">
        <f t="shared" si="8"/>
        <v>08</v>
      </c>
      <c r="AC6" s="19" t="str">
        <f t="shared" si="11"/>
        <v>72</v>
      </c>
      <c r="AD6" s="19" t="str">
        <f t="shared" si="11"/>
        <v>33</v>
      </c>
      <c r="AG6" s="21">
        <f t="shared" si="12"/>
        <v>1</v>
      </c>
      <c r="AH6">
        <f>VLOOKUP(R6,'Rm-feb-24'!B:P,15,0)</f>
        <v>1.3274999999999999</v>
      </c>
      <c r="AI6" s="19">
        <f t="shared" si="0"/>
        <v>1.3274999999999999</v>
      </c>
      <c r="AJ6" s="41"/>
      <c r="AK6" s="41"/>
      <c r="AL6" s="41"/>
      <c r="AM6" s="41"/>
      <c r="AN6" s="41"/>
      <c r="AO6" s="41"/>
      <c r="AP6" s="41"/>
      <c r="AQ6" s="41"/>
      <c r="AR6" s="41"/>
      <c r="AS6" s="43"/>
      <c r="AT6" s="32">
        <f t="shared" si="9"/>
        <v>144.148</v>
      </c>
      <c r="AU6" s="31">
        <f t="shared" si="10"/>
        <v>162</v>
      </c>
    </row>
    <row r="7" spans="1:47">
      <c r="A7" s="40">
        <v>6</v>
      </c>
      <c r="B7" s="39">
        <v>6</v>
      </c>
      <c r="C7" s="15">
        <f t="shared" si="4"/>
        <v>1</v>
      </c>
      <c r="D7" s="15" t="str">
        <f t="shared" si="4"/>
        <v>28.03.2024</v>
      </c>
      <c r="E7" s="16" t="str">
        <f t="shared" si="4"/>
        <v>SFG-FRBNET-MEM-BOR-72X33X08</v>
      </c>
      <c r="F7" s="16" t="str">
        <f t="shared" si="4"/>
        <v>Restonic Hotel Motel Bonnell Euro Top Memory Border 72X33X08</v>
      </c>
      <c r="G7" s="16" t="str">
        <f t="shared" si="4"/>
        <v>SFG-FRBNET-MEM-BOR-72X33X08</v>
      </c>
      <c r="H7" s="16" t="str">
        <f t="shared" si="4"/>
        <v>Restonic Hotel Motel Bonnell Euro Top Memory Border 72X33X08</v>
      </c>
      <c r="I7" s="16" t="s">
        <v>2288</v>
      </c>
      <c r="J7" s="16" t="s">
        <v>2289</v>
      </c>
      <c r="K7" s="16" t="s">
        <v>2290</v>
      </c>
      <c r="L7" s="16" t="s">
        <v>25</v>
      </c>
      <c r="M7" s="17">
        <v>1</v>
      </c>
      <c r="N7" s="16" t="s">
        <v>2291</v>
      </c>
      <c r="O7" s="16" t="s">
        <v>2292</v>
      </c>
      <c r="P7" s="18">
        <v>60</v>
      </c>
      <c r="Q7" s="16" t="s">
        <v>2293</v>
      </c>
      <c r="R7" s="35" t="s">
        <v>2232</v>
      </c>
      <c r="S7" s="35" t="s">
        <v>2233</v>
      </c>
      <c r="T7" s="35" t="s">
        <v>25</v>
      </c>
      <c r="U7" s="36">
        <v>1</v>
      </c>
      <c r="V7" s="16" t="s">
        <v>2294</v>
      </c>
      <c r="W7" s="16" t="s">
        <v>2276</v>
      </c>
      <c r="X7" s="16" t="s">
        <v>2295</v>
      </c>
      <c r="Y7" s="29" t="str">
        <f t="shared" si="5"/>
        <v>72X33X08</v>
      </c>
      <c r="Z7" s="30" t="str">
        <f t="shared" si="6"/>
        <v>72</v>
      </c>
      <c r="AA7" s="30" t="str">
        <f t="shared" si="7"/>
        <v>33</v>
      </c>
      <c r="AB7" s="30" t="str">
        <f t="shared" si="8"/>
        <v>08</v>
      </c>
      <c r="AC7" s="19" t="str">
        <f t="shared" si="11"/>
        <v>72</v>
      </c>
      <c r="AD7" s="19" t="str">
        <f t="shared" si="11"/>
        <v>33</v>
      </c>
      <c r="AG7" s="21">
        <f t="shared" si="12"/>
        <v>1</v>
      </c>
      <c r="AH7">
        <f>VLOOKUP(R7,'Rm-feb-24'!B:P,15,0)</f>
        <v>1.7318</v>
      </c>
      <c r="AI7" s="19">
        <f t="shared" si="0"/>
        <v>1.7318</v>
      </c>
      <c r="AJ7" s="41"/>
      <c r="AK7" s="41"/>
      <c r="AL7" s="41"/>
      <c r="AM7" s="41"/>
      <c r="AN7" s="41"/>
      <c r="AO7" s="41"/>
      <c r="AP7" s="41"/>
      <c r="AQ7" s="41"/>
      <c r="AR7" s="41"/>
      <c r="AS7" s="43"/>
      <c r="AT7" s="32">
        <f t="shared" si="9"/>
        <v>144.148</v>
      </c>
      <c r="AU7" s="31">
        <f t="shared" si="10"/>
        <v>162</v>
      </c>
    </row>
    <row r="8" spans="1:47">
      <c r="A8" s="40">
        <v>7</v>
      </c>
      <c r="B8" s="39">
        <v>7</v>
      </c>
      <c r="C8" s="15">
        <f t="shared" si="4"/>
        <v>1</v>
      </c>
      <c r="D8" s="15" t="str">
        <f t="shared" si="4"/>
        <v>28.03.2024</v>
      </c>
      <c r="E8" s="16" t="str">
        <f t="shared" si="4"/>
        <v>SFG-FRBNET-MEM-BOR-72X33X08</v>
      </c>
      <c r="F8" s="16" t="str">
        <f t="shared" si="4"/>
        <v>Restonic Hotel Motel Bonnell Euro Top Memory Border 72X33X08</v>
      </c>
      <c r="G8" s="16" t="str">
        <f t="shared" si="4"/>
        <v>SFG-FRBNET-MEM-BOR-72X33X08</v>
      </c>
      <c r="H8" s="16" t="str">
        <f t="shared" si="4"/>
        <v>Restonic Hotel Motel Bonnell Euro Top Memory Border 72X33X08</v>
      </c>
      <c r="I8" s="16" t="s">
        <v>2288</v>
      </c>
      <c r="J8" s="16" t="s">
        <v>2289</v>
      </c>
      <c r="K8" s="16" t="s">
        <v>2290</v>
      </c>
      <c r="L8" s="16" t="s">
        <v>25</v>
      </c>
      <c r="M8" s="17">
        <v>1</v>
      </c>
      <c r="N8" s="16" t="s">
        <v>2291</v>
      </c>
      <c r="O8" s="16" t="s">
        <v>2292</v>
      </c>
      <c r="P8" s="18">
        <v>70</v>
      </c>
      <c r="Q8" s="16" t="s">
        <v>2293</v>
      </c>
      <c r="R8" s="35" t="s">
        <v>18739</v>
      </c>
      <c r="S8" s="35" t="s">
        <v>34278</v>
      </c>
      <c r="T8" s="35" t="s">
        <v>192</v>
      </c>
      <c r="U8" s="36">
        <v>0.64</v>
      </c>
      <c r="V8" s="16" t="s">
        <v>2292</v>
      </c>
      <c r="W8" s="16" t="s">
        <v>2276</v>
      </c>
      <c r="X8" s="16" t="s">
        <v>2295</v>
      </c>
      <c r="Y8" s="29" t="str">
        <f t="shared" si="5"/>
        <v>72X33X08</v>
      </c>
      <c r="Z8" s="30" t="str">
        <f t="shared" si="6"/>
        <v>72</v>
      </c>
      <c r="AA8" s="30" t="str">
        <f t="shared" si="7"/>
        <v>33</v>
      </c>
      <c r="AB8" s="30" t="str">
        <f t="shared" si="8"/>
        <v>08</v>
      </c>
      <c r="AC8" s="19" t="str">
        <f t="shared" si="11"/>
        <v>72</v>
      </c>
      <c r="AD8" s="19" t="str">
        <f t="shared" si="11"/>
        <v>33</v>
      </c>
      <c r="AG8" s="21">
        <f t="shared" si="12"/>
        <v>0.64</v>
      </c>
      <c r="AH8" s="25">
        <f>VLOOKUP(R8,'SFG-RM'!A:B,2,0)</f>
        <v>14.621455289401199</v>
      </c>
      <c r="AI8" s="19">
        <f t="shared" si="0"/>
        <v>9.3577313852167681</v>
      </c>
      <c r="AJ8" s="41"/>
      <c r="AK8" s="41"/>
      <c r="AL8" s="41"/>
      <c r="AM8" s="41"/>
      <c r="AN8" s="41"/>
      <c r="AO8" s="41"/>
      <c r="AP8" s="41"/>
      <c r="AQ8" s="41"/>
      <c r="AR8" s="41"/>
      <c r="AS8" s="43"/>
      <c r="AT8" s="32">
        <f t="shared" si="9"/>
        <v>144.148</v>
      </c>
      <c r="AU8" s="31">
        <f t="shared" si="10"/>
        <v>162</v>
      </c>
    </row>
    <row r="9" spans="1:47">
      <c r="A9" s="40">
        <v>8</v>
      </c>
      <c r="B9" s="39">
        <v>8</v>
      </c>
      <c r="C9" s="15">
        <f t="shared" si="4"/>
        <v>1</v>
      </c>
      <c r="D9" s="15" t="str">
        <f t="shared" si="4"/>
        <v>28.03.2024</v>
      </c>
      <c r="E9" s="16" t="str">
        <f t="shared" si="4"/>
        <v>SFG-FRBNET-MEM-BOR-72X33X08</v>
      </c>
      <c r="F9" s="16" t="str">
        <f t="shared" si="4"/>
        <v>Restonic Hotel Motel Bonnell Euro Top Memory Border 72X33X08</v>
      </c>
      <c r="G9" s="16" t="str">
        <f t="shared" si="4"/>
        <v>SFG-FRBNET-MEM-BOR-72X33X08</v>
      </c>
      <c r="H9" s="16" t="str">
        <f t="shared" si="4"/>
        <v>Restonic Hotel Motel Bonnell Euro Top Memory Border 72X33X08</v>
      </c>
      <c r="I9" s="16" t="s">
        <v>2288</v>
      </c>
      <c r="J9" s="16" t="s">
        <v>2289</v>
      </c>
      <c r="K9" s="16" t="s">
        <v>2290</v>
      </c>
      <c r="L9" s="16" t="s">
        <v>25</v>
      </c>
      <c r="M9" s="17">
        <v>1</v>
      </c>
      <c r="N9" s="16" t="s">
        <v>2291</v>
      </c>
      <c r="O9" s="16" t="s">
        <v>2292</v>
      </c>
      <c r="P9" s="18">
        <v>80</v>
      </c>
      <c r="Q9" s="16" t="s">
        <v>2293</v>
      </c>
      <c r="R9" s="35" t="s">
        <v>1479</v>
      </c>
      <c r="S9" s="35" t="s">
        <v>1480</v>
      </c>
      <c r="T9" s="35" t="s">
        <v>165</v>
      </c>
      <c r="U9" s="36">
        <v>2</v>
      </c>
      <c r="V9" s="16" t="s">
        <v>2294</v>
      </c>
      <c r="W9" s="16" t="s">
        <v>2276</v>
      </c>
      <c r="X9" s="16" t="s">
        <v>2295</v>
      </c>
      <c r="Y9" s="29" t="str">
        <f t="shared" si="5"/>
        <v>72X33X08</v>
      </c>
      <c r="Z9" s="30" t="str">
        <f t="shared" si="6"/>
        <v>72</v>
      </c>
      <c r="AA9" s="30" t="str">
        <f t="shared" si="7"/>
        <v>33</v>
      </c>
      <c r="AB9" s="30" t="str">
        <f t="shared" si="8"/>
        <v>08</v>
      </c>
      <c r="AC9" s="19" t="str">
        <f t="shared" si="11"/>
        <v>72</v>
      </c>
      <c r="AD9" s="19" t="str">
        <f t="shared" si="11"/>
        <v>33</v>
      </c>
      <c r="AG9" s="21">
        <f t="shared" si="12"/>
        <v>2</v>
      </c>
      <c r="AH9">
        <f>VLOOKUP(R9,'Rm-feb-24'!B:P,15,0)</f>
        <v>4.6721000000000004</v>
      </c>
      <c r="AI9" s="19">
        <f t="shared" si="0"/>
        <v>9.3442000000000007</v>
      </c>
      <c r="AJ9" s="41"/>
      <c r="AK9" s="41"/>
      <c r="AL9" s="41"/>
      <c r="AM9" s="41"/>
      <c r="AN9" s="41"/>
      <c r="AO9" s="41"/>
      <c r="AP9" s="41"/>
      <c r="AQ9" s="41"/>
      <c r="AR9" s="41"/>
      <c r="AS9" s="43"/>
      <c r="AT9" s="32">
        <f t="shared" si="9"/>
        <v>144.148</v>
      </c>
      <c r="AU9" s="31">
        <f t="shared" si="10"/>
        <v>162</v>
      </c>
    </row>
    <row r="10" spans="1:47">
      <c r="A10" s="40">
        <v>9</v>
      </c>
    </row>
    <row r="11" spans="1:47">
      <c r="A11" s="40">
        <v>10</v>
      </c>
      <c r="B11" s="39">
        <v>1</v>
      </c>
      <c r="C11" s="15">
        <v>2</v>
      </c>
      <c r="D11" s="15" t="s">
        <v>34276</v>
      </c>
      <c r="E11" s="38" t="s">
        <v>34282</v>
      </c>
      <c r="F11" s="38" t="s">
        <v>34283</v>
      </c>
      <c r="G11" s="16" t="str">
        <f>E11</f>
        <v>SFG-FRBNET-MEM-BOR-72X39X08</v>
      </c>
      <c r="H11" s="16" t="str">
        <f>F11</f>
        <v>Restonic Hotel Motel Bonnell Euro Top Memory Border 72X39X08</v>
      </c>
      <c r="I11" s="16" t="s">
        <v>2288</v>
      </c>
      <c r="J11" s="16" t="s">
        <v>2289</v>
      </c>
      <c r="K11" s="16" t="s">
        <v>2290</v>
      </c>
      <c r="L11" s="16" t="s">
        <v>25</v>
      </c>
      <c r="M11" s="17">
        <v>1</v>
      </c>
      <c r="N11" s="16" t="s">
        <v>2291</v>
      </c>
      <c r="O11" s="16" t="s">
        <v>2292</v>
      </c>
      <c r="P11" s="18">
        <v>10</v>
      </c>
      <c r="Q11" s="16" t="s">
        <v>2293</v>
      </c>
      <c r="R11" s="35" t="s">
        <v>1659</v>
      </c>
      <c r="S11" s="35" t="s">
        <v>1660</v>
      </c>
      <c r="T11" s="35" t="s">
        <v>192</v>
      </c>
      <c r="U11" s="17">
        <v>5.6</v>
      </c>
      <c r="V11" s="16" t="s">
        <v>2294</v>
      </c>
      <c r="W11" s="16" t="s">
        <v>2276</v>
      </c>
      <c r="X11" s="16" t="s">
        <v>2295</v>
      </c>
      <c r="Y11" s="29" t="str">
        <f>RIGHT(E11,8)</f>
        <v>72X39X08</v>
      </c>
      <c r="Z11" s="30" t="str">
        <f>LEFT(Y11,2)</f>
        <v>72</v>
      </c>
      <c r="AA11" s="30" t="str">
        <f>MID(Y11,4,2)</f>
        <v>39</v>
      </c>
      <c r="AB11" s="30" t="str">
        <f>RIGHT(Y11,2)</f>
        <v>08</v>
      </c>
      <c r="AC11" s="19" t="str">
        <f>Z11</f>
        <v>72</v>
      </c>
      <c r="AD11" s="19" t="str">
        <f>AA11</f>
        <v>39</v>
      </c>
      <c r="AG11" s="20">
        <f>U11/10000</f>
        <v>5.5999999999999995E-4</v>
      </c>
      <c r="AH11">
        <f>VLOOKUP(R11,'Rm-feb-24'!B:P,15,0)</f>
        <v>231.14230000000001</v>
      </c>
      <c r="AI11" s="19">
        <f t="shared" ref="AI11:AI18" si="13">AG11*AH11</f>
        <v>0.129439688</v>
      </c>
      <c r="AJ11" s="41">
        <f>SUM(AI11:AI18)</f>
        <v>150.67615217126675</v>
      </c>
      <c r="AK11" s="41">
        <f>ROUND(AJ11,3)</f>
        <v>150.67599999999999</v>
      </c>
      <c r="AL11" s="41">
        <f>AK11</f>
        <v>150.67599999999999</v>
      </c>
      <c r="AM11" s="41">
        <f>+AL11+AR11</f>
        <v>169.32200432399998</v>
      </c>
      <c r="AN11" s="41">
        <f>+SUM(((AL11*3%*18%)))</f>
        <v>0.81365039999999988</v>
      </c>
      <c r="AO11" s="41">
        <f t="shared" ref="AO11" si="14">+SUM(((AL11*14.33%*53%)))</f>
        <v>11.443691524</v>
      </c>
      <c r="AP11" s="41">
        <f t="shared" ref="AP11" si="15">+SUM(((AL11*5.92%*53%)))</f>
        <v>4.7276101760000007</v>
      </c>
      <c r="AQ11" s="41">
        <f t="shared" ref="AQ11" si="16">+SUM(((AL11*2.08%*53%)))</f>
        <v>1.6610522239999999</v>
      </c>
      <c r="AR11" s="41">
        <f>SUM(AN11:AQ11)</f>
        <v>18.646004324</v>
      </c>
      <c r="AS11" s="42">
        <f>ROUNDUP(AM11,0)</f>
        <v>170</v>
      </c>
      <c r="AT11" s="37">
        <f>AL11</f>
        <v>150.67599999999999</v>
      </c>
      <c r="AU11" s="31">
        <f>AS11</f>
        <v>170</v>
      </c>
    </row>
    <row r="12" spans="1:47">
      <c r="A12" s="40">
        <v>11</v>
      </c>
      <c r="B12" s="39">
        <v>2</v>
      </c>
      <c r="C12" s="15">
        <f t="shared" ref="C12:H12" si="17">C11</f>
        <v>2</v>
      </c>
      <c r="D12" s="15" t="str">
        <f t="shared" si="17"/>
        <v>28.03.2024</v>
      </c>
      <c r="E12" s="16" t="str">
        <f t="shared" si="17"/>
        <v>SFG-FRBNET-MEM-BOR-72X39X08</v>
      </c>
      <c r="F12" s="16" t="str">
        <f t="shared" si="17"/>
        <v>Restonic Hotel Motel Bonnell Euro Top Memory Border 72X39X08</v>
      </c>
      <c r="G12" s="16" t="str">
        <f t="shared" si="17"/>
        <v>SFG-FRBNET-MEM-BOR-72X39X08</v>
      </c>
      <c r="H12" s="16" t="str">
        <f t="shared" si="17"/>
        <v>Restonic Hotel Motel Bonnell Euro Top Memory Border 72X39X08</v>
      </c>
      <c r="I12" s="16" t="s">
        <v>2288</v>
      </c>
      <c r="J12" s="16" t="s">
        <v>2289</v>
      </c>
      <c r="K12" s="16" t="s">
        <v>2290</v>
      </c>
      <c r="L12" s="16" t="s">
        <v>25</v>
      </c>
      <c r="M12" s="17">
        <v>1</v>
      </c>
      <c r="N12" s="16" t="s">
        <v>2291</v>
      </c>
      <c r="O12" s="16" t="s">
        <v>2292</v>
      </c>
      <c r="P12" s="18">
        <v>20</v>
      </c>
      <c r="Q12" s="16" t="s">
        <v>2293</v>
      </c>
      <c r="R12" s="35" t="s">
        <v>698</v>
      </c>
      <c r="S12" s="35" t="s">
        <v>699</v>
      </c>
      <c r="T12" s="35" t="s">
        <v>192</v>
      </c>
      <c r="U12" s="17">
        <v>5</v>
      </c>
      <c r="V12" s="16" t="s">
        <v>2294</v>
      </c>
      <c r="W12" s="16" t="s">
        <v>2276</v>
      </c>
      <c r="X12" s="16" t="s">
        <v>2295</v>
      </c>
      <c r="Y12" s="29" t="str">
        <f t="shared" ref="Y12:Y18" si="18">RIGHT(E12,8)</f>
        <v>72X39X08</v>
      </c>
      <c r="Z12" s="30" t="str">
        <f t="shared" ref="Z12:Z18" si="19">LEFT(Y12,2)</f>
        <v>72</v>
      </c>
      <c r="AA12" s="30" t="str">
        <f t="shared" ref="AA12:AA18" si="20">MID(Y12,4,2)</f>
        <v>39</v>
      </c>
      <c r="AB12" s="30" t="str">
        <f t="shared" ref="AB12:AB18" si="21">RIGHT(Y12,2)</f>
        <v>08</v>
      </c>
      <c r="AC12" s="19" t="str">
        <f>AC11</f>
        <v>72</v>
      </c>
      <c r="AD12" s="19" t="str">
        <f>AD11</f>
        <v>39</v>
      </c>
      <c r="AG12" s="20">
        <f>U12/5000</f>
        <v>1E-3</v>
      </c>
      <c r="AH12">
        <f>VLOOKUP(R12,'Rm-feb-24'!B:P,15,0)</f>
        <v>58</v>
      </c>
      <c r="AI12" s="19">
        <f t="shared" si="13"/>
        <v>5.8000000000000003E-2</v>
      </c>
      <c r="AJ12" s="41"/>
      <c r="AK12" s="41"/>
      <c r="AL12" s="41"/>
      <c r="AM12" s="41"/>
      <c r="AN12" s="41"/>
      <c r="AO12" s="41"/>
      <c r="AP12" s="41"/>
      <c r="AQ12" s="41"/>
      <c r="AR12" s="41"/>
      <c r="AS12" s="43"/>
      <c r="AT12" s="37">
        <f t="shared" ref="AT12:AU18" si="22">AT11</f>
        <v>150.67599999999999</v>
      </c>
      <c r="AU12" s="31">
        <f t="shared" si="22"/>
        <v>170</v>
      </c>
    </row>
    <row r="13" spans="1:47">
      <c r="A13" s="40">
        <v>12</v>
      </c>
      <c r="B13" s="39">
        <v>3</v>
      </c>
      <c r="C13" s="15">
        <f t="shared" ref="C13:H13" si="23">C12</f>
        <v>2</v>
      </c>
      <c r="D13" s="15" t="str">
        <f t="shared" si="23"/>
        <v>28.03.2024</v>
      </c>
      <c r="E13" s="16" t="str">
        <f t="shared" si="23"/>
        <v>SFG-FRBNET-MEM-BOR-72X39X08</v>
      </c>
      <c r="F13" s="16" t="str">
        <f t="shared" si="23"/>
        <v>Restonic Hotel Motel Bonnell Euro Top Memory Border 72X39X08</v>
      </c>
      <c r="G13" s="16" t="str">
        <f t="shared" si="23"/>
        <v>SFG-FRBNET-MEM-BOR-72X39X08</v>
      </c>
      <c r="H13" s="16" t="str">
        <f t="shared" si="23"/>
        <v>Restonic Hotel Motel Bonnell Euro Top Memory Border 72X39X08</v>
      </c>
      <c r="I13" s="16" t="s">
        <v>2288</v>
      </c>
      <c r="J13" s="16" t="s">
        <v>2289</v>
      </c>
      <c r="K13" s="16" t="s">
        <v>2290</v>
      </c>
      <c r="L13" s="16" t="s">
        <v>25</v>
      </c>
      <c r="M13" s="17">
        <v>1</v>
      </c>
      <c r="N13" s="16" t="s">
        <v>2291</v>
      </c>
      <c r="O13" s="16" t="s">
        <v>2292</v>
      </c>
      <c r="P13" s="18">
        <v>30</v>
      </c>
      <c r="Q13" s="16" t="s">
        <v>2293</v>
      </c>
      <c r="R13" s="35" t="s">
        <v>18727</v>
      </c>
      <c r="S13" s="35" t="s">
        <v>34279</v>
      </c>
      <c r="T13" s="35" t="s">
        <v>192</v>
      </c>
      <c r="U13" s="17">
        <f>AE13</f>
        <v>5.7149999999999999</v>
      </c>
      <c r="V13" s="16" t="s">
        <v>2292</v>
      </c>
      <c r="W13" s="16" t="s">
        <v>2276</v>
      </c>
      <c r="X13" s="16" t="s">
        <v>2295</v>
      </c>
      <c r="Y13" s="29" t="str">
        <f t="shared" si="18"/>
        <v>72X39X08</v>
      </c>
      <c r="Z13" s="30" t="str">
        <f t="shared" si="19"/>
        <v>72</v>
      </c>
      <c r="AA13" s="30" t="str">
        <f t="shared" si="20"/>
        <v>39</v>
      </c>
      <c r="AB13" s="30" t="str">
        <f t="shared" si="21"/>
        <v>08</v>
      </c>
      <c r="AC13" s="19" t="str">
        <f t="shared" ref="AC13:AD13" si="24">AC12</f>
        <v>72</v>
      </c>
      <c r="AD13" s="19" t="str">
        <f t="shared" si="24"/>
        <v>39</v>
      </c>
      <c r="AE13" s="20">
        <f>ROUNDUP(((((AC13+AD13)*2)+3)*0.0254),3)</f>
        <v>5.7149999999999999</v>
      </c>
      <c r="AG13" s="21">
        <f t="shared" ref="AG13:AG18" si="25">U13</f>
        <v>5.7149999999999999</v>
      </c>
      <c r="AH13" s="25">
        <f>VLOOKUP(R13,'SFG-RM'!A:B,2,0)</f>
        <v>21.475377269999999</v>
      </c>
      <c r="AI13" s="19">
        <f t="shared" si="13"/>
        <v>122.73178109804999</v>
      </c>
      <c r="AJ13" s="41"/>
      <c r="AK13" s="41"/>
      <c r="AL13" s="41"/>
      <c r="AM13" s="41"/>
      <c r="AN13" s="41"/>
      <c r="AO13" s="41"/>
      <c r="AP13" s="41"/>
      <c r="AQ13" s="41"/>
      <c r="AR13" s="41"/>
      <c r="AS13" s="43"/>
      <c r="AT13" s="37">
        <f t="shared" si="22"/>
        <v>150.67599999999999</v>
      </c>
      <c r="AU13" s="31">
        <f t="shared" si="22"/>
        <v>170</v>
      </c>
    </row>
    <row r="14" spans="1:47">
      <c r="A14" s="40">
        <v>13</v>
      </c>
      <c r="B14" s="39">
        <v>4</v>
      </c>
      <c r="C14" s="15">
        <f t="shared" ref="C14:H14" si="26">C13</f>
        <v>2</v>
      </c>
      <c r="D14" s="15" t="str">
        <f t="shared" si="26"/>
        <v>28.03.2024</v>
      </c>
      <c r="E14" s="16" t="str">
        <f t="shared" si="26"/>
        <v>SFG-FRBNET-MEM-BOR-72X39X08</v>
      </c>
      <c r="F14" s="16" t="str">
        <f t="shared" si="26"/>
        <v>Restonic Hotel Motel Bonnell Euro Top Memory Border 72X39X08</v>
      </c>
      <c r="G14" s="16" t="str">
        <f t="shared" si="26"/>
        <v>SFG-FRBNET-MEM-BOR-72X39X08</v>
      </c>
      <c r="H14" s="16" t="str">
        <f t="shared" si="26"/>
        <v>Restonic Hotel Motel Bonnell Euro Top Memory Border 72X39X08</v>
      </c>
      <c r="I14" s="16" t="s">
        <v>2288</v>
      </c>
      <c r="J14" s="16" t="s">
        <v>2289</v>
      </c>
      <c r="K14" s="16" t="s">
        <v>2290</v>
      </c>
      <c r="L14" s="16" t="s">
        <v>25</v>
      </c>
      <c r="M14" s="17">
        <v>1</v>
      </c>
      <c r="N14" s="16" t="s">
        <v>2291</v>
      </c>
      <c r="O14" s="16" t="s">
        <v>2292</v>
      </c>
      <c r="P14" s="18">
        <v>40</v>
      </c>
      <c r="Q14" s="16" t="s">
        <v>2293</v>
      </c>
      <c r="R14" s="35" t="s">
        <v>1964</v>
      </c>
      <c r="S14" s="35" t="s">
        <v>1965</v>
      </c>
      <c r="T14" s="35" t="s">
        <v>25</v>
      </c>
      <c r="U14" s="36">
        <v>1</v>
      </c>
      <c r="V14" s="16" t="s">
        <v>2294</v>
      </c>
      <c r="W14" s="16" t="s">
        <v>2276</v>
      </c>
      <c r="X14" s="16" t="s">
        <v>2295</v>
      </c>
      <c r="Y14" s="29" t="str">
        <f t="shared" si="18"/>
        <v>72X39X08</v>
      </c>
      <c r="Z14" s="30" t="str">
        <f t="shared" si="19"/>
        <v>72</v>
      </c>
      <c r="AA14" s="30" t="str">
        <f t="shared" si="20"/>
        <v>39</v>
      </c>
      <c r="AB14" s="30" t="str">
        <f t="shared" si="21"/>
        <v>08</v>
      </c>
      <c r="AC14" s="19" t="str">
        <f t="shared" ref="AC14:AD14" si="27">AC13</f>
        <v>72</v>
      </c>
      <c r="AD14" s="19" t="str">
        <f t="shared" si="27"/>
        <v>39</v>
      </c>
      <c r="AE14" s="20">
        <f>ROUNDUP(((((72+30)*2)+3)*0.0254),3)</f>
        <v>5.258</v>
      </c>
      <c r="AG14" s="21">
        <f t="shared" si="25"/>
        <v>1</v>
      </c>
      <c r="AH14">
        <f>VLOOKUP(R14,'Rm-feb-24'!B:P,15,0)</f>
        <v>5.9957000000000003</v>
      </c>
      <c r="AI14" s="19">
        <f t="shared" si="13"/>
        <v>5.9957000000000003</v>
      </c>
      <c r="AJ14" s="41"/>
      <c r="AK14" s="41"/>
      <c r="AL14" s="41"/>
      <c r="AM14" s="41"/>
      <c r="AN14" s="41"/>
      <c r="AO14" s="41"/>
      <c r="AP14" s="41"/>
      <c r="AQ14" s="41"/>
      <c r="AR14" s="41"/>
      <c r="AS14" s="43"/>
      <c r="AT14" s="37">
        <f t="shared" si="22"/>
        <v>150.67599999999999</v>
      </c>
      <c r="AU14" s="31">
        <f t="shared" si="22"/>
        <v>170</v>
      </c>
    </row>
    <row r="15" spans="1:47">
      <c r="A15" s="40">
        <v>14</v>
      </c>
      <c r="B15" s="39">
        <v>5</v>
      </c>
      <c r="C15" s="15">
        <f t="shared" ref="C15:H15" si="28">C14</f>
        <v>2</v>
      </c>
      <c r="D15" s="15" t="str">
        <f t="shared" si="28"/>
        <v>28.03.2024</v>
      </c>
      <c r="E15" s="16" t="str">
        <f t="shared" si="28"/>
        <v>SFG-FRBNET-MEM-BOR-72X39X08</v>
      </c>
      <c r="F15" s="16" t="str">
        <f t="shared" si="28"/>
        <v>Restonic Hotel Motel Bonnell Euro Top Memory Border 72X39X08</v>
      </c>
      <c r="G15" s="16" t="str">
        <f t="shared" si="28"/>
        <v>SFG-FRBNET-MEM-BOR-72X39X08</v>
      </c>
      <c r="H15" s="16" t="str">
        <f t="shared" si="28"/>
        <v>Restonic Hotel Motel Bonnell Euro Top Memory Border 72X39X08</v>
      </c>
      <c r="I15" s="16" t="s">
        <v>2288</v>
      </c>
      <c r="J15" s="16" t="s">
        <v>2289</v>
      </c>
      <c r="K15" s="16" t="s">
        <v>2290</v>
      </c>
      <c r="L15" s="16" t="s">
        <v>25</v>
      </c>
      <c r="M15" s="17">
        <v>1</v>
      </c>
      <c r="N15" s="16" t="s">
        <v>2291</v>
      </c>
      <c r="O15" s="16" t="s">
        <v>2292</v>
      </c>
      <c r="P15" s="18">
        <v>50</v>
      </c>
      <c r="Q15" s="16" t="s">
        <v>2293</v>
      </c>
      <c r="R15" s="35" t="s">
        <v>459</v>
      </c>
      <c r="S15" s="35" t="s">
        <v>460</v>
      </c>
      <c r="T15" s="35" t="s">
        <v>25</v>
      </c>
      <c r="U15" s="36">
        <v>1</v>
      </c>
      <c r="V15" s="16" t="s">
        <v>2294</v>
      </c>
      <c r="W15" s="16" t="s">
        <v>2276</v>
      </c>
      <c r="X15" s="16" t="s">
        <v>2295</v>
      </c>
      <c r="Y15" s="29" t="str">
        <f t="shared" si="18"/>
        <v>72X39X08</v>
      </c>
      <c r="Z15" s="30" t="str">
        <f t="shared" si="19"/>
        <v>72</v>
      </c>
      <c r="AA15" s="30" t="str">
        <f t="shared" si="20"/>
        <v>39</v>
      </c>
      <c r="AB15" s="30" t="str">
        <f t="shared" si="21"/>
        <v>08</v>
      </c>
      <c r="AC15" s="19" t="str">
        <f t="shared" ref="AC15:AD15" si="29">AC14</f>
        <v>72</v>
      </c>
      <c r="AD15" s="19" t="str">
        <f t="shared" si="29"/>
        <v>39</v>
      </c>
      <c r="AG15" s="21">
        <f t="shared" si="25"/>
        <v>1</v>
      </c>
      <c r="AH15">
        <f>VLOOKUP(R15,'Rm-feb-24'!B:P,15,0)</f>
        <v>1.3274999999999999</v>
      </c>
      <c r="AI15" s="19">
        <f t="shared" si="13"/>
        <v>1.3274999999999999</v>
      </c>
      <c r="AJ15" s="41"/>
      <c r="AK15" s="41"/>
      <c r="AL15" s="41"/>
      <c r="AM15" s="41"/>
      <c r="AN15" s="41"/>
      <c r="AO15" s="41"/>
      <c r="AP15" s="41"/>
      <c r="AQ15" s="41"/>
      <c r="AR15" s="41"/>
      <c r="AS15" s="43"/>
      <c r="AT15" s="37">
        <f t="shared" si="22"/>
        <v>150.67599999999999</v>
      </c>
      <c r="AU15" s="31">
        <f t="shared" si="22"/>
        <v>170</v>
      </c>
    </row>
    <row r="16" spans="1:47">
      <c r="A16" s="40">
        <v>15</v>
      </c>
      <c r="B16" s="39">
        <v>6</v>
      </c>
      <c r="C16" s="15">
        <f t="shared" ref="C16:H16" si="30">C15</f>
        <v>2</v>
      </c>
      <c r="D16" s="15" t="str">
        <f t="shared" si="30"/>
        <v>28.03.2024</v>
      </c>
      <c r="E16" s="16" t="str">
        <f t="shared" si="30"/>
        <v>SFG-FRBNET-MEM-BOR-72X39X08</v>
      </c>
      <c r="F16" s="16" t="str">
        <f t="shared" si="30"/>
        <v>Restonic Hotel Motel Bonnell Euro Top Memory Border 72X39X08</v>
      </c>
      <c r="G16" s="16" t="str">
        <f t="shared" si="30"/>
        <v>SFG-FRBNET-MEM-BOR-72X39X08</v>
      </c>
      <c r="H16" s="16" t="str">
        <f t="shared" si="30"/>
        <v>Restonic Hotel Motel Bonnell Euro Top Memory Border 72X39X08</v>
      </c>
      <c r="I16" s="16" t="s">
        <v>2288</v>
      </c>
      <c r="J16" s="16" t="s">
        <v>2289</v>
      </c>
      <c r="K16" s="16" t="s">
        <v>2290</v>
      </c>
      <c r="L16" s="16" t="s">
        <v>25</v>
      </c>
      <c r="M16" s="17">
        <v>1</v>
      </c>
      <c r="N16" s="16" t="s">
        <v>2291</v>
      </c>
      <c r="O16" s="16" t="s">
        <v>2292</v>
      </c>
      <c r="P16" s="18">
        <v>60</v>
      </c>
      <c r="Q16" s="16" t="s">
        <v>2293</v>
      </c>
      <c r="R16" s="35" t="s">
        <v>2232</v>
      </c>
      <c r="S16" s="35" t="s">
        <v>2233</v>
      </c>
      <c r="T16" s="35" t="s">
        <v>25</v>
      </c>
      <c r="U16" s="36">
        <v>1</v>
      </c>
      <c r="V16" s="16" t="s">
        <v>2294</v>
      </c>
      <c r="W16" s="16" t="s">
        <v>2276</v>
      </c>
      <c r="X16" s="16" t="s">
        <v>2295</v>
      </c>
      <c r="Y16" s="29" t="str">
        <f t="shared" si="18"/>
        <v>72X39X08</v>
      </c>
      <c r="Z16" s="30" t="str">
        <f t="shared" si="19"/>
        <v>72</v>
      </c>
      <c r="AA16" s="30" t="str">
        <f t="shared" si="20"/>
        <v>39</v>
      </c>
      <c r="AB16" s="30" t="str">
        <f t="shared" si="21"/>
        <v>08</v>
      </c>
      <c r="AC16" s="19" t="str">
        <f t="shared" ref="AC16:AD16" si="31">AC15</f>
        <v>72</v>
      </c>
      <c r="AD16" s="19" t="str">
        <f t="shared" si="31"/>
        <v>39</v>
      </c>
      <c r="AG16" s="21">
        <f t="shared" si="25"/>
        <v>1</v>
      </c>
      <c r="AH16">
        <f>VLOOKUP(R16,'Rm-feb-24'!B:P,15,0)</f>
        <v>1.7318</v>
      </c>
      <c r="AI16" s="19">
        <f t="shared" si="13"/>
        <v>1.7318</v>
      </c>
      <c r="AJ16" s="41"/>
      <c r="AK16" s="41"/>
      <c r="AL16" s="41"/>
      <c r="AM16" s="41"/>
      <c r="AN16" s="41"/>
      <c r="AO16" s="41"/>
      <c r="AP16" s="41"/>
      <c r="AQ16" s="41"/>
      <c r="AR16" s="41"/>
      <c r="AS16" s="43"/>
      <c r="AT16" s="37">
        <f t="shared" si="22"/>
        <v>150.67599999999999</v>
      </c>
      <c r="AU16" s="31">
        <f t="shared" si="22"/>
        <v>170</v>
      </c>
    </row>
    <row r="17" spans="1:47">
      <c r="A17" s="40">
        <v>16</v>
      </c>
      <c r="B17" s="39">
        <v>7</v>
      </c>
      <c r="C17" s="15">
        <f t="shared" ref="C17:H17" si="32">C16</f>
        <v>2</v>
      </c>
      <c r="D17" s="15" t="str">
        <f t="shared" si="32"/>
        <v>28.03.2024</v>
      </c>
      <c r="E17" s="16" t="str">
        <f t="shared" si="32"/>
        <v>SFG-FRBNET-MEM-BOR-72X39X08</v>
      </c>
      <c r="F17" s="16" t="str">
        <f t="shared" si="32"/>
        <v>Restonic Hotel Motel Bonnell Euro Top Memory Border 72X39X08</v>
      </c>
      <c r="G17" s="16" t="str">
        <f t="shared" si="32"/>
        <v>SFG-FRBNET-MEM-BOR-72X39X08</v>
      </c>
      <c r="H17" s="16" t="str">
        <f t="shared" si="32"/>
        <v>Restonic Hotel Motel Bonnell Euro Top Memory Border 72X39X08</v>
      </c>
      <c r="I17" s="16" t="s">
        <v>2288</v>
      </c>
      <c r="J17" s="16" t="s">
        <v>2289</v>
      </c>
      <c r="K17" s="16" t="s">
        <v>2290</v>
      </c>
      <c r="L17" s="16" t="s">
        <v>25</v>
      </c>
      <c r="M17" s="17">
        <v>1</v>
      </c>
      <c r="N17" s="16" t="s">
        <v>2291</v>
      </c>
      <c r="O17" s="16" t="s">
        <v>2292</v>
      </c>
      <c r="P17" s="18">
        <v>70</v>
      </c>
      <c r="Q17" s="16" t="s">
        <v>2293</v>
      </c>
      <c r="R17" s="35" t="s">
        <v>18739</v>
      </c>
      <c r="S17" s="35" t="s">
        <v>34278</v>
      </c>
      <c r="T17" s="35" t="s">
        <v>192</v>
      </c>
      <c r="U17" s="36">
        <v>0.64</v>
      </c>
      <c r="V17" s="16" t="s">
        <v>2292</v>
      </c>
      <c r="W17" s="16" t="s">
        <v>2276</v>
      </c>
      <c r="X17" s="16" t="s">
        <v>2295</v>
      </c>
      <c r="Y17" s="29" t="str">
        <f t="shared" si="18"/>
        <v>72X39X08</v>
      </c>
      <c r="Z17" s="30" t="str">
        <f t="shared" si="19"/>
        <v>72</v>
      </c>
      <c r="AA17" s="30" t="str">
        <f t="shared" si="20"/>
        <v>39</v>
      </c>
      <c r="AB17" s="30" t="str">
        <f t="shared" si="21"/>
        <v>08</v>
      </c>
      <c r="AC17" s="19" t="str">
        <f t="shared" ref="AC17:AD17" si="33">AC16</f>
        <v>72</v>
      </c>
      <c r="AD17" s="19" t="str">
        <f t="shared" si="33"/>
        <v>39</v>
      </c>
      <c r="AG17" s="21">
        <f t="shared" si="25"/>
        <v>0.64</v>
      </c>
      <c r="AH17" s="25">
        <f>VLOOKUP(R17,'SFG-RM'!A:B,2,0)</f>
        <v>14.621455289401199</v>
      </c>
      <c r="AI17" s="19">
        <f t="shared" si="13"/>
        <v>9.3577313852167681</v>
      </c>
      <c r="AJ17" s="41"/>
      <c r="AK17" s="41"/>
      <c r="AL17" s="41"/>
      <c r="AM17" s="41"/>
      <c r="AN17" s="41"/>
      <c r="AO17" s="41"/>
      <c r="AP17" s="41"/>
      <c r="AQ17" s="41"/>
      <c r="AR17" s="41"/>
      <c r="AS17" s="43"/>
      <c r="AT17" s="37">
        <f t="shared" si="22"/>
        <v>150.67599999999999</v>
      </c>
      <c r="AU17" s="31">
        <f t="shared" si="22"/>
        <v>170</v>
      </c>
    </row>
    <row r="18" spans="1:47">
      <c r="A18" s="40">
        <v>17</v>
      </c>
      <c r="B18" s="39">
        <v>8</v>
      </c>
      <c r="C18" s="15">
        <f t="shared" ref="C18:H18" si="34">C17</f>
        <v>2</v>
      </c>
      <c r="D18" s="15" t="str">
        <f t="shared" si="34"/>
        <v>28.03.2024</v>
      </c>
      <c r="E18" s="16" t="str">
        <f t="shared" si="34"/>
        <v>SFG-FRBNET-MEM-BOR-72X39X08</v>
      </c>
      <c r="F18" s="16" t="str">
        <f t="shared" si="34"/>
        <v>Restonic Hotel Motel Bonnell Euro Top Memory Border 72X39X08</v>
      </c>
      <c r="G18" s="16" t="str">
        <f t="shared" si="34"/>
        <v>SFG-FRBNET-MEM-BOR-72X39X08</v>
      </c>
      <c r="H18" s="16" t="str">
        <f t="shared" si="34"/>
        <v>Restonic Hotel Motel Bonnell Euro Top Memory Border 72X39X08</v>
      </c>
      <c r="I18" s="16" t="s">
        <v>2288</v>
      </c>
      <c r="J18" s="16" t="s">
        <v>2289</v>
      </c>
      <c r="K18" s="16" t="s">
        <v>2290</v>
      </c>
      <c r="L18" s="16" t="s">
        <v>25</v>
      </c>
      <c r="M18" s="17">
        <v>1</v>
      </c>
      <c r="N18" s="16" t="s">
        <v>2291</v>
      </c>
      <c r="O18" s="16" t="s">
        <v>2292</v>
      </c>
      <c r="P18" s="18">
        <v>80</v>
      </c>
      <c r="Q18" s="16" t="s">
        <v>2293</v>
      </c>
      <c r="R18" s="35" t="s">
        <v>1479</v>
      </c>
      <c r="S18" s="35" t="s">
        <v>1480</v>
      </c>
      <c r="T18" s="35" t="s">
        <v>165</v>
      </c>
      <c r="U18" s="36">
        <v>2</v>
      </c>
      <c r="V18" s="16" t="s">
        <v>2294</v>
      </c>
      <c r="W18" s="16" t="s">
        <v>2276</v>
      </c>
      <c r="X18" s="16" t="s">
        <v>2295</v>
      </c>
      <c r="Y18" s="29" t="str">
        <f t="shared" si="18"/>
        <v>72X39X08</v>
      </c>
      <c r="Z18" s="30" t="str">
        <f t="shared" si="19"/>
        <v>72</v>
      </c>
      <c r="AA18" s="30" t="str">
        <f t="shared" si="20"/>
        <v>39</v>
      </c>
      <c r="AB18" s="30" t="str">
        <f t="shared" si="21"/>
        <v>08</v>
      </c>
      <c r="AC18" s="19" t="str">
        <f t="shared" ref="AC18:AD18" si="35">AC17</f>
        <v>72</v>
      </c>
      <c r="AD18" s="19" t="str">
        <f t="shared" si="35"/>
        <v>39</v>
      </c>
      <c r="AG18" s="21">
        <f t="shared" si="25"/>
        <v>2</v>
      </c>
      <c r="AH18">
        <f>VLOOKUP(R18,'Rm-feb-24'!B:P,15,0)</f>
        <v>4.6721000000000004</v>
      </c>
      <c r="AI18" s="19">
        <f t="shared" si="13"/>
        <v>9.3442000000000007</v>
      </c>
      <c r="AJ18" s="41"/>
      <c r="AK18" s="41"/>
      <c r="AL18" s="41"/>
      <c r="AM18" s="41"/>
      <c r="AN18" s="41"/>
      <c r="AO18" s="41"/>
      <c r="AP18" s="41"/>
      <c r="AQ18" s="41"/>
      <c r="AR18" s="41"/>
      <c r="AS18" s="43"/>
      <c r="AT18" s="37">
        <f t="shared" si="22"/>
        <v>150.67599999999999</v>
      </c>
      <c r="AU18" s="31">
        <f t="shared" si="22"/>
        <v>170</v>
      </c>
    </row>
    <row r="19" spans="1:47">
      <c r="A19" s="40">
        <v>18</v>
      </c>
    </row>
    <row r="20" spans="1:47">
      <c r="A20" s="40">
        <v>19</v>
      </c>
      <c r="B20" s="39">
        <v>1</v>
      </c>
      <c r="C20" s="15">
        <v>3</v>
      </c>
      <c r="D20" s="15" t="s">
        <v>34276</v>
      </c>
      <c r="E20" s="38" t="s">
        <v>34284</v>
      </c>
      <c r="F20" s="38" t="s">
        <v>34285</v>
      </c>
      <c r="G20" s="16" t="str">
        <f>E20</f>
        <v>SFG-FRBNET-MEM-BOR-72X45X08</v>
      </c>
      <c r="H20" s="16" t="str">
        <f>F20</f>
        <v>Restonic Hotel Motel Bonnell Euro Top Memory Border 72X45X08</v>
      </c>
      <c r="I20" s="16" t="s">
        <v>2288</v>
      </c>
      <c r="J20" s="16" t="s">
        <v>2289</v>
      </c>
      <c r="K20" s="16" t="s">
        <v>2290</v>
      </c>
      <c r="L20" s="16" t="s">
        <v>25</v>
      </c>
      <c r="M20" s="17">
        <v>1</v>
      </c>
      <c r="N20" s="16" t="s">
        <v>2291</v>
      </c>
      <c r="O20" s="16" t="s">
        <v>2292</v>
      </c>
      <c r="P20" s="18">
        <v>10</v>
      </c>
      <c r="Q20" s="16" t="s">
        <v>2293</v>
      </c>
      <c r="R20" s="35" t="s">
        <v>1659</v>
      </c>
      <c r="S20" s="35" t="s">
        <v>1660</v>
      </c>
      <c r="T20" s="35" t="s">
        <v>192</v>
      </c>
      <c r="U20" s="17">
        <v>5.6</v>
      </c>
      <c r="V20" s="16" t="s">
        <v>2294</v>
      </c>
      <c r="W20" s="16" t="s">
        <v>2276</v>
      </c>
      <c r="X20" s="16" t="s">
        <v>2295</v>
      </c>
      <c r="Y20" s="29" t="str">
        <f>RIGHT(E20,8)</f>
        <v>72X45X08</v>
      </c>
      <c r="Z20" s="30" t="str">
        <f>LEFT(Y20,2)</f>
        <v>72</v>
      </c>
      <c r="AA20" s="30" t="str">
        <f>MID(Y20,4,2)</f>
        <v>45</v>
      </c>
      <c r="AB20" s="30" t="str">
        <f>RIGHT(Y20,2)</f>
        <v>08</v>
      </c>
      <c r="AC20" s="19" t="str">
        <f>Z20</f>
        <v>72</v>
      </c>
      <c r="AD20" s="19" t="str">
        <f>AA20</f>
        <v>45</v>
      </c>
      <c r="AG20" s="20">
        <f>U20/10000</f>
        <v>5.5999999999999995E-4</v>
      </c>
      <c r="AH20">
        <f>VLOOKUP(R20,'Rm-feb-24'!B:P,15,0)</f>
        <v>231.14230000000001</v>
      </c>
      <c r="AI20" s="19">
        <f t="shared" ref="AI20:AI27" si="36">AG20*AH20</f>
        <v>0.129439688</v>
      </c>
      <c r="AJ20" s="41">
        <f>SUM(AI20:AI27)</f>
        <v>157.22614223861677</v>
      </c>
      <c r="AK20" s="41">
        <f>ROUND(AJ20,3)</f>
        <v>157.226</v>
      </c>
      <c r="AL20" s="41">
        <f>AK20</f>
        <v>157.226</v>
      </c>
      <c r="AM20" s="41">
        <f>+AL20+AR20</f>
        <v>176.682560274</v>
      </c>
      <c r="AN20" s="41">
        <f>+SUM(((AL20*3%*18%)))</f>
        <v>0.84902040000000001</v>
      </c>
      <c r="AO20" s="41">
        <f t="shared" ref="AO20" si="37">+SUM(((AL20*14.33%*53%)))</f>
        <v>11.941157474000001</v>
      </c>
      <c r="AP20" s="41">
        <f t="shared" ref="AP20" si="38">+SUM(((AL20*5.92%*53%)))</f>
        <v>4.9331229760000008</v>
      </c>
      <c r="AQ20" s="41">
        <f t="shared" ref="AQ20" si="39">+SUM(((AL20*2.08%*53%)))</f>
        <v>1.7332594239999999</v>
      </c>
      <c r="AR20" s="41">
        <f>SUM(AN20:AQ20)</f>
        <v>19.456560274000001</v>
      </c>
      <c r="AS20" s="42">
        <f>ROUNDUP(AM20,0)</f>
        <v>177</v>
      </c>
      <c r="AT20" s="37">
        <f>AL20</f>
        <v>157.226</v>
      </c>
      <c r="AU20" s="31">
        <f>AS20</f>
        <v>177</v>
      </c>
    </row>
    <row r="21" spans="1:47">
      <c r="A21" s="40">
        <v>20</v>
      </c>
      <c r="B21" s="39">
        <v>2</v>
      </c>
      <c r="C21" s="15">
        <f t="shared" ref="C21:H21" si="40">C20</f>
        <v>3</v>
      </c>
      <c r="D21" s="15" t="str">
        <f t="shared" si="40"/>
        <v>28.03.2024</v>
      </c>
      <c r="E21" s="16" t="str">
        <f t="shared" si="40"/>
        <v>SFG-FRBNET-MEM-BOR-72X45X08</v>
      </c>
      <c r="F21" s="16" t="str">
        <f t="shared" si="40"/>
        <v>Restonic Hotel Motel Bonnell Euro Top Memory Border 72X45X08</v>
      </c>
      <c r="G21" s="16" t="str">
        <f t="shared" si="40"/>
        <v>SFG-FRBNET-MEM-BOR-72X45X08</v>
      </c>
      <c r="H21" s="16" t="str">
        <f t="shared" si="40"/>
        <v>Restonic Hotel Motel Bonnell Euro Top Memory Border 72X45X08</v>
      </c>
      <c r="I21" s="16" t="s">
        <v>2288</v>
      </c>
      <c r="J21" s="16" t="s">
        <v>2289</v>
      </c>
      <c r="K21" s="16" t="s">
        <v>2290</v>
      </c>
      <c r="L21" s="16" t="s">
        <v>25</v>
      </c>
      <c r="M21" s="17">
        <v>1</v>
      </c>
      <c r="N21" s="16" t="s">
        <v>2291</v>
      </c>
      <c r="O21" s="16" t="s">
        <v>2292</v>
      </c>
      <c r="P21" s="18">
        <v>20</v>
      </c>
      <c r="Q21" s="16" t="s">
        <v>2293</v>
      </c>
      <c r="R21" s="35" t="s">
        <v>698</v>
      </c>
      <c r="S21" s="35" t="s">
        <v>699</v>
      </c>
      <c r="T21" s="35" t="s">
        <v>192</v>
      </c>
      <c r="U21" s="17">
        <v>5</v>
      </c>
      <c r="V21" s="16" t="s">
        <v>2294</v>
      </c>
      <c r="W21" s="16" t="s">
        <v>2276</v>
      </c>
      <c r="X21" s="16" t="s">
        <v>2295</v>
      </c>
      <c r="Y21" s="29" t="str">
        <f t="shared" ref="Y21:Y27" si="41">RIGHT(E21,8)</f>
        <v>72X45X08</v>
      </c>
      <c r="Z21" s="30" t="str">
        <f t="shared" ref="Z21:Z27" si="42">LEFT(Y21,2)</f>
        <v>72</v>
      </c>
      <c r="AA21" s="30" t="str">
        <f t="shared" ref="AA21:AA27" si="43">MID(Y21,4,2)</f>
        <v>45</v>
      </c>
      <c r="AB21" s="30" t="str">
        <f t="shared" ref="AB21:AB27" si="44">RIGHT(Y21,2)</f>
        <v>08</v>
      </c>
      <c r="AC21" s="19" t="str">
        <f>AC20</f>
        <v>72</v>
      </c>
      <c r="AD21" s="19" t="str">
        <f>AD20</f>
        <v>45</v>
      </c>
      <c r="AG21" s="20">
        <f>U21/5000</f>
        <v>1E-3</v>
      </c>
      <c r="AH21">
        <f>VLOOKUP(R21,'Rm-feb-24'!B:P,15,0)</f>
        <v>58</v>
      </c>
      <c r="AI21" s="19">
        <f t="shared" si="36"/>
        <v>5.8000000000000003E-2</v>
      </c>
      <c r="AJ21" s="41"/>
      <c r="AK21" s="41"/>
      <c r="AL21" s="41"/>
      <c r="AM21" s="41"/>
      <c r="AN21" s="41"/>
      <c r="AO21" s="41"/>
      <c r="AP21" s="41"/>
      <c r="AQ21" s="41"/>
      <c r="AR21" s="41"/>
      <c r="AS21" s="43"/>
      <c r="AT21" s="37">
        <f t="shared" ref="AT21:AU27" si="45">AT20</f>
        <v>157.226</v>
      </c>
      <c r="AU21" s="31">
        <f t="shared" si="45"/>
        <v>177</v>
      </c>
    </row>
    <row r="22" spans="1:47">
      <c r="A22" s="40">
        <v>21</v>
      </c>
      <c r="B22" s="39">
        <v>3</v>
      </c>
      <c r="C22" s="15">
        <f t="shared" ref="C22:H22" si="46">C21</f>
        <v>3</v>
      </c>
      <c r="D22" s="15" t="str">
        <f t="shared" si="46"/>
        <v>28.03.2024</v>
      </c>
      <c r="E22" s="16" t="str">
        <f t="shared" si="46"/>
        <v>SFG-FRBNET-MEM-BOR-72X45X08</v>
      </c>
      <c r="F22" s="16" t="str">
        <f t="shared" si="46"/>
        <v>Restonic Hotel Motel Bonnell Euro Top Memory Border 72X45X08</v>
      </c>
      <c r="G22" s="16" t="str">
        <f t="shared" si="46"/>
        <v>SFG-FRBNET-MEM-BOR-72X45X08</v>
      </c>
      <c r="H22" s="16" t="str">
        <f t="shared" si="46"/>
        <v>Restonic Hotel Motel Bonnell Euro Top Memory Border 72X45X08</v>
      </c>
      <c r="I22" s="16" t="s">
        <v>2288</v>
      </c>
      <c r="J22" s="16" t="s">
        <v>2289</v>
      </c>
      <c r="K22" s="16" t="s">
        <v>2290</v>
      </c>
      <c r="L22" s="16" t="s">
        <v>25</v>
      </c>
      <c r="M22" s="17">
        <v>1</v>
      </c>
      <c r="N22" s="16" t="s">
        <v>2291</v>
      </c>
      <c r="O22" s="16" t="s">
        <v>2292</v>
      </c>
      <c r="P22" s="18">
        <v>30</v>
      </c>
      <c r="Q22" s="16" t="s">
        <v>2293</v>
      </c>
      <c r="R22" s="35" t="s">
        <v>18727</v>
      </c>
      <c r="S22" s="35" t="s">
        <v>34279</v>
      </c>
      <c r="T22" s="35" t="s">
        <v>192</v>
      </c>
      <c r="U22" s="17">
        <f>AE22</f>
        <v>6.0200000000000005</v>
      </c>
      <c r="V22" s="16" t="s">
        <v>2292</v>
      </c>
      <c r="W22" s="16" t="s">
        <v>2276</v>
      </c>
      <c r="X22" s="16" t="s">
        <v>2295</v>
      </c>
      <c r="Y22" s="29" t="str">
        <f t="shared" si="41"/>
        <v>72X45X08</v>
      </c>
      <c r="Z22" s="30" t="str">
        <f t="shared" si="42"/>
        <v>72</v>
      </c>
      <c r="AA22" s="30" t="str">
        <f t="shared" si="43"/>
        <v>45</v>
      </c>
      <c r="AB22" s="30" t="str">
        <f t="shared" si="44"/>
        <v>08</v>
      </c>
      <c r="AC22" s="19" t="str">
        <f t="shared" ref="AC22:AD22" si="47">AC21</f>
        <v>72</v>
      </c>
      <c r="AD22" s="19" t="str">
        <f t="shared" si="47"/>
        <v>45</v>
      </c>
      <c r="AE22" s="20">
        <f>ROUNDUP(((((AC22+AD22)*2)+3)*0.0254),3)</f>
        <v>6.0200000000000005</v>
      </c>
      <c r="AG22" s="21">
        <f t="shared" ref="AG22:AG27" si="48">U22</f>
        <v>6.0200000000000005</v>
      </c>
      <c r="AH22" s="25">
        <f>VLOOKUP(R22,'SFG-RM'!A:B,2,0)</f>
        <v>21.475377269999999</v>
      </c>
      <c r="AI22" s="19">
        <f t="shared" si="36"/>
        <v>129.28177116540002</v>
      </c>
      <c r="AJ22" s="41"/>
      <c r="AK22" s="41"/>
      <c r="AL22" s="41"/>
      <c r="AM22" s="41"/>
      <c r="AN22" s="41"/>
      <c r="AO22" s="41"/>
      <c r="AP22" s="41"/>
      <c r="AQ22" s="41"/>
      <c r="AR22" s="41"/>
      <c r="AS22" s="43"/>
      <c r="AT22" s="37">
        <f t="shared" si="45"/>
        <v>157.226</v>
      </c>
      <c r="AU22" s="31">
        <f t="shared" si="45"/>
        <v>177</v>
      </c>
    </row>
    <row r="23" spans="1:47">
      <c r="A23" s="40">
        <v>22</v>
      </c>
      <c r="B23" s="39">
        <v>4</v>
      </c>
      <c r="C23" s="15">
        <f t="shared" ref="C23:H23" si="49">C22</f>
        <v>3</v>
      </c>
      <c r="D23" s="15" t="str">
        <f t="shared" si="49"/>
        <v>28.03.2024</v>
      </c>
      <c r="E23" s="16" t="str">
        <f t="shared" si="49"/>
        <v>SFG-FRBNET-MEM-BOR-72X45X08</v>
      </c>
      <c r="F23" s="16" t="str">
        <f t="shared" si="49"/>
        <v>Restonic Hotel Motel Bonnell Euro Top Memory Border 72X45X08</v>
      </c>
      <c r="G23" s="16" t="str">
        <f t="shared" si="49"/>
        <v>SFG-FRBNET-MEM-BOR-72X45X08</v>
      </c>
      <c r="H23" s="16" t="str">
        <f t="shared" si="49"/>
        <v>Restonic Hotel Motel Bonnell Euro Top Memory Border 72X45X08</v>
      </c>
      <c r="I23" s="16" t="s">
        <v>2288</v>
      </c>
      <c r="J23" s="16" t="s">
        <v>2289</v>
      </c>
      <c r="K23" s="16" t="s">
        <v>2290</v>
      </c>
      <c r="L23" s="16" t="s">
        <v>25</v>
      </c>
      <c r="M23" s="17">
        <v>1</v>
      </c>
      <c r="N23" s="16" t="s">
        <v>2291</v>
      </c>
      <c r="O23" s="16" t="s">
        <v>2292</v>
      </c>
      <c r="P23" s="18">
        <v>40</v>
      </c>
      <c r="Q23" s="16" t="s">
        <v>2293</v>
      </c>
      <c r="R23" s="35" t="s">
        <v>1964</v>
      </c>
      <c r="S23" s="35" t="s">
        <v>1965</v>
      </c>
      <c r="T23" s="35" t="s">
        <v>25</v>
      </c>
      <c r="U23" s="36">
        <v>1</v>
      </c>
      <c r="V23" s="16" t="s">
        <v>2294</v>
      </c>
      <c r="W23" s="16" t="s">
        <v>2276</v>
      </c>
      <c r="X23" s="16" t="s">
        <v>2295</v>
      </c>
      <c r="Y23" s="29" t="str">
        <f t="shared" si="41"/>
        <v>72X45X08</v>
      </c>
      <c r="Z23" s="30" t="str">
        <f t="shared" si="42"/>
        <v>72</v>
      </c>
      <c r="AA23" s="30" t="str">
        <f t="shared" si="43"/>
        <v>45</v>
      </c>
      <c r="AB23" s="30" t="str">
        <f t="shared" si="44"/>
        <v>08</v>
      </c>
      <c r="AC23" s="19" t="str">
        <f t="shared" ref="AC23:AD23" si="50">AC22</f>
        <v>72</v>
      </c>
      <c r="AD23" s="19" t="str">
        <f t="shared" si="50"/>
        <v>45</v>
      </c>
      <c r="AE23" s="20">
        <f>ROUNDUP(((((72+30)*2)+3)*0.0254),3)</f>
        <v>5.258</v>
      </c>
      <c r="AG23" s="21">
        <f t="shared" si="48"/>
        <v>1</v>
      </c>
      <c r="AH23">
        <f>VLOOKUP(R23,'Rm-feb-24'!B:P,15,0)</f>
        <v>5.9957000000000003</v>
      </c>
      <c r="AI23" s="19">
        <f t="shared" si="36"/>
        <v>5.9957000000000003</v>
      </c>
      <c r="AJ23" s="41"/>
      <c r="AK23" s="41"/>
      <c r="AL23" s="41"/>
      <c r="AM23" s="41"/>
      <c r="AN23" s="41"/>
      <c r="AO23" s="41"/>
      <c r="AP23" s="41"/>
      <c r="AQ23" s="41"/>
      <c r="AR23" s="41"/>
      <c r="AS23" s="43"/>
      <c r="AT23" s="37">
        <f t="shared" si="45"/>
        <v>157.226</v>
      </c>
      <c r="AU23" s="31">
        <f t="shared" si="45"/>
        <v>177</v>
      </c>
    </row>
    <row r="24" spans="1:47">
      <c r="A24" s="40">
        <v>23</v>
      </c>
      <c r="B24" s="39">
        <v>5</v>
      </c>
      <c r="C24" s="15">
        <f t="shared" ref="C24:H24" si="51">C23</f>
        <v>3</v>
      </c>
      <c r="D24" s="15" t="str">
        <f t="shared" si="51"/>
        <v>28.03.2024</v>
      </c>
      <c r="E24" s="16" t="str">
        <f t="shared" si="51"/>
        <v>SFG-FRBNET-MEM-BOR-72X45X08</v>
      </c>
      <c r="F24" s="16" t="str">
        <f t="shared" si="51"/>
        <v>Restonic Hotel Motel Bonnell Euro Top Memory Border 72X45X08</v>
      </c>
      <c r="G24" s="16" t="str">
        <f t="shared" si="51"/>
        <v>SFG-FRBNET-MEM-BOR-72X45X08</v>
      </c>
      <c r="H24" s="16" t="str">
        <f t="shared" si="51"/>
        <v>Restonic Hotel Motel Bonnell Euro Top Memory Border 72X45X08</v>
      </c>
      <c r="I24" s="16" t="s">
        <v>2288</v>
      </c>
      <c r="J24" s="16" t="s">
        <v>2289</v>
      </c>
      <c r="K24" s="16" t="s">
        <v>2290</v>
      </c>
      <c r="L24" s="16" t="s">
        <v>25</v>
      </c>
      <c r="M24" s="17">
        <v>1</v>
      </c>
      <c r="N24" s="16" t="s">
        <v>2291</v>
      </c>
      <c r="O24" s="16" t="s">
        <v>2292</v>
      </c>
      <c r="P24" s="18">
        <v>50</v>
      </c>
      <c r="Q24" s="16" t="s">
        <v>2293</v>
      </c>
      <c r="R24" s="35" t="s">
        <v>459</v>
      </c>
      <c r="S24" s="35" t="s">
        <v>460</v>
      </c>
      <c r="T24" s="35" t="s">
        <v>25</v>
      </c>
      <c r="U24" s="36">
        <v>1</v>
      </c>
      <c r="V24" s="16" t="s">
        <v>2294</v>
      </c>
      <c r="W24" s="16" t="s">
        <v>2276</v>
      </c>
      <c r="X24" s="16" t="s">
        <v>2295</v>
      </c>
      <c r="Y24" s="29" t="str">
        <f t="shared" si="41"/>
        <v>72X45X08</v>
      </c>
      <c r="Z24" s="30" t="str">
        <f t="shared" si="42"/>
        <v>72</v>
      </c>
      <c r="AA24" s="30" t="str">
        <f t="shared" si="43"/>
        <v>45</v>
      </c>
      <c r="AB24" s="30" t="str">
        <f t="shared" si="44"/>
        <v>08</v>
      </c>
      <c r="AC24" s="19" t="str">
        <f t="shared" ref="AC24:AD24" si="52">AC23</f>
        <v>72</v>
      </c>
      <c r="AD24" s="19" t="str">
        <f t="shared" si="52"/>
        <v>45</v>
      </c>
      <c r="AG24" s="21">
        <f t="shared" si="48"/>
        <v>1</v>
      </c>
      <c r="AH24">
        <f>VLOOKUP(R24,'Rm-feb-24'!B:P,15,0)</f>
        <v>1.3274999999999999</v>
      </c>
      <c r="AI24" s="19">
        <f t="shared" si="36"/>
        <v>1.3274999999999999</v>
      </c>
      <c r="AJ24" s="41"/>
      <c r="AK24" s="41"/>
      <c r="AL24" s="41"/>
      <c r="AM24" s="41"/>
      <c r="AN24" s="41"/>
      <c r="AO24" s="41"/>
      <c r="AP24" s="41"/>
      <c r="AQ24" s="41"/>
      <c r="AR24" s="41"/>
      <c r="AS24" s="43"/>
      <c r="AT24" s="37">
        <f t="shared" si="45"/>
        <v>157.226</v>
      </c>
      <c r="AU24" s="31">
        <f t="shared" si="45"/>
        <v>177</v>
      </c>
    </row>
    <row r="25" spans="1:47">
      <c r="A25" s="40">
        <v>24</v>
      </c>
      <c r="B25" s="39">
        <v>6</v>
      </c>
      <c r="C25" s="15">
        <f t="shared" ref="C25:H25" si="53">C24</f>
        <v>3</v>
      </c>
      <c r="D25" s="15" t="str">
        <f t="shared" si="53"/>
        <v>28.03.2024</v>
      </c>
      <c r="E25" s="16" t="str">
        <f t="shared" si="53"/>
        <v>SFG-FRBNET-MEM-BOR-72X45X08</v>
      </c>
      <c r="F25" s="16" t="str">
        <f t="shared" si="53"/>
        <v>Restonic Hotel Motel Bonnell Euro Top Memory Border 72X45X08</v>
      </c>
      <c r="G25" s="16" t="str">
        <f t="shared" si="53"/>
        <v>SFG-FRBNET-MEM-BOR-72X45X08</v>
      </c>
      <c r="H25" s="16" t="str">
        <f t="shared" si="53"/>
        <v>Restonic Hotel Motel Bonnell Euro Top Memory Border 72X45X08</v>
      </c>
      <c r="I25" s="16" t="s">
        <v>2288</v>
      </c>
      <c r="J25" s="16" t="s">
        <v>2289</v>
      </c>
      <c r="K25" s="16" t="s">
        <v>2290</v>
      </c>
      <c r="L25" s="16" t="s">
        <v>25</v>
      </c>
      <c r="M25" s="17">
        <v>1</v>
      </c>
      <c r="N25" s="16" t="s">
        <v>2291</v>
      </c>
      <c r="O25" s="16" t="s">
        <v>2292</v>
      </c>
      <c r="P25" s="18">
        <v>60</v>
      </c>
      <c r="Q25" s="16" t="s">
        <v>2293</v>
      </c>
      <c r="R25" s="35" t="s">
        <v>2232</v>
      </c>
      <c r="S25" s="35" t="s">
        <v>2233</v>
      </c>
      <c r="T25" s="35" t="s">
        <v>25</v>
      </c>
      <c r="U25" s="36">
        <v>1</v>
      </c>
      <c r="V25" s="16" t="s">
        <v>2294</v>
      </c>
      <c r="W25" s="16" t="s">
        <v>2276</v>
      </c>
      <c r="X25" s="16" t="s">
        <v>2295</v>
      </c>
      <c r="Y25" s="29" t="str">
        <f t="shared" si="41"/>
        <v>72X45X08</v>
      </c>
      <c r="Z25" s="30" t="str">
        <f t="shared" si="42"/>
        <v>72</v>
      </c>
      <c r="AA25" s="30" t="str">
        <f t="shared" si="43"/>
        <v>45</v>
      </c>
      <c r="AB25" s="30" t="str">
        <f t="shared" si="44"/>
        <v>08</v>
      </c>
      <c r="AC25" s="19" t="str">
        <f t="shared" ref="AC25:AD25" si="54">AC24</f>
        <v>72</v>
      </c>
      <c r="AD25" s="19" t="str">
        <f t="shared" si="54"/>
        <v>45</v>
      </c>
      <c r="AG25" s="21">
        <f t="shared" si="48"/>
        <v>1</v>
      </c>
      <c r="AH25">
        <f>VLOOKUP(R25,'Rm-feb-24'!B:P,15,0)</f>
        <v>1.7318</v>
      </c>
      <c r="AI25" s="19">
        <f t="shared" si="36"/>
        <v>1.7318</v>
      </c>
      <c r="AJ25" s="41"/>
      <c r="AK25" s="41"/>
      <c r="AL25" s="41"/>
      <c r="AM25" s="41"/>
      <c r="AN25" s="41"/>
      <c r="AO25" s="41"/>
      <c r="AP25" s="41"/>
      <c r="AQ25" s="41"/>
      <c r="AR25" s="41"/>
      <c r="AS25" s="43"/>
      <c r="AT25" s="37">
        <f t="shared" si="45"/>
        <v>157.226</v>
      </c>
      <c r="AU25" s="31">
        <f t="shared" si="45"/>
        <v>177</v>
      </c>
    </row>
    <row r="26" spans="1:47">
      <c r="A26" s="40">
        <v>25</v>
      </c>
      <c r="B26" s="39">
        <v>7</v>
      </c>
      <c r="C26" s="15">
        <f t="shared" ref="C26:H26" si="55">C25</f>
        <v>3</v>
      </c>
      <c r="D26" s="15" t="str">
        <f t="shared" si="55"/>
        <v>28.03.2024</v>
      </c>
      <c r="E26" s="16" t="str">
        <f t="shared" si="55"/>
        <v>SFG-FRBNET-MEM-BOR-72X45X08</v>
      </c>
      <c r="F26" s="16" t="str">
        <f t="shared" si="55"/>
        <v>Restonic Hotel Motel Bonnell Euro Top Memory Border 72X45X08</v>
      </c>
      <c r="G26" s="16" t="str">
        <f t="shared" si="55"/>
        <v>SFG-FRBNET-MEM-BOR-72X45X08</v>
      </c>
      <c r="H26" s="16" t="str">
        <f t="shared" si="55"/>
        <v>Restonic Hotel Motel Bonnell Euro Top Memory Border 72X45X08</v>
      </c>
      <c r="I26" s="16" t="s">
        <v>2288</v>
      </c>
      <c r="J26" s="16" t="s">
        <v>2289</v>
      </c>
      <c r="K26" s="16" t="s">
        <v>2290</v>
      </c>
      <c r="L26" s="16" t="s">
        <v>25</v>
      </c>
      <c r="M26" s="17">
        <v>1</v>
      </c>
      <c r="N26" s="16" t="s">
        <v>2291</v>
      </c>
      <c r="O26" s="16" t="s">
        <v>2292</v>
      </c>
      <c r="P26" s="18">
        <v>70</v>
      </c>
      <c r="Q26" s="16" t="s">
        <v>2293</v>
      </c>
      <c r="R26" s="35" t="s">
        <v>18739</v>
      </c>
      <c r="S26" s="35" t="s">
        <v>34278</v>
      </c>
      <c r="T26" s="35" t="s">
        <v>192</v>
      </c>
      <c r="U26" s="36">
        <v>0.64</v>
      </c>
      <c r="V26" s="16" t="s">
        <v>2292</v>
      </c>
      <c r="W26" s="16" t="s">
        <v>2276</v>
      </c>
      <c r="X26" s="16" t="s">
        <v>2295</v>
      </c>
      <c r="Y26" s="29" t="str">
        <f t="shared" si="41"/>
        <v>72X45X08</v>
      </c>
      <c r="Z26" s="30" t="str">
        <f t="shared" si="42"/>
        <v>72</v>
      </c>
      <c r="AA26" s="30" t="str">
        <f t="shared" si="43"/>
        <v>45</v>
      </c>
      <c r="AB26" s="30" t="str">
        <f t="shared" si="44"/>
        <v>08</v>
      </c>
      <c r="AC26" s="19" t="str">
        <f t="shared" ref="AC26:AD26" si="56">AC25</f>
        <v>72</v>
      </c>
      <c r="AD26" s="19" t="str">
        <f t="shared" si="56"/>
        <v>45</v>
      </c>
      <c r="AG26" s="21">
        <f t="shared" si="48"/>
        <v>0.64</v>
      </c>
      <c r="AH26" s="25">
        <f>VLOOKUP(R26,'SFG-RM'!A:B,2,0)</f>
        <v>14.621455289401199</v>
      </c>
      <c r="AI26" s="19">
        <f t="shared" si="36"/>
        <v>9.3577313852167681</v>
      </c>
      <c r="AJ26" s="41"/>
      <c r="AK26" s="41"/>
      <c r="AL26" s="41"/>
      <c r="AM26" s="41"/>
      <c r="AN26" s="41"/>
      <c r="AO26" s="41"/>
      <c r="AP26" s="41"/>
      <c r="AQ26" s="41"/>
      <c r="AR26" s="41"/>
      <c r="AS26" s="43"/>
      <c r="AT26" s="37">
        <f t="shared" si="45"/>
        <v>157.226</v>
      </c>
      <c r="AU26" s="31">
        <f t="shared" si="45"/>
        <v>177</v>
      </c>
    </row>
    <row r="27" spans="1:47">
      <c r="A27" s="40">
        <v>26</v>
      </c>
      <c r="B27" s="39">
        <v>8</v>
      </c>
      <c r="C27" s="15">
        <f t="shared" ref="C27:H27" si="57">C26</f>
        <v>3</v>
      </c>
      <c r="D27" s="15" t="str">
        <f t="shared" si="57"/>
        <v>28.03.2024</v>
      </c>
      <c r="E27" s="16" t="str">
        <f t="shared" si="57"/>
        <v>SFG-FRBNET-MEM-BOR-72X45X08</v>
      </c>
      <c r="F27" s="16" t="str">
        <f t="shared" si="57"/>
        <v>Restonic Hotel Motel Bonnell Euro Top Memory Border 72X45X08</v>
      </c>
      <c r="G27" s="16" t="str">
        <f t="shared" si="57"/>
        <v>SFG-FRBNET-MEM-BOR-72X45X08</v>
      </c>
      <c r="H27" s="16" t="str">
        <f t="shared" si="57"/>
        <v>Restonic Hotel Motel Bonnell Euro Top Memory Border 72X45X08</v>
      </c>
      <c r="I27" s="16" t="s">
        <v>2288</v>
      </c>
      <c r="J27" s="16" t="s">
        <v>2289</v>
      </c>
      <c r="K27" s="16" t="s">
        <v>2290</v>
      </c>
      <c r="L27" s="16" t="s">
        <v>25</v>
      </c>
      <c r="M27" s="17">
        <v>1</v>
      </c>
      <c r="N27" s="16" t="s">
        <v>2291</v>
      </c>
      <c r="O27" s="16" t="s">
        <v>2292</v>
      </c>
      <c r="P27" s="18">
        <v>80</v>
      </c>
      <c r="Q27" s="16" t="s">
        <v>2293</v>
      </c>
      <c r="R27" s="35" t="s">
        <v>1479</v>
      </c>
      <c r="S27" s="35" t="s">
        <v>1480</v>
      </c>
      <c r="T27" s="35" t="s">
        <v>165</v>
      </c>
      <c r="U27" s="36">
        <v>2</v>
      </c>
      <c r="V27" s="16" t="s">
        <v>2294</v>
      </c>
      <c r="W27" s="16" t="s">
        <v>2276</v>
      </c>
      <c r="X27" s="16" t="s">
        <v>2295</v>
      </c>
      <c r="Y27" s="29" t="str">
        <f t="shared" si="41"/>
        <v>72X45X08</v>
      </c>
      <c r="Z27" s="30" t="str">
        <f t="shared" si="42"/>
        <v>72</v>
      </c>
      <c r="AA27" s="30" t="str">
        <f t="shared" si="43"/>
        <v>45</v>
      </c>
      <c r="AB27" s="30" t="str">
        <f t="shared" si="44"/>
        <v>08</v>
      </c>
      <c r="AC27" s="19" t="str">
        <f t="shared" ref="AC27:AD27" si="58">AC26</f>
        <v>72</v>
      </c>
      <c r="AD27" s="19" t="str">
        <f t="shared" si="58"/>
        <v>45</v>
      </c>
      <c r="AG27" s="21">
        <f t="shared" si="48"/>
        <v>2</v>
      </c>
      <c r="AH27">
        <f>VLOOKUP(R27,'Rm-feb-24'!B:P,15,0)</f>
        <v>4.6721000000000004</v>
      </c>
      <c r="AI27" s="19">
        <f t="shared" si="36"/>
        <v>9.3442000000000007</v>
      </c>
      <c r="AJ27" s="41"/>
      <c r="AK27" s="41"/>
      <c r="AL27" s="41"/>
      <c r="AM27" s="41"/>
      <c r="AN27" s="41"/>
      <c r="AO27" s="41"/>
      <c r="AP27" s="41"/>
      <c r="AQ27" s="41"/>
      <c r="AR27" s="41"/>
      <c r="AS27" s="43"/>
      <c r="AT27" s="37">
        <f t="shared" si="45"/>
        <v>157.226</v>
      </c>
      <c r="AU27" s="31">
        <f t="shared" si="45"/>
        <v>177</v>
      </c>
    </row>
    <row r="28" spans="1:47">
      <c r="A28" s="40">
        <v>27</v>
      </c>
    </row>
    <row r="29" spans="1:47">
      <c r="A29" s="40">
        <v>28</v>
      </c>
      <c r="B29" s="39">
        <v>1</v>
      </c>
      <c r="C29" s="15">
        <v>4</v>
      </c>
      <c r="D29" s="15" t="s">
        <v>34276</v>
      </c>
      <c r="E29" s="38" t="s">
        <v>34286</v>
      </c>
      <c r="F29" s="38" t="s">
        <v>34287</v>
      </c>
      <c r="G29" s="16" t="str">
        <f>E29</f>
        <v>SFG-FRBNET-MEM-BOR-72X51X08</v>
      </c>
      <c r="H29" s="16" t="str">
        <f>F29</f>
        <v>Restonic Hotel Motel Bonnell Euro Top Memory Border 72X51X08</v>
      </c>
      <c r="I29" s="16" t="s">
        <v>2288</v>
      </c>
      <c r="J29" s="16" t="s">
        <v>2289</v>
      </c>
      <c r="K29" s="16" t="s">
        <v>2290</v>
      </c>
      <c r="L29" s="16" t="s">
        <v>25</v>
      </c>
      <c r="M29" s="17">
        <v>1</v>
      </c>
      <c r="N29" s="16" t="s">
        <v>2291</v>
      </c>
      <c r="O29" s="16" t="s">
        <v>2292</v>
      </c>
      <c r="P29" s="18">
        <v>10</v>
      </c>
      <c r="Q29" s="16" t="s">
        <v>2293</v>
      </c>
      <c r="R29" s="35" t="s">
        <v>1659</v>
      </c>
      <c r="S29" s="35" t="s">
        <v>1660</v>
      </c>
      <c r="T29" s="35" t="s">
        <v>192</v>
      </c>
      <c r="U29" s="17">
        <v>5.6</v>
      </c>
      <c r="V29" s="16" t="s">
        <v>2294</v>
      </c>
      <c r="W29" s="16" t="s">
        <v>2276</v>
      </c>
      <c r="X29" s="16" t="s">
        <v>2295</v>
      </c>
      <c r="Y29" s="29" t="str">
        <f>RIGHT(E29,8)</f>
        <v>72X51X08</v>
      </c>
      <c r="Z29" s="30" t="str">
        <f>LEFT(Y29,2)</f>
        <v>72</v>
      </c>
      <c r="AA29" s="30" t="str">
        <f>MID(Y29,4,2)</f>
        <v>51</v>
      </c>
      <c r="AB29" s="30" t="str">
        <f>RIGHT(Y29,2)</f>
        <v>08</v>
      </c>
      <c r="AC29" s="19" t="str">
        <f>Z29</f>
        <v>72</v>
      </c>
      <c r="AD29" s="19" t="str">
        <f>AA29</f>
        <v>51</v>
      </c>
      <c r="AG29" s="20">
        <f>U29/10000</f>
        <v>5.5999999999999995E-4</v>
      </c>
      <c r="AH29">
        <f>VLOOKUP(R29,'Rm-feb-24'!B:P,15,0)</f>
        <v>231.14230000000001</v>
      </c>
      <c r="AI29" s="19">
        <f t="shared" ref="AI29:AI36" si="59">AG29*AH29</f>
        <v>0.129439688</v>
      </c>
      <c r="AJ29" s="41">
        <f>SUM(AI29:AI36)</f>
        <v>163.77613230596677</v>
      </c>
      <c r="AK29" s="41">
        <f>ROUND(AJ29,3)</f>
        <v>163.77600000000001</v>
      </c>
      <c r="AL29" s="41">
        <f>AK29</f>
        <v>163.77600000000001</v>
      </c>
      <c r="AM29" s="41">
        <f>+AL29+AR29</f>
        <v>184.04311622400002</v>
      </c>
      <c r="AN29" s="41">
        <f>+SUM(((AL29*3%*18%)))</f>
        <v>0.88439040000000002</v>
      </c>
      <c r="AO29" s="41">
        <f t="shared" ref="AO29" si="60">+SUM(((AL29*14.33%*53%)))</f>
        <v>12.438623424000003</v>
      </c>
      <c r="AP29" s="41">
        <f t="shared" ref="AP29" si="61">+SUM(((AL29*5.92%*53%)))</f>
        <v>5.138635776000001</v>
      </c>
      <c r="AQ29" s="41">
        <f t="shared" ref="AQ29" si="62">+SUM(((AL29*2.08%*53%)))</f>
        <v>1.8054666240000001</v>
      </c>
      <c r="AR29" s="41">
        <f>SUM(AN29:AQ29)</f>
        <v>20.267116224000006</v>
      </c>
      <c r="AS29" s="42">
        <f>ROUNDUP(AM29,0)</f>
        <v>185</v>
      </c>
      <c r="AT29" s="37">
        <f>AL29</f>
        <v>163.77600000000001</v>
      </c>
      <c r="AU29" s="31">
        <f>AS29</f>
        <v>185</v>
      </c>
    </row>
    <row r="30" spans="1:47">
      <c r="A30" s="40">
        <v>29</v>
      </c>
      <c r="B30" s="39">
        <v>2</v>
      </c>
      <c r="C30" s="15">
        <f t="shared" ref="C30:H30" si="63">C29</f>
        <v>4</v>
      </c>
      <c r="D30" s="15" t="str">
        <f t="shared" si="63"/>
        <v>28.03.2024</v>
      </c>
      <c r="E30" s="16" t="str">
        <f t="shared" si="63"/>
        <v>SFG-FRBNET-MEM-BOR-72X51X08</v>
      </c>
      <c r="F30" s="16" t="str">
        <f t="shared" si="63"/>
        <v>Restonic Hotel Motel Bonnell Euro Top Memory Border 72X51X08</v>
      </c>
      <c r="G30" s="16" t="str">
        <f t="shared" si="63"/>
        <v>SFG-FRBNET-MEM-BOR-72X51X08</v>
      </c>
      <c r="H30" s="16" t="str">
        <f t="shared" si="63"/>
        <v>Restonic Hotel Motel Bonnell Euro Top Memory Border 72X51X08</v>
      </c>
      <c r="I30" s="16" t="s">
        <v>2288</v>
      </c>
      <c r="J30" s="16" t="s">
        <v>2289</v>
      </c>
      <c r="K30" s="16" t="s">
        <v>2290</v>
      </c>
      <c r="L30" s="16" t="s">
        <v>25</v>
      </c>
      <c r="M30" s="17">
        <v>1</v>
      </c>
      <c r="N30" s="16" t="s">
        <v>2291</v>
      </c>
      <c r="O30" s="16" t="s">
        <v>2292</v>
      </c>
      <c r="P30" s="18">
        <v>20</v>
      </c>
      <c r="Q30" s="16" t="s">
        <v>2293</v>
      </c>
      <c r="R30" s="35" t="s">
        <v>698</v>
      </c>
      <c r="S30" s="35" t="s">
        <v>699</v>
      </c>
      <c r="T30" s="35" t="s">
        <v>192</v>
      </c>
      <c r="U30" s="17">
        <v>5</v>
      </c>
      <c r="V30" s="16" t="s">
        <v>2294</v>
      </c>
      <c r="W30" s="16" t="s">
        <v>2276</v>
      </c>
      <c r="X30" s="16" t="s">
        <v>2295</v>
      </c>
      <c r="Y30" s="29" t="str">
        <f t="shared" ref="Y30:Y36" si="64">RIGHT(E30,8)</f>
        <v>72X51X08</v>
      </c>
      <c r="Z30" s="30" t="str">
        <f t="shared" ref="Z30:Z36" si="65">LEFT(Y30,2)</f>
        <v>72</v>
      </c>
      <c r="AA30" s="30" t="str">
        <f t="shared" ref="AA30:AA36" si="66">MID(Y30,4,2)</f>
        <v>51</v>
      </c>
      <c r="AB30" s="30" t="str">
        <f t="shared" ref="AB30:AB36" si="67">RIGHT(Y30,2)</f>
        <v>08</v>
      </c>
      <c r="AC30" s="19" t="str">
        <f>AC29</f>
        <v>72</v>
      </c>
      <c r="AD30" s="19" t="str">
        <f>AD29</f>
        <v>51</v>
      </c>
      <c r="AG30" s="20">
        <f>U30/5000</f>
        <v>1E-3</v>
      </c>
      <c r="AH30">
        <f>VLOOKUP(R30,'Rm-feb-24'!B:P,15,0)</f>
        <v>58</v>
      </c>
      <c r="AI30" s="19">
        <f t="shared" si="59"/>
        <v>5.8000000000000003E-2</v>
      </c>
      <c r="AJ30" s="41"/>
      <c r="AK30" s="41"/>
      <c r="AL30" s="41"/>
      <c r="AM30" s="41"/>
      <c r="AN30" s="41"/>
      <c r="AO30" s="41"/>
      <c r="AP30" s="41"/>
      <c r="AQ30" s="41"/>
      <c r="AR30" s="41"/>
      <c r="AS30" s="43"/>
      <c r="AT30" s="37">
        <f t="shared" ref="AT30:AU36" si="68">AT29</f>
        <v>163.77600000000001</v>
      </c>
      <c r="AU30" s="31">
        <f t="shared" si="68"/>
        <v>185</v>
      </c>
    </row>
    <row r="31" spans="1:47">
      <c r="A31" s="40">
        <v>30</v>
      </c>
      <c r="B31" s="39">
        <v>3</v>
      </c>
      <c r="C31" s="15">
        <f t="shared" ref="C31:H31" si="69">C30</f>
        <v>4</v>
      </c>
      <c r="D31" s="15" t="str">
        <f t="shared" si="69"/>
        <v>28.03.2024</v>
      </c>
      <c r="E31" s="16" t="str">
        <f t="shared" si="69"/>
        <v>SFG-FRBNET-MEM-BOR-72X51X08</v>
      </c>
      <c r="F31" s="16" t="str">
        <f t="shared" si="69"/>
        <v>Restonic Hotel Motel Bonnell Euro Top Memory Border 72X51X08</v>
      </c>
      <c r="G31" s="16" t="str">
        <f t="shared" si="69"/>
        <v>SFG-FRBNET-MEM-BOR-72X51X08</v>
      </c>
      <c r="H31" s="16" t="str">
        <f t="shared" si="69"/>
        <v>Restonic Hotel Motel Bonnell Euro Top Memory Border 72X51X08</v>
      </c>
      <c r="I31" s="16" t="s">
        <v>2288</v>
      </c>
      <c r="J31" s="16" t="s">
        <v>2289</v>
      </c>
      <c r="K31" s="16" t="s">
        <v>2290</v>
      </c>
      <c r="L31" s="16" t="s">
        <v>25</v>
      </c>
      <c r="M31" s="17">
        <v>1</v>
      </c>
      <c r="N31" s="16" t="s">
        <v>2291</v>
      </c>
      <c r="O31" s="16" t="s">
        <v>2292</v>
      </c>
      <c r="P31" s="18">
        <v>30</v>
      </c>
      <c r="Q31" s="16" t="s">
        <v>2293</v>
      </c>
      <c r="R31" s="35" t="s">
        <v>18727</v>
      </c>
      <c r="S31" s="35" t="s">
        <v>34279</v>
      </c>
      <c r="T31" s="35" t="s">
        <v>192</v>
      </c>
      <c r="U31" s="17">
        <f>AE31</f>
        <v>6.3250000000000002</v>
      </c>
      <c r="V31" s="16" t="s">
        <v>2292</v>
      </c>
      <c r="W31" s="16" t="s">
        <v>2276</v>
      </c>
      <c r="X31" s="16" t="s">
        <v>2295</v>
      </c>
      <c r="Y31" s="29" t="str">
        <f t="shared" si="64"/>
        <v>72X51X08</v>
      </c>
      <c r="Z31" s="30" t="str">
        <f t="shared" si="65"/>
        <v>72</v>
      </c>
      <c r="AA31" s="30" t="str">
        <f t="shared" si="66"/>
        <v>51</v>
      </c>
      <c r="AB31" s="30" t="str">
        <f t="shared" si="67"/>
        <v>08</v>
      </c>
      <c r="AC31" s="19" t="str">
        <f t="shared" ref="AC31:AD31" si="70">AC30</f>
        <v>72</v>
      </c>
      <c r="AD31" s="19" t="str">
        <f t="shared" si="70"/>
        <v>51</v>
      </c>
      <c r="AE31" s="20">
        <f>ROUNDUP(((((AC31+AD31)*2)+3)*0.0254),3)</f>
        <v>6.3250000000000002</v>
      </c>
      <c r="AG31" s="21">
        <f t="shared" ref="AG31:AG36" si="71">U31</f>
        <v>6.3250000000000002</v>
      </c>
      <c r="AH31" s="25">
        <f>VLOOKUP(R31,'SFG-RM'!A:B,2,0)</f>
        <v>21.475377269999999</v>
      </c>
      <c r="AI31" s="19">
        <f t="shared" si="59"/>
        <v>135.83176123275001</v>
      </c>
      <c r="AJ31" s="41"/>
      <c r="AK31" s="41"/>
      <c r="AL31" s="41"/>
      <c r="AM31" s="41"/>
      <c r="AN31" s="41"/>
      <c r="AO31" s="41"/>
      <c r="AP31" s="41"/>
      <c r="AQ31" s="41"/>
      <c r="AR31" s="41"/>
      <c r="AS31" s="43"/>
      <c r="AT31" s="37">
        <f t="shared" si="68"/>
        <v>163.77600000000001</v>
      </c>
      <c r="AU31" s="31">
        <f t="shared" si="68"/>
        <v>185</v>
      </c>
    </row>
    <row r="32" spans="1:47">
      <c r="A32" s="40">
        <v>31</v>
      </c>
      <c r="B32" s="39">
        <v>4</v>
      </c>
      <c r="C32" s="15">
        <f t="shared" ref="C32:H32" si="72">C31</f>
        <v>4</v>
      </c>
      <c r="D32" s="15" t="str">
        <f t="shared" si="72"/>
        <v>28.03.2024</v>
      </c>
      <c r="E32" s="16" t="str">
        <f t="shared" si="72"/>
        <v>SFG-FRBNET-MEM-BOR-72X51X08</v>
      </c>
      <c r="F32" s="16" t="str">
        <f t="shared" si="72"/>
        <v>Restonic Hotel Motel Bonnell Euro Top Memory Border 72X51X08</v>
      </c>
      <c r="G32" s="16" t="str">
        <f t="shared" si="72"/>
        <v>SFG-FRBNET-MEM-BOR-72X51X08</v>
      </c>
      <c r="H32" s="16" t="str">
        <f t="shared" si="72"/>
        <v>Restonic Hotel Motel Bonnell Euro Top Memory Border 72X51X08</v>
      </c>
      <c r="I32" s="16" t="s">
        <v>2288</v>
      </c>
      <c r="J32" s="16" t="s">
        <v>2289</v>
      </c>
      <c r="K32" s="16" t="s">
        <v>2290</v>
      </c>
      <c r="L32" s="16" t="s">
        <v>25</v>
      </c>
      <c r="M32" s="17">
        <v>1</v>
      </c>
      <c r="N32" s="16" t="s">
        <v>2291</v>
      </c>
      <c r="O32" s="16" t="s">
        <v>2292</v>
      </c>
      <c r="P32" s="18">
        <v>40</v>
      </c>
      <c r="Q32" s="16" t="s">
        <v>2293</v>
      </c>
      <c r="R32" s="35" t="s">
        <v>1964</v>
      </c>
      <c r="S32" s="35" t="s">
        <v>1965</v>
      </c>
      <c r="T32" s="35" t="s">
        <v>25</v>
      </c>
      <c r="U32" s="36">
        <v>1</v>
      </c>
      <c r="V32" s="16" t="s">
        <v>2294</v>
      </c>
      <c r="W32" s="16" t="s">
        <v>2276</v>
      </c>
      <c r="X32" s="16" t="s">
        <v>2295</v>
      </c>
      <c r="Y32" s="29" t="str">
        <f t="shared" si="64"/>
        <v>72X51X08</v>
      </c>
      <c r="Z32" s="30" t="str">
        <f t="shared" si="65"/>
        <v>72</v>
      </c>
      <c r="AA32" s="30" t="str">
        <f t="shared" si="66"/>
        <v>51</v>
      </c>
      <c r="AB32" s="30" t="str">
        <f t="shared" si="67"/>
        <v>08</v>
      </c>
      <c r="AC32" s="19" t="str">
        <f t="shared" ref="AC32:AD32" si="73">AC31</f>
        <v>72</v>
      </c>
      <c r="AD32" s="19" t="str">
        <f t="shared" si="73"/>
        <v>51</v>
      </c>
      <c r="AE32" s="20">
        <f>ROUNDUP(((((72+30)*2)+3)*0.0254),3)</f>
        <v>5.258</v>
      </c>
      <c r="AG32" s="21">
        <f t="shared" si="71"/>
        <v>1</v>
      </c>
      <c r="AH32">
        <f>VLOOKUP(R32,'Rm-feb-24'!B:P,15,0)</f>
        <v>5.9957000000000003</v>
      </c>
      <c r="AI32" s="19">
        <f t="shared" si="59"/>
        <v>5.9957000000000003</v>
      </c>
      <c r="AJ32" s="41"/>
      <c r="AK32" s="41"/>
      <c r="AL32" s="41"/>
      <c r="AM32" s="41"/>
      <c r="AN32" s="41"/>
      <c r="AO32" s="41"/>
      <c r="AP32" s="41"/>
      <c r="AQ32" s="41"/>
      <c r="AR32" s="41"/>
      <c r="AS32" s="43"/>
      <c r="AT32" s="37">
        <f t="shared" si="68"/>
        <v>163.77600000000001</v>
      </c>
      <c r="AU32" s="31">
        <f t="shared" si="68"/>
        <v>185</v>
      </c>
    </row>
    <row r="33" spans="1:47">
      <c r="A33" s="40">
        <v>32</v>
      </c>
      <c r="B33" s="39">
        <v>5</v>
      </c>
      <c r="C33" s="15">
        <f t="shared" ref="C33:H33" si="74">C32</f>
        <v>4</v>
      </c>
      <c r="D33" s="15" t="str">
        <f t="shared" si="74"/>
        <v>28.03.2024</v>
      </c>
      <c r="E33" s="16" t="str">
        <f t="shared" si="74"/>
        <v>SFG-FRBNET-MEM-BOR-72X51X08</v>
      </c>
      <c r="F33" s="16" t="str">
        <f t="shared" si="74"/>
        <v>Restonic Hotel Motel Bonnell Euro Top Memory Border 72X51X08</v>
      </c>
      <c r="G33" s="16" t="str">
        <f t="shared" si="74"/>
        <v>SFG-FRBNET-MEM-BOR-72X51X08</v>
      </c>
      <c r="H33" s="16" t="str">
        <f t="shared" si="74"/>
        <v>Restonic Hotel Motel Bonnell Euro Top Memory Border 72X51X08</v>
      </c>
      <c r="I33" s="16" t="s">
        <v>2288</v>
      </c>
      <c r="J33" s="16" t="s">
        <v>2289</v>
      </c>
      <c r="K33" s="16" t="s">
        <v>2290</v>
      </c>
      <c r="L33" s="16" t="s">
        <v>25</v>
      </c>
      <c r="M33" s="17">
        <v>1</v>
      </c>
      <c r="N33" s="16" t="s">
        <v>2291</v>
      </c>
      <c r="O33" s="16" t="s">
        <v>2292</v>
      </c>
      <c r="P33" s="18">
        <v>50</v>
      </c>
      <c r="Q33" s="16" t="s">
        <v>2293</v>
      </c>
      <c r="R33" s="35" t="s">
        <v>459</v>
      </c>
      <c r="S33" s="35" t="s">
        <v>460</v>
      </c>
      <c r="T33" s="35" t="s">
        <v>25</v>
      </c>
      <c r="U33" s="36">
        <v>1</v>
      </c>
      <c r="V33" s="16" t="s">
        <v>2294</v>
      </c>
      <c r="W33" s="16" t="s">
        <v>2276</v>
      </c>
      <c r="X33" s="16" t="s">
        <v>2295</v>
      </c>
      <c r="Y33" s="29" t="str">
        <f t="shared" si="64"/>
        <v>72X51X08</v>
      </c>
      <c r="Z33" s="30" t="str">
        <f t="shared" si="65"/>
        <v>72</v>
      </c>
      <c r="AA33" s="30" t="str">
        <f t="shared" si="66"/>
        <v>51</v>
      </c>
      <c r="AB33" s="30" t="str">
        <f t="shared" si="67"/>
        <v>08</v>
      </c>
      <c r="AC33" s="19" t="str">
        <f t="shared" ref="AC33:AD33" si="75">AC32</f>
        <v>72</v>
      </c>
      <c r="AD33" s="19" t="str">
        <f t="shared" si="75"/>
        <v>51</v>
      </c>
      <c r="AG33" s="21">
        <f t="shared" si="71"/>
        <v>1</v>
      </c>
      <c r="AH33">
        <f>VLOOKUP(R33,'Rm-feb-24'!B:P,15,0)</f>
        <v>1.3274999999999999</v>
      </c>
      <c r="AI33" s="19">
        <f t="shared" si="59"/>
        <v>1.3274999999999999</v>
      </c>
      <c r="AJ33" s="41"/>
      <c r="AK33" s="41"/>
      <c r="AL33" s="41"/>
      <c r="AM33" s="41"/>
      <c r="AN33" s="41"/>
      <c r="AO33" s="41"/>
      <c r="AP33" s="41"/>
      <c r="AQ33" s="41"/>
      <c r="AR33" s="41"/>
      <c r="AS33" s="43"/>
      <c r="AT33" s="37">
        <f t="shared" si="68"/>
        <v>163.77600000000001</v>
      </c>
      <c r="AU33" s="31">
        <f t="shared" si="68"/>
        <v>185</v>
      </c>
    </row>
    <row r="34" spans="1:47">
      <c r="A34" s="40">
        <v>33</v>
      </c>
      <c r="B34" s="39">
        <v>6</v>
      </c>
      <c r="C34" s="15">
        <f t="shared" ref="C34:H34" si="76">C33</f>
        <v>4</v>
      </c>
      <c r="D34" s="15" t="str">
        <f t="shared" si="76"/>
        <v>28.03.2024</v>
      </c>
      <c r="E34" s="16" t="str">
        <f t="shared" si="76"/>
        <v>SFG-FRBNET-MEM-BOR-72X51X08</v>
      </c>
      <c r="F34" s="16" t="str">
        <f t="shared" si="76"/>
        <v>Restonic Hotel Motel Bonnell Euro Top Memory Border 72X51X08</v>
      </c>
      <c r="G34" s="16" t="str">
        <f t="shared" si="76"/>
        <v>SFG-FRBNET-MEM-BOR-72X51X08</v>
      </c>
      <c r="H34" s="16" t="str">
        <f t="shared" si="76"/>
        <v>Restonic Hotel Motel Bonnell Euro Top Memory Border 72X51X08</v>
      </c>
      <c r="I34" s="16" t="s">
        <v>2288</v>
      </c>
      <c r="J34" s="16" t="s">
        <v>2289</v>
      </c>
      <c r="K34" s="16" t="s">
        <v>2290</v>
      </c>
      <c r="L34" s="16" t="s">
        <v>25</v>
      </c>
      <c r="M34" s="17">
        <v>1</v>
      </c>
      <c r="N34" s="16" t="s">
        <v>2291</v>
      </c>
      <c r="O34" s="16" t="s">
        <v>2292</v>
      </c>
      <c r="P34" s="18">
        <v>60</v>
      </c>
      <c r="Q34" s="16" t="s">
        <v>2293</v>
      </c>
      <c r="R34" s="35" t="s">
        <v>2232</v>
      </c>
      <c r="S34" s="35" t="s">
        <v>2233</v>
      </c>
      <c r="T34" s="35" t="s">
        <v>25</v>
      </c>
      <c r="U34" s="36">
        <v>1</v>
      </c>
      <c r="V34" s="16" t="s">
        <v>2294</v>
      </c>
      <c r="W34" s="16" t="s">
        <v>2276</v>
      </c>
      <c r="X34" s="16" t="s">
        <v>2295</v>
      </c>
      <c r="Y34" s="29" t="str">
        <f t="shared" si="64"/>
        <v>72X51X08</v>
      </c>
      <c r="Z34" s="30" t="str">
        <f t="shared" si="65"/>
        <v>72</v>
      </c>
      <c r="AA34" s="30" t="str">
        <f t="shared" si="66"/>
        <v>51</v>
      </c>
      <c r="AB34" s="30" t="str">
        <f t="shared" si="67"/>
        <v>08</v>
      </c>
      <c r="AC34" s="19" t="str">
        <f t="shared" ref="AC34:AD34" si="77">AC33</f>
        <v>72</v>
      </c>
      <c r="AD34" s="19" t="str">
        <f t="shared" si="77"/>
        <v>51</v>
      </c>
      <c r="AG34" s="21">
        <f t="shared" si="71"/>
        <v>1</v>
      </c>
      <c r="AH34">
        <f>VLOOKUP(R34,'Rm-feb-24'!B:P,15,0)</f>
        <v>1.7318</v>
      </c>
      <c r="AI34" s="19">
        <f t="shared" si="59"/>
        <v>1.7318</v>
      </c>
      <c r="AJ34" s="41"/>
      <c r="AK34" s="41"/>
      <c r="AL34" s="41"/>
      <c r="AM34" s="41"/>
      <c r="AN34" s="41"/>
      <c r="AO34" s="41"/>
      <c r="AP34" s="41"/>
      <c r="AQ34" s="41"/>
      <c r="AR34" s="41"/>
      <c r="AS34" s="43"/>
      <c r="AT34" s="37">
        <f t="shared" si="68"/>
        <v>163.77600000000001</v>
      </c>
      <c r="AU34" s="31">
        <f t="shared" si="68"/>
        <v>185</v>
      </c>
    </row>
    <row r="35" spans="1:47">
      <c r="A35" s="40">
        <v>34</v>
      </c>
      <c r="B35" s="39">
        <v>7</v>
      </c>
      <c r="C35" s="15">
        <f t="shared" ref="C35:H35" si="78">C34</f>
        <v>4</v>
      </c>
      <c r="D35" s="15" t="str">
        <f t="shared" si="78"/>
        <v>28.03.2024</v>
      </c>
      <c r="E35" s="16" t="str">
        <f t="shared" si="78"/>
        <v>SFG-FRBNET-MEM-BOR-72X51X08</v>
      </c>
      <c r="F35" s="16" t="str">
        <f t="shared" si="78"/>
        <v>Restonic Hotel Motel Bonnell Euro Top Memory Border 72X51X08</v>
      </c>
      <c r="G35" s="16" t="str">
        <f t="shared" si="78"/>
        <v>SFG-FRBNET-MEM-BOR-72X51X08</v>
      </c>
      <c r="H35" s="16" t="str">
        <f t="shared" si="78"/>
        <v>Restonic Hotel Motel Bonnell Euro Top Memory Border 72X51X08</v>
      </c>
      <c r="I35" s="16" t="s">
        <v>2288</v>
      </c>
      <c r="J35" s="16" t="s">
        <v>2289</v>
      </c>
      <c r="K35" s="16" t="s">
        <v>2290</v>
      </c>
      <c r="L35" s="16" t="s">
        <v>25</v>
      </c>
      <c r="M35" s="17">
        <v>1</v>
      </c>
      <c r="N35" s="16" t="s">
        <v>2291</v>
      </c>
      <c r="O35" s="16" t="s">
        <v>2292</v>
      </c>
      <c r="P35" s="18">
        <v>70</v>
      </c>
      <c r="Q35" s="16" t="s">
        <v>2293</v>
      </c>
      <c r="R35" s="35" t="s">
        <v>18739</v>
      </c>
      <c r="S35" s="35" t="s">
        <v>34278</v>
      </c>
      <c r="T35" s="35" t="s">
        <v>192</v>
      </c>
      <c r="U35" s="36">
        <v>0.64</v>
      </c>
      <c r="V35" s="16" t="s">
        <v>2292</v>
      </c>
      <c r="W35" s="16" t="s">
        <v>2276</v>
      </c>
      <c r="X35" s="16" t="s">
        <v>2295</v>
      </c>
      <c r="Y35" s="29" t="str">
        <f t="shared" si="64"/>
        <v>72X51X08</v>
      </c>
      <c r="Z35" s="30" t="str">
        <f t="shared" si="65"/>
        <v>72</v>
      </c>
      <c r="AA35" s="30" t="str">
        <f t="shared" si="66"/>
        <v>51</v>
      </c>
      <c r="AB35" s="30" t="str">
        <f t="shared" si="67"/>
        <v>08</v>
      </c>
      <c r="AC35" s="19" t="str">
        <f t="shared" ref="AC35:AD35" si="79">AC34</f>
        <v>72</v>
      </c>
      <c r="AD35" s="19" t="str">
        <f t="shared" si="79"/>
        <v>51</v>
      </c>
      <c r="AG35" s="21">
        <f t="shared" si="71"/>
        <v>0.64</v>
      </c>
      <c r="AH35" s="25">
        <f>VLOOKUP(R35,'SFG-RM'!A:B,2,0)</f>
        <v>14.621455289401199</v>
      </c>
      <c r="AI35" s="19">
        <f t="shared" si="59"/>
        <v>9.3577313852167681</v>
      </c>
      <c r="AJ35" s="41"/>
      <c r="AK35" s="41"/>
      <c r="AL35" s="41"/>
      <c r="AM35" s="41"/>
      <c r="AN35" s="41"/>
      <c r="AO35" s="41"/>
      <c r="AP35" s="41"/>
      <c r="AQ35" s="41"/>
      <c r="AR35" s="41"/>
      <c r="AS35" s="43"/>
      <c r="AT35" s="37">
        <f t="shared" si="68"/>
        <v>163.77600000000001</v>
      </c>
      <c r="AU35" s="31">
        <f t="shared" si="68"/>
        <v>185</v>
      </c>
    </row>
    <row r="36" spans="1:47">
      <c r="A36" s="40">
        <v>35</v>
      </c>
      <c r="B36" s="39">
        <v>8</v>
      </c>
      <c r="C36" s="15">
        <f t="shared" ref="C36:H36" si="80">C35</f>
        <v>4</v>
      </c>
      <c r="D36" s="15" t="str">
        <f t="shared" si="80"/>
        <v>28.03.2024</v>
      </c>
      <c r="E36" s="16" t="str">
        <f t="shared" si="80"/>
        <v>SFG-FRBNET-MEM-BOR-72X51X08</v>
      </c>
      <c r="F36" s="16" t="str">
        <f t="shared" si="80"/>
        <v>Restonic Hotel Motel Bonnell Euro Top Memory Border 72X51X08</v>
      </c>
      <c r="G36" s="16" t="str">
        <f t="shared" si="80"/>
        <v>SFG-FRBNET-MEM-BOR-72X51X08</v>
      </c>
      <c r="H36" s="16" t="str">
        <f t="shared" si="80"/>
        <v>Restonic Hotel Motel Bonnell Euro Top Memory Border 72X51X08</v>
      </c>
      <c r="I36" s="16" t="s">
        <v>2288</v>
      </c>
      <c r="J36" s="16" t="s">
        <v>2289</v>
      </c>
      <c r="K36" s="16" t="s">
        <v>2290</v>
      </c>
      <c r="L36" s="16" t="s">
        <v>25</v>
      </c>
      <c r="M36" s="17">
        <v>1</v>
      </c>
      <c r="N36" s="16" t="s">
        <v>2291</v>
      </c>
      <c r="O36" s="16" t="s">
        <v>2292</v>
      </c>
      <c r="P36" s="18">
        <v>80</v>
      </c>
      <c r="Q36" s="16" t="s">
        <v>2293</v>
      </c>
      <c r="R36" s="35" t="s">
        <v>1479</v>
      </c>
      <c r="S36" s="35" t="s">
        <v>1480</v>
      </c>
      <c r="T36" s="35" t="s">
        <v>165</v>
      </c>
      <c r="U36" s="36">
        <v>2</v>
      </c>
      <c r="V36" s="16" t="s">
        <v>2294</v>
      </c>
      <c r="W36" s="16" t="s">
        <v>2276</v>
      </c>
      <c r="X36" s="16" t="s">
        <v>2295</v>
      </c>
      <c r="Y36" s="29" t="str">
        <f t="shared" si="64"/>
        <v>72X51X08</v>
      </c>
      <c r="Z36" s="30" t="str">
        <f t="shared" si="65"/>
        <v>72</v>
      </c>
      <c r="AA36" s="30" t="str">
        <f t="shared" si="66"/>
        <v>51</v>
      </c>
      <c r="AB36" s="30" t="str">
        <f t="shared" si="67"/>
        <v>08</v>
      </c>
      <c r="AC36" s="19" t="str">
        <f t="shared" ref="AC36:AD36" si="81">AC35</f>
        <v>72</v>
      </c>
      <c r="AD36" s="19" t="str">
        <f t="shared" si="81"/>
        <v>51</v>
      </c>
      <c r="AG36" s="21">
        <f t="shared" si="71"/>
        <v>2</v>
      </c>
      <c r="AH36">
        <f>VLOOKUP(R36,'Rm-feb-24'!B:P,15,0)</f>
        <v>4.6721000000000004</v>
      </c>
      <c r="AI36" s="19">
        <f t="shared" si="59"/>
        <v>9.3442000000000007</v>
      </c>
      <c r="AJ36" s="41"/>
      <c r="AK36" s="41"/>
      <c r="AL36" s="41"/>
      <c r="AM36" s="41"/>
      <c r="AN36" s="41"/>
      <c r="AO36" s="41"/>
      <c r="AP36" s="41"/>
      <c r="AQ36" s="41"/>
      <c r="AR36" s="41"/>
      <c r="AS36" s="43"/>
      <c r="AT36" s="37">
        <f t="shared" si="68"/>
        <v>163.77600000000001</v>
      </c>
      <c r="AU36" s="31">
        <f t="shared" si="68"/>
        <v>185</v>
      </c>
    </row>
    <row r="37" spans="1:47">
      <c r="A37" s="40">
        <v>36</v>
      </c>
    </row>
    <row r="38" spans="1:47">
      <c r="A38" s="40">
        <v>37</v>
      </c>
      <c r="B38" s="39">
        <v>1</v>
      </c>
      <c r="C38" s="15">
        <v>5</v>
      </c>
      <c r="D38" s="15" t="s">
        <v>34276</v>
      </c>
      <c r="E38" s="38" t="s">
        <v>34288</v>
      </c>
      <c r="F38" s="38" t="s">
        <v>34289</v>
      </c>
      <c r="G38" s="16" t="str">
        <f>E38</f>
        <v>SFG-FRBNET-MEM-BOR-72X54X08</v>
      </c>
      <c r="H38" s="16" t="str">
        <f>F38</f>
        <v>Restonic Hotel Motel Bonnell Euro Top Memory Border 72X54X08</v>
      </c>
      <c r="I38" s="16" t="s">
        <v>2288</v>
      </c>
      <c r="J38" s="16" t="s">
        <v>2289</v>
      </c>
      <c r="K38" s="16" t="s">
        <v>2290</v>
      </c>
      <c r="L38" s="16" t="s">
        <v>25</v>
      </c>
      <c r="M38" s="17">
        <v>1</v>
      </c>
      <c r="N38" s="16" t="s">
        <v>2291</v>
      </c>
      <c r="O38" s="16" t="s">
        <v>2292</v>
      </c>
      <c r="P38" s="18">
        <v>10</v>
      </c>
      <c r="Q38" s="16" t="s">
        <v>2293</v>
      </c>
      <c r="R38" s="35" t="s">
        <v>1659</v>
      </c>
      <c r="S38" s="35" t="s">
        <v>1660</v>
      </c>
      <c r="T38" s="35" t="s">
        <v>192</v>
      </c>
      <c r="U38" s="17">
        <v>5.6</v>
      </c>
      <c r="V38" s="16" t="s">
        <v>2294</v>
      </c>
      <c r="W38" s="16" t="s">
        <v>2276</v>
      </c>
      <c r="X38" s="16" t="s">
        <v>2295</v>
      </c>
      <c r="Y38" s="29" t="str">
        <f>RIGHT(E38,8)</f>
        <v>72X54X08</v>
      </c>
      <c r="Z38" s="30" t="str">
        <f>LEFT(Y38,2)</f>
        <v>72</v>
      </c>
      <c r="AA38" s="30" t="str">
        <f>MID(Y38,4,2)</f>
        <v>54</v>
      </c>
      <c r="AB38" s="30" t="str">
        <f>RIGHT(Y38,2)</f>
        <v>08</v>
      </c>
      <c r="AC38" s="19" t="str">
        <f>Z38</f>
        <v>72</v>
      </c>
      <c r="AD38" s="19" t="str">
        <f>AA38</f>
        <v>54</v>
      </c>
      <c r="AG38" s="20">
        <f>U38/10000</f>
        <v>5.5999999999999995E-4</v>
      </c>
      <c r="AH38">
        <f>VLOOKUP(R38,'Rm-feb-24'!B:P,15,0)</f>
        <v>231.14230000000001</v>
      </c>
      <c r="AI38" s="19">
        <f t="shared" ref="AI38:AI45" si="82">AG38*AH38</f>
        <v>0.129439688</v>
      </c>
      <c r="AJ38" s="41">
        <f>SUM(AI38:AI45)</f>
        <v>167.04038965100676</v>
      </c>
      <c r="AK38" s="41">
        <f>ROUND(AJ38,3)</f>
        <v>167.04</v>
      </c>
      <c r="AL38" s="41">
        <f>AK38</f>
        <v>167.04</v>
      </c>
      <c r="AM38" s="41">
        <f>+AL38+AR38</f>
        <v>187.71103295999998</v>
      </c>
      <c r="AN38" s="41">
        <f>+SUM(((AL38*3%*18%)))</f>
        <v>0.90201599999999993</v>
      </c>
      <c r="AO38" s="41">
        <f t="shared" ref="AO38" si="83">+SUM(((AL38*14.33%*53%)))</f>
        <v>12.686520959999999</v>
      </c>
      <c r="AP38" s="41">
        <f t="shared" ref="AP38" si="84">+SUM(((AL38*5.92%*53%)))</f>
        <v>5.2410470400000007</v>
      </c>
      <c r="AQ38" s="41">
        <f t="shared" ref="AQ38" si="85">+SUM(((AL38*2.08%*53%)))</f>
        <v>1.8414489599999999</v>
      </c>
      <c r="AR38" s="41">
        <f>SUM(AN38:AQ38)</f>
        <v>20.671032960000002</v>
      </c>
      <c r="AS38" s="42">
        <f>ROUNDUP(AM38,0)</f>
        <v>188</v>
      </c>
      <c r="AT38" s="37">
        <f>AL38</f>
        <v>167.04</v>
      </c>
      <c r="AU38" s="31">
        <f>AS38</f>
        <v>188</v>
      </c>
    </row>
    <row r="39" spans="1:47">
      <c r="A39" s="40">
        <v>38</v>
      </c>
      <c r="B39" s="39">
        <v>2</v>
      </c>
      <c r="C39" s="15">
        <f t="shared" ref="C39:H39" si="86">C38</f>
        <v>5</v>
      </c>
      <c r="D39" s="15" t="str">
        <f t="shared" si="86"/>
        <v>28.03.2024</v>
      </c>
      <c r="E39" s="16" t="str">
        <f t="shared" si="86"/>
        <v>SFG-FRBNET-MEM-BOR-72X54X08</v>
      </c>
      <c r="F39" s="16" t="str">
        <f t="shared" si="86"/>
        <v>Restonic Hotel Motel Bonnell Euro Top Memory Border 72X54X08</v>
      </c>
      <c r="G39" s="16" t="str">
        <f t="shared" si="86"/>
        <v>SFG-FRBNET-MEM-BOR-72X54X08</v>
      </c>
      <c r="H39" s="16" t="str">
        <f t="shared" si="86"/>
        <v>Restonic Hotel Motel Bonnell Euro Top Memory Border 72X54X08</v>
      </c>
      <c r="I39" s="16" t="s">
        <v>2288</v>
      </c>
      <c r="J39" s="16" t="s">
        <v>2289</v>
      </c>
      <c r="K39" s="16" t="s">
        <v>2290</v>
      </c>
      <c r="L39" s="16" t="s">
        <v>25</v>
      </c>
      <c r="M39" s="17">
        <v>1</v>
      </c>
      <c r="N39" s="16" t="s">
        <v>2291</v>
      </c>
      <c r="O39" s="16" t="s">
        <v>2292</v>
      </c>
      <c r="P39" s="18">
        <v>20</v>
      </c>
      <c r="Q39" s="16" t="s">
        <v>2293</v>
      </c>
      <c r="R39" s="35" t="s">
        <v>698</v>
      </c>
      <c r="S39" s="35" t="s">
        <v>699</v>
      </c>
      <c r="T39" s="35" t="s">
        <v>192</v>
      </c>
      <c r="U39" s="17">
        <v>5</v>
      </c>
      <c r="V39" s="16" t="s">
        <v>2294</v>
      </c>
      <c r="W39" s="16" t="s">
        <v>2276</v>
      </c>
      <c r="X39" s="16" t="s">
        <v>2295</v>
      </c>
      <c r="Y39" s="29" t="str">
        <f t="shared" ref="Y39:Y45" si="87">RIGHT(E39,8)</f>
        <v>72X54X08</v>
      </c>
      <c r="Z39" s="30" t="str">
        <f t="shared" ref="Z39:Z45" si="88">LEFT(Y39,2)</f>
        <v>72</v>
      </c>
      <c r="AA39" s="30" t="str">
        <f t="shared" ref="AA39:AA45" si="89">MID(Y39,4,2)</f>
        <v>54</v>
      </c>
      <c r="AB39" s="30" t="str">
        <f t="shared" ref="AB39:AB45" si="90">RIGHT(Y39,2)</f>
        <v>08</v>
      </c>
      <c r="AC39" s="19" t="str">
        <f>AC38</f>
        <v>72</v>
      </c>
      <c r="AD39" s="19" t="str">
        <f>AD38</f>
        <v>54</v>
      </c>
      <c r="AG39" s="20">
        <f>U39/5000</f>
        <v>1E-3</v>
      </c>
      <c r="AH39">
        <f>VLOOKUP(R39,'Rm-feb-24'!B:P,15,0)</f>
        <v>58</v>
      </c>
      <c r="AI39" s="19">
        <f t="shared" si="82"/>
        <v>5.8000000000000003E-2</v>
      </c>
      <c r="AJ39" s="41"/>
      <c r="AK39" s="41"/>
      <c r="AL39" s="41"/>
      <c r="AM39" s="41"/>
      <c r="AN39" s="41"/>
      <c r="AO39" s="41"/>
      <c r="AP39" s="41"/>
      <c r="AQ39" s="41"/>
      <c r="AR39" s="41"/>
      <c r="AS39" s="43"/>
      <c r="AT39" s="37">
        <f t="shared" ref="AT39:AU45" si="91">AT38</f>
        <v>167.04</v>
      </c>
      <c r="AU39" s="31">
        <f t="shared" si="91"/>
        <v>188</v>
      </c>
    </row>
    <row r="40" spans="1:47">
      <c r="A40" s="40">
        <v>39</v>
      </c>
      <c r="B40" s="39">
        <v>3</v>
      </c>
      <c r="C40" s="15">
        <f t="shared" ref="C40:H40" si="92">C39</f>
        <v>5</v>
      </c>
      <c r="D40" s="15" t="str">
        <f t="shared" si="92"/>
        <v>28.03.2024</v>
      </c>
      <c r="E40" s="16" t="str">
        <f t="shared" si="92"/>
        <v>SFG-FRBNET-MEM-BOR-72X54X08</v>
      </c>
      <c r="F40" s="16" t="str">
        <f t="shared" si="92"/>
        <v>Restonic Hotel Motel Bonnell Euro Top Memory Border 72X54X08</v>
      </c>
      <c r="G40" s="16" t="str">
        <f t="shared" si="92"/>
        <v>SFG-FRBNET-MEM-BOR-72X54X08</v>
      </c>
      <c r="H40" s="16" t="str">
        <f t="shared" si="92"/>
        <v>Restonic Hotel Motel Bonnell Euro Top Memory Border 72X54X08</v>
      </c>
      <c r="I40" s="16" t="s">
        <v>2288</v>
      </c>
      <c r="J40" s="16" t="s">
        <v>2289</v>
      </c>
      <c r="K40" s="16" t="s">
        <v>2290</v>
      </c>
      <c r="L40" s="16" t="s">
        <v>25</v>
      </c>
      <c r="M40" s="17">
        <v>1</v>
      </c>
      <c r="N40" s="16" t="s">
        <v>2291</v>
      </c>
      <c r="O40" s="16" t="s">
        <v>2292</v>
      </c>
      <c r="P40" s="18">
        <v>30</v>
      </c>
      <c r="Q40" s="16" t="s">
        <v>2293</v>
      </c>
      <c r="R40" s="35" t="s">
        <v>18727</v>
      </c>
      <c r="S40" s="35" t="s">
        <v>34279</v>
      </c>
      <c r="T40" s="35" t="s">
        <v>192</v>
      </c>
      <c r="U40" s="17">
        <f>AE40</f>
        <v>6.4770000000000003</v>
      </c>
      <c r="V40" s="16" t="s">
        <v>2292</v>
      </c>
      <c r="W40" s="16" t="s">
        <v>2276</v>
      </c>
      <c r="X40" s="16" t="s">
        <v>2295</v>
      </c>
      <c r="Y40" s="29" t="str">
        <f t="shared" si="87"/>
        <v>72X54X08</v>
      </c>
      <c r="Z40" s="30" t="str">
        <f t="shared" si="88"/>
        <v>72</v>
      </c>
      <c r="AA40" s="30" t="str">
        <f t="shared" si="89"/>
        <v>54</v>
      </c>
      <c r="AB40" s="30" t="str">
        <f t="shared" si="90"/>
        <v>08</v>
      </c>
      <c r="AC40" s="19" t="str">
        <f t="shared" ref="AC40:AD40" si="93">AC39</f>
        <v>72</v>
      </c>
      <c r="AD40" s="19" t="str">
        <f t="shared" si="93"/>
        <v>54</v>
      </c>
      <c r="AE40" s="20">
        <f>ROUNDUP(((((AC40+AD40)*2)+3)*0.0254),3)</f>
        <v>6.4770000000000003</v>
      </c>
      <c r="AG40" s="21">
        <f t="shared" ref="AG40:AG45" si="94">U40</f>
        <v>6.4770000000000003</v>
      </c>
      <c r="AH40" s="25">
        <f>VLOOKUP(R40,'SFG-RM'!A:B,2,0)</f>
        <v>21.475377269999999</v>
      </c>
      <c r="AI40" s="19">
        <f t="shared" si="82"/>
        <v>139.09601857779001</v>
      </c>
      <c r="AJ40" s="41"/>
      <c r="AK40" s="41"/>
      <c r="AL40" s="41"/>
      <c r="AM40" s="41"/>
      <c r="AN40" s="41"/>
      <c r="AO40" s="41"/>
      <c r="AP40" s="41"/>
      <c r="AQ40" s="41"/>
      <c r="AR40" s="41"/>
      <c r="AS40" s="43"/>
      <c r="AT40" s="37">
        <f t="shared" si="91"/>
        <v>167.04</v>
      </c>
      <c r="AU40" s="31">
        <f t="shared" si="91"/>
        <v>188</v>
      </c>
    </row>
    <row r="41" spans="1:47">
      <c r="A41" s="40">
        <v>40</v>
      </c>
      <c r="B41" s="39">
        <v>4</v>
      </c>
      <c r="C41" s="15">
        <f t="shared" ref="C41:H41" si="95">C40</f>
        <v>5</v>
      </c>
      <c r="D41" s="15" t="str">
        <f t="shared" si="95"/>
        <v>28.03.2024</v>
      </c>
      <c r="E41" s="16" t="str">
        <f t="shared" si="95"/>
        <v>SFG-FRBNET-MEM-BOR-72X54X08</v>
      </c>
      <c r="F41" s="16" t="str">
        <f t="shared" si="95"/>
        <v>Restonic Hotel Motel Bonnell Euro Top Memory Border 72X54X08</v>
      </c>
      <c r="G41" s="16" t="str">
        <f t="shared" si="95"/>
        <v>SFG-FRBNET-MEM-BOR-72X54X08</v>
      </c>
      <c r="H41" s="16" t="str">
        <f t="shared" si="95"/>
        <v>Restonic Hotel Motel Bonnell Euro Top Memory Border 72X54X08</v>
      </c>
      <c r="I41" s="16" t="s">
        <v>2288</v>
      </c>
      <c r="J41" s="16" t="s">
        <v>2289</v>
      </c>
      <c r="K41" s="16" t="s">
        <v>2290</v>
      </c>
      <c r="L41" s="16" t="s">
        <v>25</v>
      </c>
      <c r="M41" s="17">
        <v>1</v>
      </c>
      <c r="N41" s="16" t="s">
        <v>2291</v>
      </c>
      <c r="O41" s="16" t="s">
        <v>2292</v>
      </c>
      <c r="P41" s="18">
        <v>40</v>
      </c>
      <c r="Q41" s="16" t="s">
        <v>2293</v>
      </c>
      <c r="R41" s="35" t="s">
        <v>1964</v>
      </c>
      <c r="S41" s="35" t="s">
        <v>1965</v>
      </c>
      <c r="T41" s="35" t="s">
        <v>25</v>
      </c>
      <c r="U41" s="36">
        <v>1</v>
      </c>
      <c r="V41" s="16" t="s">
        <v>2294</v>
      </c>
      <c r="W41" s="16" t="s">
        <v>2276</v>
      </c>
      <c r="X41" s="16" t="s">
        <v>2295</v>
      </c>
      <c r="Y41" s="29" t="str">
        <f t="shared" si="87"/>
        <v>72X54X08</v>
      </c>
      <c r="Z41" s="30" t="str">
        <f t="shared" si="88"/>
        <v>72</v>
      </c>
      <c r="AA41" s="30" t="str">
        <f t="shared" si="89"/>
        <v>54</v>
      </c>
      <c r="AB41" s="30" t="str">
        <f t="shared" si="90"/>
        <v>08</v>
      </c>
      <c r="AC41" s="19" t="str">
        <f t="shared" ref="AC41:AD41" si="96">AC40</f>
        <v>72</v>
      </c>
      <c r="AD41" s="19" t="str">
        <f t="shared" si="96"/>
        <v>54</v>
      </c>
      <c r="AE41" s="20">
        <f>ROUNDUP(((((72+30)*2)+3)*0.0254),3)</f>
        <v>5.258</v>
      </c>
      <c r="AG41" s="21">
        <f t="shared" si="94"/>
        <v>1</v>
      </c>
      <c r="AH41">
        <f>VLOOKUP(R41,'Rm-feb-24'!B:P,15,0)</f>
        <v>5.9957000000000003</v>
      </c>
      <c r="AI41" s="19">
        <f t="shared" si="82"/>
        <v>5.9957000000000003</v>
      </c>
      <c r="AJ41" s="41"/>
      <c r="AK41" s="41"/>
      <c r="AL41" s="41"/>
      <c r="AM41" s="41"/>
      <c r="AN41" s="41"/>
      <c r="AO41" s="41"/>
      <c r="AP41" s="41"/>
      <c r="AQ41" s="41"/>
      <c r="AR41" s="41"/>
      <c r="AS41" s="43"/>
      <c r="AT41" s="37">
        <f t="shared" si="91"/>
        <v>167.04</v>
      </c>
      <c r="AU41" s="31">
        <f t="shared" si="91"/>
        <v>188</v>
      </c>
    </row>
    <row r="42" spans="1:47">
      <c r="A42" s="40">
        <v>41</v>
      </c>
      <c r="B42" s="39">
        <v>5</v>
      </c>
      <c r="C42" s="15">
        <f t="shared" ref="C42:H42" si="97">C41</f>
        <v>5</v>
      </c>
      <c r="D42" s="15" t="str">
        <f t="shared" si="97"/>
        <v>28.03.2024</v>
      </c>
      <c r="E42" s="16" t="str">
        <f t="shared" si="97"/>
        <v>SFG-FRBNET-MEM-BOR-72X54X08</v>
      </c>
      <c r="F42" s="16" t="str">
        <f t="shared" si="97"/>
        <v>Restonic Hotel Motel Bonnell Euro Top Memory Border 72X54X08</v>
      </c>
      <c r="G42" s="16" t="str">
        <f t="shared" si="97"/>
        <v>SFG-FRBNET-MEM-BOR-72X54X08</v>
      </c>
      <c r="H42" s="16" t="str">
        <f t="shared" si="97"/>
        <v>Restonic Hotel Motel Bonnell Euro Top Memory Border 72X54X08</v>
      </c>
      <c r="I42" s="16" t="s">
        <v>2288</v>
      </c>
      <c r="J42" s="16" t="s">
        <v>2289</v>
      </c>
      <c r="K42" s="16" t="s">
        <v>2290</v>
      </c>
      <c r="L42" s="16" t="s">
        <v>25</v>
      </c>
      <c r="M42" s="17">
        <v>1</v>
      </c>
      <c r="N42" s="16" t="s">
        <v>2291</v>
      </c>
      <c r="O42" s="16" t="s">
        <v>2292</v>
      </c>
      <c r="P42" s="18">
        <v>50</v>
      </c>
      <c r="Q42" s="16" t="s">
        <v>2293</v>
      </c>
      <c r="R42" s="35" t="s">
        <v>459</v>
      </c>
      <c r="S42" s="35" t="s">
        <v>460</v>
      </c>
      <c r="T42" s="35" t="s">
        <v>25</v>
      </c>
      <c r="U42" s="36">
        <v>1</v>
      </c>
      <c r="V42" s="16" t="s">
        <v>2294</v>
      </c>
      <c r="W42" s="16" t="s">
        <v>2276</v>
      </c>
      <c r="X42" s="16" t="s">
        <v>2295</v>
      </c>
      <c r="Y42" s="29" t="str">
        <f t="shared" si="87"/>
        <v>72X54X08</v>
      </c>
      <c r="Z42" s="30" t="str">
        <f t="shared" si="88"/>
        <v>72</v>
      </c>
      <c r="AA42" s="30" t="str">
        <f t="shared" si="89"/>
        <v>54</v>
      </c>
      <c r="AB42" s="30" t="str">
        <f t="shared" si="90"/>
        <v>08</v>
      </c>
      <c r="AC42" s="19" t="str">
        <f t="shared" ref="AC42:AD42" si="98">AC41</f>
        <v>72</v>
      </c>
      <c r="AD42" s="19" t="str">
        <f t="shared" si="98"/>
        <v>54</v>
      </c>
      <c r="AG42" s="21">
        <f t="shared" si="94"/>
        <v>1</v>
      </c>
      <c r="AH42">
        <f>VLOOKUP(R42,'Rm-feb-24'!B:P,15,0)</f>
        <v>1.3274999999999999</v>
      </c>
      <c r="AI42" s="19">
        <f t="shared" si="82"/>
        <v>1.3274999999999999</v>
      </c>
      <c r="AJ42" s="41"/>
      <c r="AK42" s="41"/>
      <c r="AL42" s="41"/>
      <c r="AM42" s="41"/>
      <c r="AN42" s="41"/>
      <c r="AO42" s="41"/>
      <c r="AP42" s="41"/>
      <c r="AQ42" s="41"/>
      <c r="AR42" s="41"/>
      <c r="AS42" s="43"/>
      <c r="AT42" s="37">
        <f t="shared" si="91"/>
        <v>167.04</v>
      </c>
      <c r="AU42" s="31">
        <f t="shared" si="91"/>
        <v>188</v>
      </c>
    </row>
    <row r="43" spans="1:47">
      <c r="A43" s="40">
        <v>42</v>
      </c>
      <c r="B43" s="39">
        <v>6</v>
      </c>
      <c r="C43" s="15">
        <f t="shared" ref="C43:H43" si="99">C42</f>
        <v>5</v>
      </c>
      <c r="D43" s="15" t="str">
        <f t="shared" si="99"/>
        <v>28.03.2024</v>
      </c>
      <c r="E43" s="16" t="str">
        <f t="shared" si="99"/>
        <v>SFG-FRBNET-MEM-BOR-72X54X08</v>
      </c>
      <c r="F43" s="16" t="str">
        <f t="shared" si="99"/>
        <v>Restonic Hotel Motel Bonnell Euro Top Memory Border 72X54X08</v>
      </c>
      <c r="G43" s="16" t="str">
        <f t="shared" si="99"/>
        <v>SFG-FRBNET-MEM-BOR-72X54X08</v>
      </c>
      <c r="H43" s="16" t="str">
        <f t="shared" si="99"/>
        <v>Restonic Hotel Motel Bonnell Euro Top Memory Border 72X54X08</v>
      </c>
      <c r="I43" s="16" t="s">
        <v>2288</v>
      </c>
      <c r="J43" s="16" t="s">
        <v>2289</v>
      </c>
      <c r="K43" s="16" t="s">
        <v>2290</v>
      </c>
      <c r="L43" s="16" t="s">
        <v>25</v>
      </c>
      <c r="M43" s="17">
        <v>1</v>
      </c>
      <c r="N43" s="16" t="s">
        <v>2291</v>
      </c>
      <c r="O43" s="16" t="s">
        <v>2292</v>
      </c>
      <c r="P43" s="18">
        <v>60</v>
      </c>
      <c r="Q43" s="16" t="s">
        <v>2293</v>
      </c>
      <c r="R43" s="35" t="s">
        <v>2232</v>
      </c>
      <c r="S43" s="35" t="s">
        <v>2233</v>
      </c>
      <c r="T43" s="35" t="s">
        <v>25</v>
      </c>
      <c r="U43" s="36">
        <v>1</v>
      </c>
      <c r="V43" s="16" t="s">
        <v>2294</v>
      </c>
      <c r="W43" s="16" t="s">
        <v>2276</v>
      </c>
      <c r="X43" s="16" t="s">
        <v>2295</v>
      </c>
      <c r="Y43" s="29" t="str">
        <f t="shared" si="87"/>
        <v>72X54X08</v>
      </c>
      <c r="Z43" s="30" t="str">
        <f t="shared" si="88"/>
        <v>72</v>
      </c>
      <c r="AA43" s="30" t="str">
        <f t="shared" si="89"/>
        <v>54</v>
      </c>
      <c r="AB43" s="30" t="str">
        <f t="shared" si="90"/>
        <v>08</v>
      </c>
      <c r="AC43" s="19" t="str">
        <f t="shared" ref="AC43:AD43" si="100">AC42</f>
        <v>72</v>
      </c>
      <c r="AD43" s="19" t="str">
        <f t="shared" si="100"/>
        <v>54</v>
      </c>
      <c r="AG43" s="21">
        <f t="shared" si="94"/>
        <v>1</v>
      </c>
      <c r="AH43">
        <f>VLOOKUP(R43,'Rm-feb-24'!B:P,15,0)</f>
        <v>1.7318</v>
      </c>
      <c r="AI43" s="19">
        <f t="shared" si="82"/>
        <v>1.7318</v>
      </c>
      <c r="AJ43" s="41"/>
      <c r="AK43" s="41"/>
      <c r="AL43" s="41"/>
      <c r="AM43" s="41"/>
      <c r="AN43" s="41"/>
      <c r="AO43" s="41"/>
      <c r="AP43" s="41"/>
      <c r="AQ43" s="41"/>
      <c r="AR43" s="41"/>
      <c r="AS43" s="43"/>
      <c r="AT43" s="37">
        <f t="shared" si="91"/>
        <v>167.04</v>
      </c>
      <c r="AU43" s="31">
        <f t="shared" si="91"/>
        <v>188</v>
      </c>
    </row>
    <row r="44" spans="1:47">
      <c r="A44" s="40">
        <v>43</v>
      </c>
      <c r="B44" s="39">
        <v>7</v>
      </c>
      <c r="C44" s="15">
        <f t="shared" ref="C44:H44" si="101">C43</f>
        <v>5</v>
      </c>
      <c r="D44" s="15" t="str">
        <f t="shared" si="101"/>
        <v>28.03.2024</v>
      </c>
      <c r="E44" s="16" t="str">
        <f t="shared" si="101"/>
        <v>SFG-FRBNET-MEM-BOR-72X54X08</v>
      </c>
      <c r="F44" s="16" t="str">
        <f t="shared" si="101"/>
        <v>Restonic Hotel Motel Bonnell Euro Top Memory Border 72X54X08</v>
      </c>
      <c r="G44" s="16" t="str">
        <f t="shared" si="101"/>
        <v>SFG-FRBNET-MEM-BOR-72X54X08</v>
      </c>
      <c r="H44" s="16" t="str">
        <f t="shared" si="101"/>
        <v>Restonic Hotel Motel Bonnell Euro Top Memory Border 72X54X08</v>
      </c>
      <c r="I44" s="16" t="s">
        <v>2288</v>
      </c>
      <c r="J44" s="16" t="s">
        <v>2289</v>
      </c>
      <c r="K44" s="16" t="s">
        <v>2290</v>
      </c>
      <c r="L44" s="16" t="s">
        <v>25</v>
      </c>
      <c r="M44" s="17">
        <v>1</v>
      </c>
      <c r="N44" s="16" t="s">
        <v>2291</v>
      </c>
      <c r="O44" s="16" t="s">
        <v>2292</v>
      </c>
      <c r="P44" s="18">
        <v>70</v>
      </c>
      <c r="Q44" s="16" t="s">
        <v>2293</v>
      </c>
      <c r="R44" s="35" t="s">
        <v>18739</v>
      </c>
      <c r="S44" s="35" t="s">
        <v>34278</v>
      </c>
      <c r="T44" s="35" t="s">
        <v>192</v>
      </c>
      <c r="U44" s="36">
        <v>0.64</v>
      </c>
      <c r="V44" s="16" t="s">
        <v>2292</v>
      </c>
      <c r="W44" s="16" t="s">
        <v>2276</v>
      </c>
      <c r="X44" s="16" t="s">
        <v>2295</v>
      </c>
      <c r="Y44" s="29" t="str">
        <f t="shared" si="87"/>
        <v>72X54X08</v>
      </c>
      <c r="Z44" s="30" t="str">
        <f t="shared" si="88"/>
        <v>72</v>
      </c>
      <c r="AA44" s="30" t="str">
        <f t="shared" si="89"/>
        <v>54</v>
      </c>
      <c r="AB44" s="30" t="str">
        <f t="shared" si="90"/>
        <v>08</v>
      </c>
      <c r="AC44" s="19" t="str">
        <f t="shared" ref="AC44:AD44" si="102">AC43</f>
        <v>72</v>
      </c>
      <c r="AD44" s="19" t="str">
        <f t="shared" si="102"/>
        <v>54</v>
      </c>
      <c r="AG44" s="21">
        <f t="shared" si="94"/>
        <v>0.64</v>
      </c>
      <c r="AH44" s="25">
        <f>VLOOKUP(R44,'SFG-RM'!A:B,2,0)</f>
        <v>14.621455289401199</v>
      </c>
      <c r="AI44" s="19">
        <f t="shared" si="82"/>
        <v>9.3577313852167681</v>
      </c>
      <c r="AJ44" s="41"/>
      <c r="AK44" s="41"/>
      <c r="AL44" s="41"/>
      <c r="AM44" s="41"/>
      <c r="AN44" s="41"/>
      <c r="AO44" s="41"/>
      <c r="AP44" s="41"/>
      <c r="AQ44" s="41"/>
      <c r="AR44" s="41"/>
      <c r="AS44" s="43"/>
      <c r="AT44" s="37">
        <f t="shared" si="91"/>
        <v>167.04</v>
      </c>
      <c r="AU44" s="31">
        <f t="shared" si="91"/>
        <v>188</v>
      </c>
    </row>
    <row r="45" spans="1:47">
      <c r="A45" s="40">
        <v>44</v>
      </c>
      <c r="B45" s="39">
        <v>8</v>
      </c>
      <c r="C45" s="15">
        <f t="shared" ref="C45:H45" si="103">C44</f>
        <v>5</v>
      </c>
      <c r="D45" s="15" t="str">
        <f t="shared" si="103"/>
        <v>28.03.2024</v>
      </c>
      <c r="E45" s="16" t="str">
        <f t="shared" si="103"/>
        <v>SFG-FRBNET-MEM-BOR-72X54X08</v>
      </c>
      <c r="F45" s="16" t="str">
        <f t="shared" si="103"/>
        <v>Restonic Hotel Motel Bonnell Euro Top Memory Border 72X54X08</v>
      </c>
      <c r="G45" s="16" t="str">
        <f t="shared" si="103"/>
        <v>SFG-FRBNET-MEM-BOR-72X54X08</v>
      </c>
      <c r="H45" s="16" t="str">
        <f t="shared" si="103"/>
        <v>Restonic Hotel Motel Bonnell Euro Top Memory Border 72X54X08</v>
      </c>
      <c r="I45" s="16" t="s">
        <v>2288</v>
      </c>
      <c r="J45" s="16" t="s">
        <v>2289</v>
      </c>
      <c r="K45" s="16" t="s">
        <v>2290</v>
      </c>
      <c r="L45" s="16" t="s">
        <v>25</v>
      </c>
      <c r="M45" s="17">
        <v>1</v>
      </c>
      <c r="N45" s="16" t="s">
        <v>2291</v>
      </c>
      <c r="O45" s="16" t="s">
        <v>2292</v>
      </c>
      <c r="P45" s="18">
        <v>80</v>
      </c>
      <c r="Q45" s="16" t="s">
        <v>2293</v>
      </c>
      <c r="R45" s="35" t="s">
        <v>1479</v>
      </c>
      <c r="S45" s="35" t="s">
        <v>1480</v>
      </c>
      <c r="T45" s="35" t="s">
        <v>165</v>
      </c>
      <c r="U45" s="36">
        <v>2</v>
      </c>
      <c r="V45" s="16" t="s">
        <v>2294</v>
      </c>
      <c r="W45" s="16" t="s">
        <v>2276</v>
      </c>
      <c r="X45" s="16" t="s">
        <v>2295</v>
      </c>
      <c r="Y45" s="29" t="str">
        <f t="shared" si="87"/>
        <v>72X54X08</v>
      </c>
      <c r="Z45" s="30" t="str">
        <f t="shared" si="88"/>
        <v>72</v>
      </c>
      <c r="AA45" s="30" t="str">
        <f t="shared" si="89"/>
        <v>54</v>
      </c>
      <c r="AB45" s="30" t="str">
        <f t="shared" si="90"/>
        <v>08</v>
      </c>
      <c r="AC45" s="19" t="str">
        <f t="shared" ref="AC45:AD45" si="104">AC44</f>
        <v>72</v>
      </c>
      <c r="AD45" s="19" t="str">
        <f t="shared" si="104"/>
        <v>54</v>
      </c>
      <c r="AG45" s="21">
        <f t="shared" si="94"/>
        <v>2</v>
      </c>
      <c r="AH45">
        <f>VLOOKUP(R45,'Rm-feb-24'!B:P,15,0)</f>
        <v>4.6721000000000004</v>
      </c>
      <c r="AI45" s="19">
        <f t="shared" si="82"/>
        <v>9.3442000000000007</v>
      </c>
      <c r="AJ45" s="41"/>
      <c r="AK45" s="41"/>
      <c r="AL45" s="41"/>
      <c r="AM45" s="41"/>
      <c r="AN45" s="41"/>
      <c r="AO45" s="41"/>
      <c r="AP45" s="41"/>
      <c r="AQ45" s="41"/>
      <c r="AR45" s="41"/>
      <c r="AS45" s="43"/>
      <c r="AT45" s="37">
        <f t="shared" si="91"/>
        <v>167.04</v>
      </c>
      <c r="AU45" s="31">
        <f t="shared" si="91"/>
        <v>188</v>
      </c>
    </row>
    <row r="46" spans="1:47">
      <c r="A46" s="40">
        <v>45</v>
      </c>
    </row>
    <row r="47" spans="1:47">
      <c r="A47" s="40">
        <v>46</v>
      </c>
      <c r="B47" s="39">
        <v>1</v>
      </c>
      <c r="C47" s="15">
        <v>6</v>
      </c>
      <c r="D47" s="15" t="s">
        <v>34276</v>
      </c>
      <c r="E47" s="38" t="s">
        <v>34290</v>
      </c>
      <c r="F47" s="38" t="s">
        <v>34291</v>
      </c>
      <c r="G47" s="16" t="str">
        <f>E47</f>
        <v>SFG-FRBNET-MEM-BOR-72X57X08</v>
      </c>
      <c r="H47" s="16" t="str">
        <f>F47</f>
        <v>Restonic Hotel Motel Bonnell Euro Top Memory Border 72X57X08</v>
      </c>
      <c r="I47" s="16" t="s">
        <v>2288</v>
      </c>
      <c r="J47" s="16" t="s">
        <v>2289</v>
      </c>
      <c r="K47" s="16" t="s">
        <v>2290</v>
      </c>
      <c r="L47" s="16" t="s">
        <v>25</v>
      </c>
      <c r="M47" s="17">
        <v>1</v>
      </c>
      <c r="N47" s="16" t="s">
        <v>2291</v>
      </c>
      <c r="O47" s="16" t="s">
        <v>2292</v>
      </c>
      <c r="P47" s="18">
        <v>10</v>
      </c>
      <c r="Q47" s="16" t="s">
        <v>2293</v>
      </c>
      <c r="R47" s="35" t="s">
        <v>1659</v>
      </c>
      <c r="S47" s="35" t="s">
        <v>1660</v>
      </c>
      <c r="T47" s="35" t="s">
        <v>192</v>
      </c>
      <c r="U47" s="17">
        <v>5.6</v>
      </c>
      <c r="V47" s="16" t="s">
        <v>2294</v>
      </c>
      <c r="W47" s="16" t="s">
        <v>2276</v>
      </c>
      <c r="X47" s="16" t="s">
        <v>2295</v>
      </c>
      <c r="Y47" s="29" t="str">
        <f>RIGHT(E47,8)</f>
        <v>72X57X08</v>
      </c>
      <c r="Z47" s="30" t="str">
        <f>LEFT(Y47,2)</f>
        <v>72</v>
      </c>
      <c r="AA47" s="30" t="str">
        <f>MID(Y47,4,2)</f>
        <v>57</v>
      </c>
      <c r="AB47" s="30" t="str">
        <f>RIGHT(Y47,2)</f>
        <v>08</v>
      </c>
      <c r="AC47" s="19" t="str">
        <f>Z47</f>
        <v>72</v>
      </c>
      <c r="AD47" s="19" t="str">
        <f>AA47</f>
        <v>57</v>
      </c>
      <c r="AG47" s="20">
        <f>U47/10000</f>
        <v>5.5999999999999995E-4</v>
      </c>
      <c r="AH47">
        <f>VLOOKUP(R47,'Rm-feb-24'!B:P,15,0)</f>
        <v>231.14230000000001</v>
      </c>
      <c r="AI47" s="19">
        <f t="shared" ref="AI47:AI54" si="105">AG47*AH47</f>
        <v>0.129439688</v>
      </c>
      <c r="AJ47" s="41">
        <f>SUM(AI47:AI54)</f>
        <v>170.32612237331674</v>
      </c>
      <c r="AK47" s="41">
        <f>ROUND(AJ47,3)</f>
        <v>170.32599999999999</v>
      </c>
      <c r="AL47" s="41">
        <f>AK47</f>
        <v>170.32599999999999</v>
      </c>
      <c r="AM47" s="41">
        <f>+AL47+AR47</f>
        <v>191.40367217400001</v>
      </c>
      <c r="AN47" s="41">
        <f>+SUM(((AL47*3%*18%)))</f>
        <v>0.91976039999999992</v>
      </c>
      <c r="AO47" s="41">
        <f t="shared" ref="AO47" si="106">+SUM(((AL47*14.33%*53%)))</f>
        <v>12.936089374000002</v>
      </c>
      <c r="AP47" s="41">
        <f t="shared" ref="AP47" si="107">+SUM(((AL47*5.92%*53%)))</f>
        <v>5.3441485760000003</v>
      </c>
      <c r="AQ47" s="41">
        <f t="shared" ref="AQ47" si="108">+SUM(((AL47*2.08%*53%)))</f>
        <v>1.8776738239999999</v>
      </c>
      <c r="AR47" s="41">
        <f>SUM(AN47:AQ47)</f>
        <v>21.077672174</v>
      </c>
      <c r="AS47" s="42">
        <f>ROUNDUP(AM47,0)</f>
        <v>192</v>
      </c>
      <c r="AT47" s="37">
        <f>AL47</f>
        <v>170.32599999999999</v>
      </c>
      <c r="AU47" s="31">
        <f>AS47</f>
        <v>192</v>
      </c>
    </row>
    <row r="48" spans="1:47">
      <c r="A48" s="40">
        <v>47</v>
      </c>
      <c r="B48" s="39">
        <v>2</v>
      </c>
      <c r="C48" s="15">
        <f t="shared" ref="C48:H48" si="109">C47</f>
        <v>6</v>
      </c>
      <c r="D48" s="15" t="str">
        <f t="shared" si="109"/>
        <v>28.03.2024</v>
      </c>
      <c r="E48" s="16" t="str">
        <f t="shared" si="109"/>
        <v>SFG-FRBNET-MEM-BOR-72X57X08</v>
      </c>
      <c r="F48" s="16" t="str">
        <f t="shared" si="109"/>
        <v>Restonic Hotel Motel Bonnell Euro Top Memory Border 72X57X08</v>
      </c>
      <c r="G48" s="16" t="str">
        <f t="shared" si="109"/>
        <v>SFG-FRBNET-MEM-BOR-72X57X08</v>
      </c>
      <c r="H48" s="16" t="str">
        <f t="shared" si="109"/>
        <v>Restonic Hotel Motel Bonnell Euro Top Memory Border 72X57X08</v>
      </c>
      <c r="I48" s="16" t="s">
        <v>2288</v>
      </c>
      <c r="J48" s="16" t="s">
        <v>2289</v>
      </c>
      <c r="K48" s="16" t="s">
        <v>2290</v>
      </c>
      <c r="L48" s="16" t="s">
        <v>25</v>
      </c>
      <c r="M48" s="17">
        <v>1</v>
      </c>
      <c r="N48" s="16" t="s">
        <v>2291</v>
      </c>
      <c r="O48" s="16" t="s">
        <v>2292</v>
      </c>
      <c r="P48" s="18">
        <v>20</v>
      </c>
      <c r="Q48" s="16" t="s">
        <v>2293</v>
      </c>
      <c r="R48" s="35" t="s">
        <v>698</v>
      </c>
      <c r="S48" s="35" t="s">
        <v>699</v>
      </c>
      <c r="T48" s="35" t="s">
        <v>192</v>
      </c>
      <c r="U48" s="17">
        <v>5</v>
      </c>
      <c r="V48" s="16" t="s">
        <v>2294</v>
      </c>
      <c r="W48" s="16" t="s">
        <v>2276</v>
      </c>
      <c r="X48" s="16" t="s">
        <v>2295</v>
      </c>
      <c r="Y48" s="29" t="str">
        <f t="shared" ref="Y48:Y54" si="110">RIGHT(E48,8)</f>
        <v>72X57X08</v>
      </c>
      <c r="Z48" s="30" t="str">
        <f t="shared" ref="Z48:Z54" si="111">LEFT(Y48,2)</f>
        <v>72</v>
      </c>
      <c r="AA48" s="30" t="str">
        <f t="shared" ref="AA48:AA54" si="112">MID(Y48,4,2)</f>
        <v>57</v>
      </c>
      <c r="AB48" s="30" t="str">
        <f t="shared" ref="AB48:AB54" si="113">RIGHT(Y48,2)</f>
        <v>08</v>
      </c>
      <c r="AC48" s="19" t="str">
        <f>AC47</f>
        <v>72</v>
      </c>
      <c r="AD48" s="19" t="str">
        <f>AD47</f>
        <v>57</v>
      </c>
      <c r="AG48" s="20">
        <f>U48/5000</f>
        <v>1E-3</v>
      </c>
      <c r="AH48">
        <f>VLOOKUP(R48,'Rm-feb-24'!B:P,15,0)</f>
        <v>58</v>
      </c>
      <c r="AI48" s="19">
        <f t="shared" si="105"/>
        <v>5.8000000000000003E-2</v>
      </c>
      <c r="AJ48" s="41"/>
      <c r="AK48" s="41"/>
      <c r="AL48" s="41"/>
      <c r="AM48" s="41"/>
      <c r="AN48" s="41"/>
      <c r="AO48" s="41"/>
      <c r="AP48" s="41"/>
      <c r="AQ48" s="41"/>
      <c r="AR48" s="41"/>
      <c r="AS48" s="43"/>
      <c r="AT48" s="37">
        <f t="shared" ref="AT48:AU54" si="114">AT47</f>
        <v>170.32599999999999</v>
      </c>
      <c r="AU48" s="31">
        <f t="shared" si="114"/>
        <v>192</v>
      </c>
    </row>
    <row r="49" spans="1:47">
      <c r="A49" s="40">
        <v>48</v>
      </c>
      <c r="B49" s="39">
        <v>3</v>
      </c>
      <c r="C49" s="15">
        <f t="shared" ref="C49:H49" si="115">C48</f>
        <v>6</v>
      </c>
      <c r="D49" s="15" t="str">
        <f t="shared" si="115"/>
        <v>28.03.2024</v>
      </c>
      <c r="E49" s="16" t="str">
        <f t="shared" si="115"/>
        <v>SFG-FRBNET-MEM-BOR-72X57X08</v>
      </c>
      <c r="F49" s="16" t="str">
        <f t="shared" si="115"/>
        <v>Restonic Hotel Motel Bonnell Euro Top Memory Border 72X57X08</v>
      </c>
      <c r="G49" s="16" t="str">
        <f t="shared" si="115"/>
        <v>SFG-FRBNET-MEM-BOR-72X57X08</v>
      </c>
      <c r="H49" s="16" t="str">
        <f t="shared" si="115"/>
        <v>Restonic Hotel Motel Bonnell Euro Top Memory Border 72X57X08</v>
      </c>
      <c r="I49" s="16" t="s">
        <v>2288</v>
      </c>
      <c r="J49" s="16" t="s">
        <v>2289</v>
      </c>
      <c r="K49" s="16" t="s">
        <v>2290</v>
      </c>
      <c r="L49" s="16" t="s">
        <v>25</v>
      </c>
      <c r="M49" s="17">
        <v>1</v>
      </c>
      <c r="N49" s="16" t="s">
        <v>2291</v>
      </c>
      <c r="O49" s="16" t="s">
        <v>2292</v>
      </c>
      <c r="P49" s="18">
        <v>30</v>
      </c>
      <c r="Q49" s="16" t="s">
        <v>2293</v>
      </c>
      <c r="R49" s="35" t="s">
        <v>18727</v>
      </c>
      <c r="S49" s="35" t="s">
        <v>34279</v>
      </c>
      <c r="T49" s="35" t="s">
        <v>192</v>
      </c>
      <c r="U49" s="17">
        <f>AE49</f>
        <v>6.63</v>
      </c>
      <c r="V49" s="16" t="s">
        <v>2292</v>
      </c>
      <c r="W49" s="16" t="s">
        <v>2276</v>
      </c>
      <c r="X49" s="16" t="s">
        <v>2295</v>
      </c>
      <c r="Y49" s="29" t="str">
        <f t="shared" si="110"/>
        <v>72X57X08</v>
      </c>
      <c r="Z49" s="30" t="str">
        <f t="shared" si="111"/>
        <v>72</v>
      </c>
      <c r="AA49" s="30" t="str">
        <f t="shared" si="112"/>
        <v>57</v>
      </c>
      <c r="AB49" s="30" t="str">
        <f t="shared" si="113"/>
        <v>08</v>
      </c>
      <c r="AC49" s="19" t="str">
        <f t="shared" ref="AC49:AD49" si="116">AC48</f>
        <v>72</v>
      </c>
      <c r="AD49" s="19" t="str">
        <f t="shared" si="116"/>
        <v>57</v>
      </c>
      <c r="AE49" s="20">
        <f>ROUNDUP(((((AC49+AD49)*2)+3)*0.0254),3)</f>
        <v>6.63</v>
      </c>
      <c r="AG49" s="21">
        <f t="shared" ref="AG49:AG54" si="117">U49</f>
        <v>6.63</v>
      </c>
      <c r="AH49" s="25">
        <f>VLOOKUP(R49,'SFG-RM'!A:B,2,0)</f>
        <v>21.475377269999999</v>
      </c>
      <c r="AI49" s="19">
        <f t="shared" si="105"/>
        <v>142.38175130009998</v>
      </c>
      <c r="AJ49" s="41"/>
      <c r="AK49" s="41"/>
      <c r="AL49" s="41"/>
      <c r="AM49" s="41"/>
      <c r="AN49" s="41"/>
      <c r="AO49" s="41"/>
      <c r="AP49" s="41"/>
      <c r="AQ49" s="41"/>
      <c r="AR49" s="41"/>
      <c r="AS49" s="43"/>
      <c r="AT49" s="37">
        <f t="shared" si="114"/>
        <v>170.32599999999999</v>
      </c>
      <c r="AU49" s="31">
        <f t="shared" si="114"/>
        <v>192</v>
      </c>
    </row>
    <row r="50" spans="1:47">
      <c r="A50" s="40">
        <v>49</v>
      </c>
      <c r="B50" s="39">
        <v>4</v>
      </c>
      <c r="C50" s="15">
        <f t="shared" ref="C50:H50" si="118">C49</f>
        <v>6</v>
      </c>
      <c r="D50" s="15" t="str">
        <f t="shared" si="118"/>
        <v>28.03.2024</v>
      </c>
      <c r="E50" s="16" t="str">
        <f t="shared" si="118"/>
        <v>SFG-FRBNET-MEM-BOR-72X57X08</v>
      </c>
      <c r="F50" s="16" t="str">
        <f t="shared" si="118"/>
        <v>Restonic Hotel Motel Bonnell Euro Top Memory Border 72X57X08</v>
      </c>
      <c r="G50" s="16" t="str">
        <f t="shared" si="118"/>
        <v>SFG-FRBNET-MEM-BOR-72X57X08</v>
      </c>
      <c r="H50" s="16" t="str">
        <f t="shared" si="118"/>
        <v>Restonic Hotel Motel Bonnell Euro Top Memory Border 72X57X08</v>
      </c>
      <c r="I50" s="16" t="s">
        <v>2288</v>
      </c>
      <c r="J50" s="16" t="s">
        <v>2289</v>
      </c>
      <c r="K50" s="16" t="s">
        <v>2290</v>
      </c>
      <c r="L50" s="16" t="s">
        <v>25</v>
      </c>
      <c r="M50" s="17">
        <v>1</v>
      </c>
      <c r="N50" s="16" t="s">
        <v>2291</v>
      </c>
      <c r="O50" s="16" t="s">
        <v>2292</v>
      </c>
      <c r="P50" s="18">
        <v>40</v>
      </c>
      <c r="Q50" s="16" t="s">
        <v>2293</v>
      </c>
      <c r="R50" s="35" t="s">
        <v>1964</v>
      </c>
      <c r="S50" s="35" t="s">
        <v>1965</v>
      </c>
      <c r="T50" s="35" t="s">
        <v>25</v>
      </c>
      <c r="U50" s="36">
        <v>1</v>
      </c>
      <c r="V50" s="16" t="s">
        <v>2294</v>
      </c>
      <c r="W50" s="16" t="s">
        <v>2276</v>
      </c>
      <c r="X50" s="16" t="s">
        <v>2295</v>
      </c>
      <c r="Y50" s="29" t="str">
        <f t="shared" si="110"/>
        <v>72X57X08</v>
      </c>
      <c r="Z50" s="30" t="str">
        <f t="shared" si="111"/>
        <v>72</v>
      </c>
      <c r="AA50" s="30" t="str">
        <f t="shared" si="112"/>
        <v>57</v>
      </c>
      <c r="AB50" s="30" t="str">
        <f t="shared" si="113"/>
        <v>08</v>
      </c>
      <c r="AC50" s="19" t="str">
        <f t="shared" ref="AC50:AD50" si="119">AC49</f>
        <v>72</v>
      </c>
      <c r="AD50" s="19" t="str">
        <f t="shared" si="119"/>
        <v>57</v>
      </c>
      <c r="AE50" s="20">
        <f>ROUNDUP(((((72+30)*2)+3)*0.0254),3)</f>
        <v>5.258</v>
      </c>
      <c r="AG50" s="21">
        <f t="shared" si="117"/>
        <v>1</v>
      </c>
      <c r="AH50">
        <f>VLOOKUP(R50,'Rm-feb-24'!B:P,15,0)</f>
        <v>5.9957000000000003</v>
      </c>
      <c r="AI50" s="19">
        <f t="shared" si="105"/>
        <v>5.9957000000000003</v>
      </c>
      <c r="AJ50" s="41"/>
      <c r="AK50" s="41"/>
      <c r="AL50" s="41"/>
      <c r="AM50" s="41"/>
      <c r="AN50" s="41"/>
      <c r="AO50" s="41"/>
      <c r="AP50" s="41"/>
      <c r="AQ50" s="41"/>
      <c r="AR50" s="41"/>
      <c r="AS50" s="43"/>
      <c r="AT50" s="37">
        <f t="shared" si="114"/>
        <v>170.32599999999999</v>
      </c>
      <c r="AU50" s="31">
        <f t="shared" si="114"/>
        <v>192</v>
      </c>
    </row>
    <row r="51" spans="1:47">
      <c r="A51" s="40">
        <v>50</v>
      </c>
      <c r="B51" s="39">
        <v>5</v>
      </c>
      <c r="C51" s="15">
        <f t="shared" ref="C51:H51" si="120">C50</f>
        <v>6</v>
      </c>
      <c r="D51" s="15" t="str">
        <f t="shared" si="120"/>
        <v>28.03.2024</v>
      </c>
      <c r="E51" s="16" t="str">
        <f t="shared" si="120"/>
        <v>SFG-FRBNET-MEM-BOR-72X57X08</v>
      </c>
      <c r="F51" s="16" t="str">
        <f t="shared" si="120"/>
        <v>Restonic Hotel Motel Bonnell Euro Top Memory Border 72X57X08</v>
      </c>
      <c r="G51" s="16" t="str">
        <f t="shared" si="120"/>
        <v>SFG-FRBNET-MEM-BOR-72X57X08</v>
      </c>
      <c r="H51" s="16" t="str">
        <f t="shared" si="120"/>
        <v>Restonic Hotel Motel Bonnell Euro Top Memory Border 72X57X08</v>
      </c>
      <c r="I51" s="16" t="s">
        <v>2288</v>
      </c>
      <c r="J51" s="16" t="s">
        <v>2289</v>
      </c>
      <c r="K51" s="16" t="s">
        <v>2290</v>
      </c>
      <c r="L51" s="16" t="s">
        <v>25</v>
      </c>
      <c r="M51" s="17">
        <v>1</v>
      </c>
      <c r="N51" s="16" t="s">
        <v>2291</v>
      </c>
      <c r="O51" s="16" t="s">
        <v>2292</v>
      </c>
      <c r="P51" s="18">
        <v>50</v>
      </c>
      <c r="Q51" s="16" t="s">
        <v>2293</v>
      </c>
      <c r="R51" s="35" t="s">
        <v>459</v>
      </c>
      <c r="S51" s="35" t="s">
        <v>460</v>
      </c>
      <c r="T51" s="35" t="s">
        <v>25</v>
      </c>
      <c r="U51" s="36">
        <v>1</v>
      </c>
      <c r="V51" s="16" t="s">
        <v>2294</v>
      </c>
      <c r="W51" s="16" t="s">
        <v>2276</v>
      </c>
      <c r="X51" s="16" t="s">
        <v>2295</v>
      </c>
      <c r="Y51" s="29" t="str">
        <f t="shared" si="110"/>
        <v>72X57X08</v>
      </c>
      <c r="Z51" s="30" t="str">
        <f t="shared" si="111"/>
        <v>72</v>
      </c>
      <c r="AA51" s="30" t="str">
        <f t="shared" si="112"/>
        <v>57</v>
      </c>
      <c r="AB51" s="30" t="str">
        <f t="shared" si="113"/>
        <v>08</v>
      </c>
      <c r="AC51" s="19" t="str">
        <f t="shared" ref="AC51:AD51" si="121">AC50</f>
        <v>72</v>
      </c>
      <c r="AD51" s="19" t="str">
        <f t="shared" si="121"/>
        <v>57</v>
      </c>
      <c r="AG51" s="21">
        <f t="shared" si="117"/>
        <v>1</v>
      </c>
      <c r="AH51">
        <f>VLOOKUP(R51,'Rm-feb-24'!B:P,15,0)</f>
        <v>1.3274999999999999</v>
      </c>
      <c r="AI51" s="19">
        <f t="shared" si="105"/>
        <v>1.3274999999999999</v>
      </c>
      <c r="AJ51" s="41"/>
      <c r="AK51" s="41"/>
      <c r="AL51" s="41"/>
      <c r="AM51" s="41"/>
      <c r="AN51" s="41"/>
      <c r="AO51" s="41"/>
      <c r="AP51" s="41"/>
      <c r="AQ51" s="41"/>
      <c r="AR51" s="41"/>
      <c r="AS51" s="43"/>
      <c r="AT51" s="37">
        <f t="shared" si="114"/>
        <v>170.32599999999999</v>
      </c>
      <c r="AU51" s="31">
        <f t="shared" si="114"/>
        <v>192</v>
      </c>
    </row>
    <row r="52" spans="1:47">
      <c r="A52" s="40">
        <v>51</v>
      </c>
      <c r="B52" s="39">
        <v>6</v>
      </c>
      <c r="C52" s="15">
        <f t="shared" ref="C52:H52" si="122">C51</f>
        <v>6</v>
      </c>
      <c r="D52" s="15" t="str">
        <f t="shared" si="122"/>
        <v>28.03.2024</v>
      </c>
      <c r="E52" s="16" t="str">
        <f t="shared" si="122"/>
        <v>SFG-FRBNET-MEM-BOR-72X57X08</v>
      </c>
      <c r="F52" s="16" t="str">
        <f t="shared" si="122"/>
        <v>Restonic Hotel Motel Bonnell Euro Top Memory Border 72X57X08</v>
      </c>
      <c r="G52" s="16" t="str">
        <f t="shared" si="122"/>
        <v>SFG-FRBNET-MEM-BOR-72X57X08</v>
      </c>
      <c r="H52" s="16" t="str">
        <f t="shared" si="122"/>
        <v>Restonic Hotel Motel Bonnell Euro Top Memory Border 72X57X08</v>
      </c>
      <c r="I52" s="16" t="s">
        <v>2288</v>
      </c>
      <c r="J52" s="16" t="s">
        <v>2289</v>
      </c>
      <c r="K52" s="16" t="s">
        <v>2290</v>
      </c>
      <c r="L52" s="16" t="s">
        <v>25</v>
      </c>
      <c r="M52" s="17">
        <v>1</v>
      </c>
      <c r="N52" s="16" t="s">
        <v>2291</v>
      </c>
      <c r="O52" s="16" t="s">
        <v>2292</v>
      </c>
      <c r="P52" s="18">
        <v>60</v>
      </c>
      <c r="Q52" s="16" t="s">
        <v>2293</v>
      </c>
      <c r="R52" s="35" t="s">
        <v>2232</v>
      </c>
      <c r="S52" s="35" t="s">
        <v>2233</v>
      </c>
      <c r="T52" s="35" t="s">
        <v>25</v>
      </c>
      <c r="U52" s="36">
        <v>1</v>
      </c>
      <c r="V52" s="16" t="s">
        <v>2294</v>
      </c>
      <c r="W52" s="16" t="s">
        <v>2276</v>
      </c>
      <c r="X52" s="16" t="s">
        <v>2295</v>
      </c>
      <c r="Y52" s="29" t="str">
        <f t="shared" si="110"/>
        <v>72X57X08</v>
      </c>
      <c r="Z52" s="30" t="str">
        <f t="shared" si="111"/>
        <v>72</v>
      </c>
      <c r="AA52" s="30" t="str">
        <f t="shared" si="112"/>
        <v>57</v>
      </c>
      <c r="AB52" s="30" t="str">
        <f t="shared" si="113"/>
        <v>08</v>
      </c>
      <c r="AC52" s="19" t="str">
        <f t="shared" ref="AC52:AD52" si="123">AC51</f>
        <v>72</v>
      </c>
      <c r="AD52" s="19" t="str">
        <f t="shared" si="123"/>
        <v>57</v>
      </c>
      <c r="AG52" s="21">
        <f t="shared" si="117"/>
        <v>1</v>
      </c>
      <c r="AH52">
        <f>VLOOKUP(R52,'Rm-feb-24'!B:P,15,0)</f>
        <v>1.7318</v>
      </c>
      <c r="AI52" s="19">
        <f t="shared" si="105"/>
        <v>1.7318</v>
      </c>
      <c r="AJ52" s="41"/>
      <c r="AK52" s="41"/>
      <c r="AL52" s="41"/>
      <c r="AM52" s="41"/>
      <c r="AN52" s="41"/>
      <c r="AO52" s="41"/>
      <c r="AP52" s="41"/>
      <c r="AQ52" s="41"/>
      <c r="AR52" s="41"/>
      <c r="AS52" s="43"/>
      <c r="AT52" s="37">
        <f t="shared" si="114"/>
        <v>170.32599999999999</v>
      </c>
      <c r="AU52" s="31">
        <f t="shared" si="114"/>
        <v>192</v>
      </c>
    </row>
    <row r="53" spans="1:47">
      <c r="A53" s="40">
        <v>52</v>
      </c>
      <c r="B53" s="39">
        <v>7</v>
      </c>
      <c r="C53" s="15">
        <f t="shared" ref="C53:H53" si="124">C52</f>
        <v>6</v>
      </c>
      <c r="D53" s="15" t="str">
        <f t="shared" si="124"/>
        <v>28.03.2024</v>
      </c>
      <c r="E53" s="16" t="str">
        <f t="shared" si="124"/>
        <v>SFG-FRBNET-MEM-BOR-72X57X08</v>
      </c>
      <c r="F53" s="16" t="str">
        <f t="shared" si="124"/>
        <v>Restonic Hotel Motel Bonnell Euro Top Memory Border 72X57X08</v>
      </c>
      <c r="G53" s="16" t="str">
        <f t="shared" si="124"/>
        <v>SFG-FRBNET-MEM-BOR-72X57X08</v>
      </c>
      <c r="H53" s="16" t="str">
        <f t="shared" si="124"/>
        <v>Restonic Hotel Motel Bonnell Euro Top Memory Border 72X57X08</v>
      </c>
      <c r="I53" s="16" t="s">
        <v>2288</v>
      </c>
      <c r="J53" s="16" t="s">
        <v>2289</v>
      </c>
      <c r="K53" s="16" t="s">
        <v>2290</v>
      </c>
      <c r="L53" s="16" t="s">
        <v>25</v>
      </c>
      <c r="M53" s="17">
        <v>1</v>
      </c>
      <c r="N53" s="16" t="s">
        <v>2291</v>
      </c>
      <c r="O53" s="16" t="s">
        <v>2292</v>
      </c>
      <c r="P53" s="18">
        <v>70</v>
      </c>
      <c r="Q53" s="16" t="s">
        <v>2293</v>
      </c>
      <c r="R53" s="35" t="s">
        <v>18739</v>
      </c>
      <c r="S53" s="35" t="s">
        <v>34278</v>
      </c>
      <c r="T53" s="35" t="s">
        <v>192</v>
      </c>
      <c r="U53" s="36">
        <v>0.64</v>
      </c>
      <c r="V53" s="16" t="s">
        <v>2292</v>
      </c>
      <c r="W53" s="16" t="s">
        <v>2276</v>
      </c>
      <c r="X53" s="16" t="s">
        <v>2295</v>
      </c>
      <c r="Y53" s="29" t="str">
        <f t="shared" si="110"/>
        <v>72X57X08</v>
      </c>
      <c r="Z53" s="30" t="str">
        <f t="shared" si="111"/>
        <v>72</v>
      </c>
      <c r="AA53" s="30" t="str">
        <f t="shared" si="112"/>
        <v>57</v>
      </c>
      <c r="AB53" s="30" t="str">
        <f t="shared" si="113"/>
        <v>08</v>
      </c>
      <c r="AC53" s="19" t="str">
        <f t="shared" ref="AC53:AD53" si="125">AC52</f>
        <v>72</v>
      </c>
      <c r="AD53" s="19" t="str">
        <f t="shared" si="125"/>
        <v>57</v>
      </c>
      <c r="AG53" s="21">
        <f t="shared" si="117"/>
        <v>0.64</v>
      </c>
      <c r="AH53" s="25">
        <f>VLOOKUP(R53,'SFG-RM'!A:B,2,0)</f>
        <v>14.621455289401199</v>
      </c>
      <c r="AI53" s="19">
        <f t="shared" si="105"/>
        <v>9.3577313852167681</v>
      </c>
      <c r="AJ53" s="41"/>
      <c r="AK53" s="41"/>
      <c r="AL53" s="41"/>
      <c r="AM53" s="41"/>
      <c r="AN53" s="41"/>
      <c r="AO53" s="41"/>
      <c r="AP53" s="41"/>
      <c r="AQ53" s="41"/>
      <c r="AR53" s="41"/>
      <c r="AS53" s="43"/>
      <c r="AT53" s="37">
        <f t="shared" si="114"/>
        <v>170.32599999999999</v>
      </c>
      <c r="AU53" s="31">
        <f t="shared" si="114"/>
        <v>192</v>
      </c>
    </row>
    <row r="54" spans="1:47">
      <c r="A54" s="40">
        <v>53</v>
      </c>
      <c r="B54" s="39">
        <v>8</v>
      </c>
      <c r="C54" s="15">
        <f t="shared" ref="C54:H54" si="126">C53</f>
        <v>6</v>
      </c>
      <c r="D54" s="15" t="str">
        <f t="shared" si="126"/>
        <v>28.03.2024</v>
      </c>
      <c r="E54" s="16" t="str">
        <f t="shared" si="126"/>
        <v>SFG-FRBNET-MEM-BOR-72X57X08</v>
      </c>
      <c r="F54" s="16" t="str">
        <f t="shared" si="126"/>
        <v>Restonic Hotel Motel Bonnell Euro Top Memory Border 72X57X08</v>
      </c>
      <c r="G54" s="16" t="str">
        <f t="shared" si="126"/>
        <v>SFG-FRBNET-MEM-BOR-72X57X08</v>
      </c>
      <c r="H54" s="16" t="str">
        <f t="shared" si="126"/>
        <v>Restonic Hotel Motel Bonnell Euro Top Memory Border 72X57X08</v>
      </c>
      <c r="I54" s="16" t="s">
        <v>2288</v>
      </c>
      <c r="J54" s="16" t="s">
        <v>2289</v>
      </c>
      <c r="K54" s="16" t="s">
        <v>2290</v>
      </c>
      <c r="L54" s="16" t="s">
        <v>25</v>
      </c>
      <c r="M54" s="17">
        <v>1</v>
      </c>
      <c r="N54" s="16" t="s">
        <v>2291</v>
      </c>
      <c r="O54" s="16" t="s">
        <v>2292</v>
      </c>
      <c r="P54" s="18">
        <v>80</v>
      </c>
      <c r="Q54" s="16" t="s">
        <v>2293</v>
      </c>
      <c r="R54" s="35" t="s">
        <v>1479</v>
      </c>
      <c r="S54" s="35" t="s">
        <v>1480</v>
      </c>
      <c r="T54" s="35" t="s">
        <v>165</v>
      </c>
      <c r="U54" s="36">
        <v>2</v>
      </c>
      <c r="V54" s="16" t="s">
        <v>2294</v>
      </c>
      <c r="W54" s="16" t="s">
        <v>2276</v>
      </c>
      <c r="X54" s="16" t="s">
        <v>2295</v>
      </c>
      <c r="Y54" s="29" t="str">
        <f t="shared" si="110"/>
        <v>72X57X08</v>
      </c>
      <c r="Z54" s="30" t="str">
        <f t="shared" si="111"/>
        <v>72</v>
      </c>
      <c r="AA54" s="30" t="str">
        <f t="shared" si="112"/>
        <v>57</v>
      </c>
      <c r="AB54" s="30" t="str">
        <f t="shared" si="113"/>
        <v>08</v>
      </c>
      <c r="AC54" s="19" t="str">
        <f t="shared" ref="AC54:AD54" si="127">AC53</f>
        <v>72</v>
      </c>
      <c r="AD54" s="19" t="str">
        <f t="shared" si="127"/>
        <v>57</v>
      </c>
      <c r="AG54" s="21">
        <f t="shared" si="117"/>
        <v>2</v>
      </c>
      <c r="AH54">
        <f>VLOOKUP(R54,'Rm-feb-24'!B:P,15,0)</f>
        <v>4.6721000000000004</v>
      </c>
      <c r="AI54" s="19">
        <f t="shared" si="105"/>
        <v>9.3442000000000007</v>
      </c>
      <c r="AJ54" s="41"/>
      <c r="AK54" s="41"/>
      <c r="AL54" s="41"/>
      <c r="AM54" s="41"/>
      <c r="AN54" s="41"/>
      <c r="AO54" s="41"/>
      <c r="AP54" s="41"/>
      <c r="AQ54" s="41"/>
      <c r="AR54" s="41"/>
      <c r="AS54" s="43"/>
      <c r="AT54" s="37">
        <f t="shared" si="114"/>
        <v>170.32599999999999</v>
      </c>
      <c r="AU54" s="31">
        <f t="shared" si="114"/>
        <v>192</v>
      </c>
    </row>
    <row r="55" spans="1:47">
      <c r="A55" s="40">
        <v>54</v>
      </c>
    </row>
    <row r="56" spans="1:47">
      <c r="A56" s="40">
        <v>55</v>
      </c>
      <c r="B56" s="39">
        <v>1</v>
      </c>
      <c r="C56" s="15">
        <v>7</v>
      </c>
      <c r="D56" s="15" t="s">
        <v>34276</v>
      </c>
      <c r="E56" s="38" t="s">
        <v>34292</v>
      </c>
      <c r="F56" s="38" t="s">
        <v>34293</v>
      </c>
      <c r="G56" s="16" t="str">
        <f>E56</f>
        <v>SFG-FRBNET-MEM-BOR-72X63X08</v>
      </c>
      <c r="H56" s="16" t="str">
        <f>F56</f>
        <v>Restonic Hotel Motel Bonnell Euro Top Memory Border 72X63X08</v>
      </c>
      <c r="I56" s="16" t="s">
        <v>2288</v>
      </c>
      <c r="J56" s="16" t="s">
        <v>2289</v>
      </c>
      <c r="K56" s="16" t="s">
        <v>2290</v>
      </c>
      <c r="L56" s="16" t="s">
        <v>25</v>
      </c>
      <c r="M56" s="17">
        <v>1</v>
      </c>
      <c r="N56" s="16" t="s">
        <v>2291</v>
      </c>
      <c r="O56" s="16" t="s">
        <v>2292</v>
      </c>
      <c r="P56" s="18">
        <v>10</v>
      </c>
      <c r="Q56" s="16" t="s">
        <v>2293</v>
      </c>
      <c r="R56" s="35" t="s">
        <v>1659</v>
      </c>
      <c r="S56" s="35" t="s">
        <v>1660</v>
      </c>
      <c r="T56" s="35" t="s">
        <v>192</v>
      </c>
      <c r="U56" s="17">
        <v>5.6</v>
      </c>
      <c r="V56" s="16" t="s">
        <v>2294</v>
      </c>
      <c r="W56" s="16" t="s">
        <v>2276</v>
      </c>
      <c r="X56" s="16" t="s">
        <v>2295</v>
      </c>
      <c r="Y56" s="29" t="str">
        <f>RIGHT(E56,8)</f>
        <v>72X63X08</v>
      </c>
      <c r="Z56" s="30" t="str">
        <f>LEFT(Y56,2)</f>
        <v>72</v>
      </c>
      <c r="AA56" s="30" t="str">
        <f>MID(Y56,4,2)</f>
        <v>63</v>
      </c>
      <c r="AB56" s="30" t="str">
        <f>RIGHT(Y56,2)</f>
        <v>08</v>
      </c>
      <c r="AC56" s="19" t="str">
        <f>Z56</f>
        <v>72</v>
      </c>
      <c r="AD56" s="19" t="str">
        <f>AA56</f>
        <v>63</v>
      </c>
      <c r="AG56" s="20">
        <f>U56/10000</f>
        <v>5.5999999999999995E-4</v>
      </c>
      <c r="AH56">
        <f>VLOOKUP(R56,'Rm-feb-24'!B:P,15,0)</f>
        <v>231.14230000000001</v>
      </c>
      <c r="AI56" s="19">
        <f t="shared" ref="AI56:AI63" si="128">AG56*AH56</f>
        <v>0.129439688</v>
      </c>
      <c r="AJ56" s="41">
        <f>SUM(AI56:AI63)</f>
        <v>176.87611244066676</v>
      </c>
      <c r="AK56" s="41">
        <f>ROUND(AJ56,3)</f>
        <v>176.876</v>
      </c>
      <c r="AL56" s="41">
        <f>AK56</f>
        <v>176.876</v>
      </c>
      <c r="AM56" s="41">
        <f>+AL56+AR56</f>
        <v>198.764228124</v>
      </c>
      <c r="AN56" s="41">
        <f>+SUM(((AL56*3%*18%)))</f>
        <v>0.95513039999999994</v>
      </c>
      <c r="AO56" s="41">
        <f t="shared" ref="AO56" si="129">+SUM(((AL56*14.33%*53%)))</f>
        <v>13.433555324000002</v>
      </c>
      <c r="AP56" s="41">
        <f t="shared" ref="AP56" si="130">+SUM(((AL56*5.92%*53%)))</f>
        <v>5.5496613760000004</v>
      </c>
      <c r="AQ56" s="41">
        <f t="shared" ref="AQ56" si="131">+SUM(((AL56*2.08%*53%)))</f>
        <v>1.9498810240000002</v>
      </c>
      <c r="AR56" s="41">
        <f>SUM(AN56:AQ56)</f>
        <v>21.888228124000001</v>
      </c>
      <c r="AS56" s="42">
        <f>ROUNDUP(AM56,0)</f>
        <v>199</v>
      </c>
      <c r="AT56" s="37">
        <f>AL56</f>
        <v>176.876</v>
      </c>
      <c r="AU56" s="31">
        <f>AS56</f>
        <v>199</v>
      </c>
    </row>
    <row r="57" spans="1:47">
      <c r="A57" s="40">
        <v>56</v>
      </c>
      <c r="B57" s="39">
        <v>2</v>
      </c>
      <c r="C57" s="15">
        <f t="shared" ref="C57:H57" si="132">C56</f>
        <v>7</v>
      </c>
      <c r="D57" s="15" t="str">
        <f t="shared" si="132"/>
        <v>28.03.2024</v>
      </c>
      <c r="E57" s="16" t="str">
        <f t="shared" si="132"/>
        <v>SFG-FRBNET-MEM-BOR-72X63X08</v>
      </c>
      <c r="F57" s="16" t="str">
        <f t="shared" si="132"/>
        <v>Restonic Hotel Motel Bonnell Euro Top Memory Border 72X63X08</v>
      </c>
      <c r="G57" s="16" t="str">
        <f t="shared" si="132"/>
        <v>SFG-FRBNET-MEM-BOR-72X63X08</v>
      </c>
      <c r="H57" s="16" t="str">
        <f t="shared" si="132"/>
        <v>Restonic Hotel Motel Bonnell Euro Top Memory Border 72X63X08</v>
      </c>
      <c r="I57" s="16" t="s">
        <v>2288</v>
      </c>
      <c r="J57" s="16" t="s">
        <v>2289</v>
      </c>
      <c r="K57" s="16" t="s">
        <v>2290</v>
      </c>
      <c r="L57" s="16" t="s">
        <v>25</v>
      </c>
      <c r="M57" s="17">
        <v>1</v>
      </c>
      <c r="N57" s="16" t="s">
        <v>2291</v>
      </c>
      <c r="O57" s="16" t="s">
        <v>2292</v>
      </c>
      <c r="P57" s="18">
        <v>20</v>
      </c>
      <c r="Q57" s="16" t="s">
        <v>2293</v>
      </c>
      <c r="R57" s="35" t="s">
        <v>698</v>
      </c>
      <c r="S57" s="35" t="s">
        <v>699</v>
      </c>
      <c r="T57" s="35" t="s">
        <v>192</v>
      </c>
      <c r="U57" s="17">
        <v>5</v>
      </c>
      <c r="V57" s="16" t="s">
        <v>2294</v>
      </c>
      <c r="W57" s="16" t="s">
        <v>2276</v>
      </c>
      <c r="X57" s="16" t="s">
        <v>2295</v>
      </c>
      <c r="Y57" s="29" t="str">
        <f t="shared" ref="Y57:Y63" si="133">RIGHT(E57,8)</f>
        <v>72X63X08</v>
      </c>
      <c r="Z57" s="30" t="str">
        <f t="shared" ref="Z57:Z63" si="134">LEFT(Y57,2)</f>
        <v>72</v>
      </c>
      <c r="AA57" s="30" t="str">
        <f t="shared" ref="AA57:AA63" si="135">MID(Y57,4,2)</f>
        <v>63</v>
      </c>
      <c r="AB57" s="30" t="str">
        <f t="shared" ref="AB57:AB63" si="136">RIGHT(Y57,2)</f>
        <v>08</v>
      </c>
      <c r="AC57" s="19" t="str">
        <f>AC56</f>
        <v>72</v>
      </c>
      <c r="AD57" s="19" t="str">
        <f>AD56</f>
        <v>63</v>
      </c>
      <c r="AG57" s="20">
        <f>U57/5000</f>
        <v>1E-3</v>
      </c>
      <c r="AH57">
        <f>VLOOKUP(R57,'Rm-feb-24'!B:P,15,0)</f>
        <v>58</v>
      </c>
      <c r="AI57" s="19">
        <f t="shared" si="128"/>
        <v>5.8000000000000003E-2</v>
      </c>
      <c r="AJ57" s="41"/>
      <c r="AK57" s="41"/>
      <c r="AL57" s="41"/>
      <c r="AM57" s="41"/>
      <c r="AN57" s="41"/>
      <c r="AO57" s="41"/>
      <c r="AP57" s="41"/>
      <c r="AQ57" s="41"/>
      <c r="AR57" s="41"/>
      <c r="AS57" s="43"/>
      <c r="AT57" s="37">
        <f t="shared" ref="AT57:AU57" si="137">AT56</f>
        <v>176.876</v>
      </c>
      <c r="AU57" s="31">
        <f t="shared" si="137"/>
        <v>199</v>
      </c>
    </row>
    <row r="58" spans="1:47">
      <c r="A58" s="40">
        <v>57</v>
      </c>
      <c r="B58" s="39">
        <v>3</v>
      </c>
      <c r="C58" s="15">
        <f t="shared" ref="C58:H58" si="138">C57</f>
        <v>7</v>
      </c>
      <c r="D58" s="15" t="str">
        <f t="shared" si="138"/>
        <v>28.03.2024</v>
      </c>
      <c r="E58" s="16" t="str">
        <f t="shared" si="138"/>
        <v>SFG-FRBNET-MEM-BOR-72X63X08</v>
      </c>
      <c r="F58" s="16" t="str">
        <f t="shared" si="138"/>
        <v>Restonic Hotel Motel Bonnell Euro Top Memory Border 72X63X08</v>
      </c>
      <c r="G58" s="16" t="str">
        <f t="shared" si="138"/>
        <v>SFG-FRBNET-MEM-BOR-72X63X08</v>
      </c>
      <c r="H58" s="16" t="str">
        <f t="shared" si="138"/>
        <v>Restonic Hotel Motel Bonnell Euro Top Memory Border 72X63X08</v>
      </c>
      <c r="I58" s="16" t="s">
        <v>2288</v>
      </c>
      <c r="J58" s="16" t="s">
        <v>2289</v>
      </c>
      <c r="K58" s="16" t="s">
        <v>2290</v>
      </c>
      <c r="L58" s="16" t="s">
        <v>25</v>
      </c>
      <c r="M58" s="17">
        <v>1</v>
      </c>
      <c r="N58" s="16" t="s">
        <v>2291</v>
      </c>
      <c r="O58" s="16" t="s">
        <v>2292</v>
      </c>
      <c r="P58" s="18">
        <v>30</v>
      </c>
      <c r="Q58" s="16" t="s">
        <v>2293</v>
      </c>
      <c r="R58" s="35" t="s">
        <v>18727</v>
      </c>
      <c r="S58" s="35" t="s">
        <v>34279</v>
      </c>
      <c r="T58" s="35" t="s">
        <v>192</v>
      </c>
      <c r="U58" s="17">
        <f>AE58</f>
        <v>6.9350000000000005</v>
      </c>
      <c r="V58" s="16" t="s">
        <v>2292</v>
      </c>
      <c r="W58" s="16" t="s">
        <v>2276</v>
      </c>
      <c r="X58" s="16" t="s">
        <v>2295</v>
      </c>
      <c r="Y58" s="29" t="str">
        <f t="shared" si="133"/>
        <v>72X63X08</v>
      </c>
      <c r="Z58" s="30" t="str">
        <f t="shared" si="134"/>
        <v>72</v>
      </c>
      <c r="AA58" s="30" t="str">
        <f t="shared" si="135"/>
        <v>63</v>
      </c>
      <c r="AB58" s="30" t="str">
        <f t="shared" si="136"/>
        <v>08</v>
      </c>
      <c r="AC58" s="19" t="str">
        <f t="shared" ref="AC58:AD58" si="139">AC57</f>
        <v>72</v>
      </c>
      <c r="AD58" s="19" t="str">
        <f t="shared" si="139"/>
        <v>63</v>
      </c>
      <c r="AE58" s="20">
        <f>ROUNDUP(((((AC58+AD58)*2)+3)*0.0254),3)</f>
        <v>6.9350000000000005</v>
      </c>
      <c r="AG58" s="21">
        <f t="shared" ref="AG58:AG63" si="140">U58</f>
        <v>6.9350000000000005</v>
      </c>
      <c r="AH58" s="25">
        <f>VLOOKUP(R58,'SFG-RM'!A:B,2,0)</f>
        <v>21.475377269999999</v>
      </c>
      <c r="AI58" s="19">
        <f t="shared" si="128"/>
        <v>148.93174136745</v>
      </c>
      <c r="AJ58" s="41"/>
      <c r="AK58" s="41"/>
      <c r="AL58" s="41"/>
      <c r="AM58" s="41"/>
      <c r="AN58" s="41"/>
      <c r="AO58" s="41"/>
      <c r="AP58" s="41"/>
      <c r="AQ58" s="41"/>
      <c r="AR58" s="41"/>
      <c r="AS58" s="43"/>
      <c r="AT58" s="37">
        <f t="shared" ref="AT58:AU58" si="141">AT57</f>
        <v>176.876</v>
      </c>
      <c r="AU58" s="31">
        <f t="shared" si="141"/>
        <v>199</v>
      </c>
    </row>
    <row r="59" spans="1:47">
      <c r="A59" s="40">
        <v>58</v>
      </c>
      <c r="B59" s="39">
        <v>4</v>
      </c>
      <c r="C59" s="15">
        <f t="shared" ref="C59:H59" si="142">C58</f>
        <v>7</v>
      </c>
      <c r="D59" s="15" t="str">
        <f t="shared" si="142"/>
        <v>28.03.2024</v>
      </c>
      <c r="E59" s="16" t="str">
        <f t="shared" si="142"/>
        <v>SFG-FRBNET-MEM-BOR-72X63X08</v>
      </c>
      <c r="F59" s="16" t="str">
        <f t="shared" si="142"/>
        <v>Restonic Hotel Motel Bonnell Euro Top Memory Border 72X63X08</v>
      </c>
      <c r="G59" s="16" t="str">
        <f t="shared" si="142"/>
        <v>SFG-FRBNET-MEM-BOR-72X63X08</v>
      </c>
      <c r="H59" s="16" t="str">
        <f t="shared" si="142"/>
        <v>Restonic Hotel Motel Bonnell Euro Top Memory Border 72X63X08</v>
      </c>
      <c r="I59" s="16" t="s">
        <v>2288</v>
      </c>
      <c r="J59" s="16" t="s">
        <v>2289</v>
      </c>
      <c r="K59" s="16" t="s">
        <v>2290</v>
      </c>
      <c r="L59" s="16" t="s">
        <v>25</v>
      </c>
      <c r="M59" s="17">
        <v>1</v>
      </c>
      <c r="N59" s="16" t="s">
        <v>2291</v>
      </c>
      <c r="O59" s="16" t="s">
        <v>2292</v>
      </c>
      <c r="P59" s="18">
        <v>40</v>
      </c>
      <c r="Q59" s="16" t="s">
        <v>2293</v>
      </c>
      <c r="R59" s="35" t="s">
        <v>1964</v>
      </c>
      <c r="S59" s="35" t="s">
        <v>1965</v>
      </c>
      <c r="T59" s="35" t="s">
        <v>25</v>
      </c>
      <c r="U59" s="36">
        <v>1</v>
      </c>
      <c r="V59" s="16" t="s">
        <v>2294</v>
      </c>
      <c r="W59" s="16" t="s">
        <v>2276</v>
      </c>
      <c r="X59" s="16" t="s">
        <v>2295</v>
      </c>
      <c r="Y59" s="29" t="str">
        <f t="shared" si="133"/>
        <v>72X63X08</v>
      </c>
      <c r="Z59" s="30" t="str">
        <f t="shared" si="134"/>
        <v>72</v>
      </c>
      <c r="AA59" s="30" t="str">
        <f t="shared" si="135"/>
        <v>63</v>
      </c>
      <c r="AB59" s="30" t="str">
        <f t="shared" si="136"/>
        <v>08</v>
      </c>
      <c r="AC59" s="19" t="str">
        <f t="shared" ref="AC59:AD59" si="143">AC58</f>
        <v>72</v>
      </c>
      <c r="AD59" s="19" t="str">
        <f t="shared" si="143"/>
        <v>63</v>
      </c>
      <c r="AE59" s="20">
        <f>ROUNDUP(((((72+30)*2)+3)*0.0254),3)</f>
        <v>5.258</v>
      </c>
      <c r="AG59" s="21">
        <f t="shared" si="140"/>
        <v>1</v>
      </c>
      <c r="AH59">
        <f>VLOOKUP(R59,'Rm-feb-24'!B:P,15,0)</f>
        <v>5.9957000000000003</v>
      </c>
      <c r="AI59" s="19">
        <f t="shared" si="128"/>
        <v>5.9957000000000003</v>
      </c>
      <c r="AJ59" s="41"/>
      <c r="AK59" s="41"/>
      <c r="AL59" s="41"/>
      <c r="AM59" s="41"/>
      <c r="AN59" s="41"/>
      <c r="AO59" s="41"/>
      <c r="AP59" s="41"/>
      <c r="AQ59" s="41"/>
      <c r="AR59" s="41"/>
      <c r="AS59" s="43"/>
      <c r="AT59" s="37">
        <f t="shared" ref="AT59:AU59" si="144">AT58</f>
        <v>176.876</v>
      </c>
      <c r="AU59" s="31">
        <f t="shared" si="144"/>
        <v>199</v>
      </c>
    </row>
    <row r="60" spans="1:47">
      <c r="A60" s="40">
        <v>59</v>
      </c>
      <c r="B60" s="39">
        <v>5</v>
      </c>
      <c r="C60" s="15">
        <f t="shared" ref="C60:H60" si="145">C59</f>
        <v>7</v>
      </c>
      <c r="D60" s="15" t="str">
        <f t="shared" si="145"/>
        <v>28.03.2024</v>
      </c>
      <c r="E60" s="16" t="str">
        <f t="shared" si="145"/>
        <v>SFG-FRBNET-MEM-BOR-72X63X08</v>
      </c>
      <c r="F60" s="16" t="str">
        <f t="shared" si="145"/>
        <v>Restonic Hotel Motel Bonnell Euro Top Memory Border 72X63X08</v>
      </c>
      <c r="G60" s="16" t="str">
        <f t="shared" si="145"/>
        <v>SFG-FRBNET-MEM-BOR-72X63X08</v>
      </c>
      <c r="H60" s="16" t="str">
        <f t="shared" si="145"/>
        <v>Restonic Hotel Motel Bonnell Euro Top Memory Border 72X63X08</v>
      </c>
      <c r="I60" s="16" t="s">
        <v>2288</v>
      </c>
      <c r="J60" s="16" t="s">
        <v>2289</v>
      </c>
      <c r="K60" s="16" t="s">
        <v>2290</v>
      </c>
      <c r="L60" s="16" t="s">
        <v>25</v>
      </c>
      <c r="M60" s="17">
        <v>1</v>
      </c>
      <c r="N60" s="16" t="s">
        <v>2291</v>
      </c>
      <c r="O60" s="16" t="s">
        <v>2292</v>
      </c>
      <c r="P60" s="18">
        <v>50</v>
      </c>
      <c r="Q60" s="16" t="s">
        <v>2293</v>
      </c>
      <c r="R60" s="35" t="s">
        <v>459</v>
      </c>
      <c r="S60" s="35" t="s">
        <v>460</v>
      </c>
      <c r="T60" s="35" t="s">
        <v>25</v>
      </c>
      <c r="U60" s="36">
        <v>1</v>
      </c>
      <c r="V60" s="16" t="s">
        <v>2294</v>
      </c>
      <c r="W60" s="16" t="s">
        <v>2276</v>
      </c>
      <c r="X60" s="16" t="s">
        <v>2295</v>
      </c>
      <c r="Y60" s="29" t="str">
        <f t="shared" si="133"/>
        <v>72X63X08</v>
      </c>
      <c r="Z60" s="30" t="str">
        <f t="shared" si="134"/>
        <v>72</v>
      </c>
      <c r="AA60" s="30" t="str">
        <f t="shared" si="135"/>
        <v>63</v>
      </c>
      <c r="AB60" s="30" t="str">
        <f t="shared" si="136"/>
        <v>08</v>
      </c>
      <c r="AC60" s="19" t="str">
        <f t="shared" ref="AC60:AD60" si="146">AC59</f>
        <v>72</v>
      </c>
      <c r="AD60" s="19" t="str">
        <f t="shared" si="146"/>
        <v>63</v>
      </c>
      <c r="AG60" s="21">
        <f t="shared" si="140"/>
        <v>1</v>
      </c>
      <c r="AH60">
        <f>VLOOKUP(R60,'Rm-feb-24'!B:P,15,0)</f>
        <v>1.3274999999999999</v>
      </c>
      <c r="AI60" s="19">
        <f t="shared" si="128"/>
        <v>1.3274999999999999</v>
      </c>
      <c r="AJ60" s="41"/>
      <c r="AK60" s="41"/>
      <c r="AL60" s="41"/>
      <c r="AM60" s="41"/>
      <c r="AN60" s="41"/>
      <c r="AO60" s="41"/>
      <c r="AP60" s="41"/>
      <c r="AQ60" s="41"/>
      <c r="AR60" s="41"/>
      <c r="AS60" s="43"/>
      <c r="AT60" s="37">
        <f t="shared" ref="AT60:AU60" si="147">AT59</f>
        <v>176.876</v>
      </c>
      <c r="AU60" s="31">
        <f t="shared" si="147"/>
        <v>199</v>
      </c>
    </row>
    <row r="61" spans="1:47">
      <c r="A61" s="40">
        <v>60</v>
      </c>
      <c r="B61" s="39">
        <v>6</v>
      </c>
      <c r="C61" s="15">
        <f t="shared" ref="C61:H61" si="148">C60</f>
        <v>7</v>
      </c>
      <c r="D61" s="15" t="str">
        <f t="shared" si="148"/>
        <v>28.03.2024</v>
      </c>
      <c r="E61" s="16" t="str">
        <f t="shared" si="148"/>
        <v>SFG-FRBNET-MEM-BOR-72X63X08</v>
      </c>
      <c r="F61" s="16" t="str">
        <f t="shared" si="148"/>
        <v>Restonic Hotel Motel Bonnell Euro Top Memory Border 72X63X08</v>
      </c>
      <c r="G61" s="16" t="str">
        <f t="shared" si="148"/>
        <v>SFG-FRBNET-MEM-BOR-72X63X08</v>
      </c>
      <c r="H61" s="16" t="str">
        <f t="shared" si="148"/>
        <v>Restonic Hotel Motel Bonnell Euro Top Memory Border 72X63X08</v>
      </c>
      <c r="I61" s="16" t="s">
        <v>2288</v>
      </c>
      <c r="J61" s="16" t="s">
        <v>2289</v>
      </c>
      <c r="K61" s="16" t="s">
        <v>2290</v>
      </c>
      <c r="L61" s="16" t="s">
        <v>25</v>
      </c>
      <c r="M61" s="17">
        <v>1</v>
      </c>
      <c r="N61" s="16" t="s">
        <v>2291</v>
      </c>
      <c r="O61" s="16" t="s">
        <v>2292</v>
      </c>
      <c r="P61" s="18">
        <v>60</v>
      </c>
      <c r="Q61" s="16" t="s">
        <v>2293</v>
      </c>
      <c r="R61" s="35" t="s">
        <v>2232</v>
      </c>
      <c r="S61" s="35" t="s">
        <v>2233</v>
      </c>
      <c r="T61" s="35" t="s">
        <v>25</v>
      </c>
      <c r="U61" s="36">
        <v>1</v>
      </c>
      <c r="V61" s="16" t="s">
        <v>2294</v>
      </c>
      <c r="W61" s="16" t="s">
        <v>2276</v>
      </c>
      <c r="X61" s="16" t="s">
        <v>2295</v>
      </c>
      <c r="Y61" s="29" t="str">
        <f t="shared" si="133"/>
        <v>72X63X08</v>
      </c>
      <c r="Z61" s="30" t="str">
        <f t="shared" si="134"/>
        <v>72</v>
      </c>
      <c r="AA61" s="30" t="str">
        <f t="shared" si="135"/>
        <v>63</v>
      </c>
      <c r="AB61" s="30" t="str">
        <f t="shared" si="136"/>
        <v>08</v>
      </c>
      <c r="AC61" s="19" t="str">
        <f t="shared" ref="AC61:AD61" si="149">AC60</f>
        <v>72</v>
      </c>
      <c r="AD61" s="19" t="str">
        <f t="shared" si="149"/>
        <v>63</v>
      </c>
      <c r="AG61" s="21">
        <f t="shared" si="140"/>
        <v>1</v>
      </c>
      <c r="AH61">
        <f>VLOOKUP(R61,'Rm-feb-24'!B:P,15,0)</f>
        <v>1.7318</v>
      </c>
      <c r="AI61" s="19">
        <f t="shared" si="128"/>
        <v>1.7318</v>
      </c>
      <c r="AJ61" s="41"/>
      <c r="AK61" s="41"/>
      <c r="AL61" s="41"/>
      <c r="AM61" s="41"/>
      <c r="AN61" s="41"/>
      <c r="AO61" s="41"/>
      <c r="AP61" s="41"/>
      <c r="AQ61" s="41"/>
      <c r="AR61" s="41"/>
      <c r="AS61" s="43"/>
      <c r="AT61" s="37">
        <f t="shared" ref="AT61:AU61" si="150">AT60</f>
        <v>176.876</v>
      </c>
      <c r="AU61" s="31">
        <f t="shared" si="150"/>
        <v>199</v>
      </c>
    </row>
    <row r="62" spans="1:47">
      <c r="A62" s="40">
        <v>61</v>
      </c>
      <c r="B62" s="39">
        <v>7</v>
      </c>
      <c r="C62" s="15">
        <f t="shared" ref="C62:H62" si="151">C61</f>
        <v>7</v>
      </c>
      <c r="D62" s="15" t="str">
        <f t="shared" si="151"/>
        <v>28.03.2024</v>
      </c>
      <c r="E62" s="16" t="str">
        <f t="shared" si="151"/>
        <v>SFG-FRBNET-MEM-BOR-72X63X08</v>
      </c>
      <c r="F62" s="16" t="str">
        <f t="shared" si="151"/>
        <v>Restonic Hotel Motel Bonnell Euro Top Memory Border 72X63X08</v>
      </c>
      <c r="G62" s="16" t="str">
        <f t="shared" si="151"/>
        <v>SFG-FRBNET-MEM-BOR-72X63X08</v>
      </c>
      <c r="H62" s="16" t="str">
        <f t="shared" si="151"/>
        <v>Restonic Hotel Motel Bonnell Euro Top Memory Border 72X63X08</v>
      </c>
      <c r="I62" s="16" t="s">
        <v>2288</v>
      </c>
      <c r="J62" s="16" t="s">
        <v>2289</v>
      </c>
      <c r="K62" s="16" t="s">
        <v>2290</v>
      </c>
      <c r="L62" s="16" t="s">
        <v>25</v>
      </c>
      <c r="M62" s="17">
        <v>1</v>
      </c>
      <c r="N62" s="16" t="s">
        <v>2291</v>
      </c>
      <c r="O62" s="16" t="s">
        <v>2292</v>
      </c>
      <c r="P62" s="18">
        <v>70</v>
      </c>
      <c r="Q62" s="16" t="s">
        <v>2293</v>
      </c>
      <c r="R62" s="35" t="s">
        <v>18739</v>
      </c>
      <c r="S62" s="35" t="s">
        <v>34278</v>
      </c>
      <c r="T62" s="35" t="s">
        <v>192</v>
      </c>
      <c r="U62" s="36">
        <v>0.64</v>
      </c>
      <c r="V62" s="16" t="s">
        <v>2292</v>
      </c>
      <c r="W62" s="16" t="s">
        <v>2276</v>
      </c>
      <c r="X62" s="16" t="s">
        <v>2295</v>
      </c>
      <c r="Y62" s="29" t="str">
        <f t="shared" si="133"/>
        <v>72X63X08</v>
      </c>
      <c r="Z62" s="30" t="str">
        <f t="shared" si="134"/>
        <v>72</v>
      </c>
      <c r="AA62" s="30" t="str">
        <f t="shared" si="135"/>
        <v>63</v>
      </c>
      <c r="AB62" s="30" t="str">
        <f t="shared" si="136"/>
        <v>08</v>
      </c>
      <c r="AC62" s="19" t="str">
        <f t="shared" ref="AC62:AD62" si="152">AC61</f>
        <v>72</v>
      </c>
      <c r="AD62" s="19" t="str">
        <f t="shared" si="152"/>
        <v>63</v>
      </c>
      <c r="AG62" s="21">
        <f t="shared" si="140"/>
        <v>0.64</v>
      </c>
      <c r="AH62" s="25">
        <f>VLOOKUP(R62,'SFG-RM'!A:B,2,0)</f>
        <v>14.621455289401199</v>
      </c>
      <c r="AI62" s="19">
        <f t="shared" si="128"/>
        <v>9.3577313852167681</v>
      </c>
      <c r="AJ62" s="41"/>
      <c r="AK62" s="41"/>
      <c r="AL62" s="41"/>
      <c r="AM62" s="41"/>
      <c r="AN62" s="41"/>
      <c r="AO62" s="41"/>
      <c r="AP62" s="41"/>
      <c r="AQ62" s="41"/>
      <c r="AR62" s="41"/>
      <c r="AS62" s="43"/>
      <c r="AT62" s="37">
        <f t="shared" ref="AT62:AU62" si="153">AT61</f>
        <v>176.876</v>
      </c>
      <c r="AU62" s="31">
        <f t="shared" si="153"/>
        <v>199</v>
      </c>
    </row>
    <row r="63" spans="1:47">
      <c r="A63" s="40">
        <v>62</v>
      </c>
      <c r="B63" s="39">
        <v>8</v>
      </c>
      <c r="C63" s="15">
        <f t="shared" ref="C63:H63" si="154">C62</f>
        <v>7</v>
      </c>
      <c r="D63" s="15" t="str">
        <f t="shared" si="154"/>
        <v>28.03.2024</v>
      </c>
      <c r="E63" s="16" t="str">
        <f t="shared" si="154"/>
        <v>SFG-FRBNET-MEM-BOR-72X63X08</v>
      </c>
      <c r="F63" s="16" t="str">
        <f t="shared" si="154"/>
        <v>Restonic Hotel Motel Bonnell Euro Top Memory Border 72X63X08</v>
      </c>
      <c r="G63" s="16" t="str">
        <f t="shared" si="154"/>
        <v>SFG-FRBNET-MEM-BOR-72X63X08</v>
      </c>
      <c r="H63" s="16" t="str">
        <f t="shared" si="154"/>
        <v>Restonic Hotel Motel Bonnell Euro Top Memory Border 72X63X08</v>
      </c>
      <c r="I63" s="16" t="s">
        <v>2288</v>
      </c>
      <c r="J63" s="16" t="s">
        <v>2289</v>
      </c>
      <c r="K63" s="16" t="s">
        <v>2290</v>
      </c>
      <c r="L63" s="16" t="s">
        <v>25</v>
      </c>
      <c r="M63" s="17">
        <v>1</v>
      </c>
      <c r="N63" s="16" t="s">
        <v>2291</v>
      </c>
      <c r="O63" s="16" t="s">
        <v>2292</v>
      </c>
      <c r="P63" s="18">
        <v>80</v>
      </c>
      <c r="Q63" s="16" t="s">
        <v>2293</v>
      </c>
      <c r="R63" s="35" t="s">
        <v>1479</v>
      </c>
      <c r="S63" s="35" t="s">
        <v>1480</v>
      </c>
      <c r="T63" s="35" t="s">
        <v>165</v>
      </c>
      <c r="U63" s="36">
        <v>2</v>
      </c>
      <c r="V63" s="16" t="s">
        <v>2294</v>
      </c>
      <c r="W63" s="16" t="s">
        <v>2276</v>
      </c>
      <c r="X63" s="16" t="s">
        <v>2295</v>
      </c>
      <c r="Y63" s="29" t="str">
        <f t="shared" si="133"/>
        <v>72X63X08</v>
      </c>
      <c r="Z63" s="30" t="str">
        <f t="shared" si="134"/>
        <v>72</v>
      </c>
      <c r="AA63" s="30" t="str">
        <f t="shared" si="135"/>
        <v>63</v>
      </c>
      <c r="AB63" s="30" t="str">
        <f t="shared" si="136"/>
        <v>08</v>
      </c>
      <c r="AC63" s="19" t="str">
        <f t="shared" ref="AC63:AD63" si="155">AC62</f>
        <v>72</v>
      </c>
      <c r="AD63" s="19" t="str">
        <f t="shared" si="155"/>
        <v>63</v>
      </c>
      <c r="AG63" s="21">
        <f t="shared" si="140"/>
        <v>2</v>
      </c>
      <c r="AH63">
        <f>VLOOKUP(R63,'Rm-feb-24'!B:P,15,0)</f>
        <v>4.6721000000000004</v>
      </c>
      <c r="AI63" s="19">
        <f t="shared" si="128"/>
        <v>9.3442000000000007</v>
      </c>
      <c r="AJ63" s="41"/>
      <c r="AK63" s="41"/>
      <c r="AL63" s="41"/>
      <c r="AM63" s="41"/>
      <c r="AN63" s="41"/>
      <c r="AO63" s="41"/>
      <c r="AP63" s="41"/>
      <c r="AQ63" s="41"/>
      <c r="AR63" s="41"/>
      <c r="AS63" s="43"/>
      <c r="AT63" s="37">
        <f t="shared" ref="AT63:AU63" si="156">AT62</f>
        <v>176.876</v>
      </c>
      <c r="AU63" s="31">
        <f t="shared" si="156"/>
        <v>199</v>
      </c>
    </row>
    <row r="64" spans="1:47">
      <c r="A64" s="40">
        <v>63</v>
      </c>
    </row>
    <row r="65" spans="1:47">
      <c r="A65" s="40">
        <v>64</v>
      </c>
      <c r="B65" s="39">
        <v>1</v>
      </c>
      <c r="C65" s="15">
        <v>8</v>
      </c>
      <c r="D65" s="15" t="s">
        <v>34276</v>
      </c>
      <c r="E65" s="38" t="s">
        <v>34294</v>
      </c>
      <c r="F65" s="38" t="s">
        <v>34295</v>
      </c>
      <c r="G65" s="16" t="str">
        <f>E65</f>
        <v>SFG-FRBNET-MEM-BOR-72X69X08</v>
      </c>
      <c r="H65" s="16" t="str">
        <f>F65</f>
        <v>Restonic Hotel Motel Bonnell Euro Top Memory Border 72X69X08</v>
      </c>
      <c r="I65" s="16" t="s">
        <v>2288</v>
      </c>
      <c r="J65" s="16" t="s">
        <v>2289</v>
      </c>
      <c r="K65" s="16" t="s">
        <v>2290</v>
      </c>
      <c r="L65" s="16" t="s">
        <v>25</v>
      </c>
      <c r="M65" s="17">
        <v>1</v>
      </c>
      <c r="N65" s="16" t="s">
        <v>2291</v>
      </c>
      <c r="O65" s="16" t="s">
        <v>2292</v>
      </c>
      <c r="P65" s="18">
        <v>10</v>
      </c>
      <c r="Q65" s="16" t="s">
        <v>2293</v>
      </c>
      <c r="R65" s="35" t="s">
        <v>1659</v>
      </c>
      <c r="S65" s="35" t="s">
        <v>1660</v>
      </c>
      <c r="T65" s="35" t="s">
        <v>192</v>
      </c>
      <c r="U65" s="17">
        <v>5.6</v>
      </c>
      <c r="V65" s="16" t="s">
        <v>2294</v>
      </c>
      <c r="W65" s="16" t="s">
        <v>2276</v>
      </c>
      <c r="X65" s="16" t="s">
        <v>2295</v>
      </c>
      <c r="Y65" s="29" t="str">
        <f>RIGHT(E65,8)</f>
        <v>72X69X08</v>
      </c>
      <c r="Z65" s="30" t="str">
        <f>LEFT(Y65,2)</f>
        <v>72</v>
      </c>
      <c r="AA65" s="30" t="str">
        <f>MID(Y65,4,2)</f>
        <v>69</v>
      </c>
      <c r="AB65" s="30" t="str">
        <f>RIGHT(Y65,2)</f>
        <v>08</v>
      </c>
      <c r="AC65" s="19" t="str">
        <f>Z65</f>
        <v>72</v>
      </c>
      <c r="AD65" s="19" t="str">
        <f>AA65</f>
        <v>69</v>
      </c>
      <c r="AG65" s="20">
        <f>U65/10000</f>
        <v>5.5999999999999995E-4</v>
      </c>
      <c r="AH65">
        <f>VLOOKUP(R65,'Rm-feb-24'!B:P,15,0)</f>
        <v>231.14230000000001</v>
      </c>
      <c r="AI65" s="19">
        <f t="shared" ref="AI65:AI72" si="157">AG65*AH65</f>
        <v>0.129439688</v>
      </c>
      <c r="AJ65" s="41">
        <f>SUM(AI65:AI72)</f>
        <v>183.40462713074675</v>
      </c>
      <c r="AK65" s="41">
        <f>ROUND(AJ65,3)</f>
        <v>183.405</v>
      </c>
      <c r="AL65" s="41">
        <f>AK65</f>
        <v>183.405</v>
      </c>
      <c r="AM65" s="41">
        <f>+AL65+AR65</f>
        <v>206.101185345</v>
      </c>
      <c r="AN65" s="41">
        <f>+SUM(((AL65*3%*18%)))</f>
        <v>0.99038699999999991</v>
      </c>
      <c r="AO65" s="41">
        <f t="shared" ref="AO65" si="158">+SUM(((AL65*14.33%*53%)))</f>
        <v>13.929426345000001</v>
      </c>
      <c r="AP65" s="41">
        <f t="shared" ref="AP65" si="159">+SUM(((AL65*5.92%*53%)))</f>
        <v>5.7545152800000006</v>
      </c>
      <c r="AQ65" s="41">
        <f t="shared" ref="AQ65" si="160">+SUM(((AL65*2.08%*53%)))</f>
        <v>2.0218567200000002</v>
      </c>
      <c r="AR65" s="41">
        <f>SUM(AN65:AQ65)</f>
        <v>22.696185345</v>
      </c>
      <c r="AS65" s="42">
        <f>ROUNDUP(AM65,0)</f>
        <v>207</v>
      </c>
      <c r="AT65" s="37">
        <f>AL65</f>
        <v>183.405</v>
      </c>
      <c r="AU65" s="31">
        <f>AS65</f>
        <v>207</v>
      </c>
    </row>
    <row r="66" spans="1:47">
      <c r="A66" s="40">
        <v>65</v>
      </c>
      <c r="B66" s="39">
        <v>2</v>
      </c>
      <c r="C66" s="15">
        <f t="shared" ref="C66:H66" si="161">C65</f>
        <v>8</v>
      </c>
      <c r="D66" s="15" t="str">
        <f t="shared" si="161"/>
        <v>28.03.2024</v>
      </c>
      <c r="E66" s="16" t="str">
        <f t="shared" si="161"/>
        <v>SFG-FRBNET-MEM-BOR-72X69X08</v>
      </c>
      <c r="F66" s="16" t="str">
        <f t="shared" si="161"/>
        <v>Restonic Hotel Motel Bonnell Euro Top Memory Border 72X69X08</v>
      </c>
      <c r="G66" s="16" t="str">
        <f t="shared" si="161"/>
        <v>SFG-FRBNET-MEM-BOR-72X69X08</v>
      </c>
      <c r="H66" s="16" t="str">
        <f t="shared" si="161"/>
        <v>Restonic Hotel Motel Bonnell Euro Top Memory Border 72X69X08</v>
      </c>
      <c r="I66" s="16" t="s">
        <v>2288</v>
      </c>
      <c r="J66" s="16" t="s">
        <v>2289</v>
      </c>
      <c r="K66" s="16" t="s">
        <v>2290</v>
      </c>
      <c r="L66" s="16" t="s">
        <v>25</v>
      </c>
      <c r="M66" s="17">
        <v>1</v>
      </c>
      <c r="N66" s="16" t="s">
        <v>2291</v>
      </c>
      <c r="O66" s="16" t="s">
        <v>2292</v>
      </c>
      <c r="P66" s="18">
        <v>20</v>
      </c>
      <c r="Q66" s="16" t="s">
        <v>2293</v>
      </c>
      <c r="R66" s="35" t="s">
        <v>698</v>
      </c>
      <c r="S66" s="35" t="s">
        <v>699</v>
      </c>
      <c r="T66" s="35" t="s">
        <v>192</v>
      </c>
      <c r="U66" s="17">
        <v>5</v>
      </c>
      <c r="V66" s="16" t="s">
        <v>2294</v>
      </c>
      <c r="W66" s="16" t="s">
        <v>2276</v>
      </c>
      <c r="X66" s="16" t="s">
        <v>2295</v>
      </c>
      <c r="Y66" s="29" t="str">
        <f t="shared" ref="Y66:Y72" si="162">RIGHT(E66,8)</f>
        <v>72X69X08</v>
      </c>
      <c r="Z66" s="30" t="str">
        <f t="shared" ref="Z66:Z72" si="163">LEFT(Y66,2)</f>
        <v>72</v>
      </c>
      <c r="AA66" s="30" t="str">
        <f t="shared" ref="AA66:AA72" si="164">MID(Y66,4,2)</f>
        <v>69</v>
      </c>
      <c r="AB66" s="30" t="str">
        <f t="shared" ref="AB66:AB72" si="165">RIGHT(Y66,2)</f>
        <v>08</v>
      </c>
      <c r="AC66" s="19" t="str">
        <f>AC65</f>
        <v>72</v>
      </c>
      <c r="AD66" s="19" t="str">
        <f>AD65</f>
        <v>69</v>
      </c>
      <c r="AG66" s="20">
        <f>U66/5000</f>
        <v>1E-3</v>
      </c>
      <c r="AH66">
        <f>VLOOKUP(R66,'Rm-feb-24'!B:P,15,0)</f>
        <v>58</v>
      </c>
      <c r="AI66" s="19">
        <f t="shared" si="157"/>
        <v>5.8000000000000003E-2</v>
      </c>
      <c r="AJ66" s="41"/>
      <c r="AK66" s="41"/>
      <c r="AL66" s="41"/>
      <c r="AM66" s="41"/>
      <c r="AN66" s="41"/>
      <c r="AO66" s="41"/>
      <c r="AP66" s="41"/>
      <c r="AQ66" s="41"/>
      <c r="AR66" s="41"/>
      <c r="AS66" s="43"/>
      <c r="AT66" s="37">
        <f t="shared" ref="AT66:AU66" si="166">AT65</f>
        <v>183.405</v>
      </c>
      <c r="AU66" s="31">
        <f t="shared" si="166"/>
        <v>207</v>
      </c>
    </row>
    <row r="67" spans="1:47">
      <c r="A67" s="40">
        <v>66</v>
      </c>
      <c r="B67" s="39">
        <v>3</v>
      </c>
      <c r="C67" s="15">
        <f t="shared" ref="C67:H67" si="167">C66</f>
        <v>8</v>
      </c>
      <c r="D67" s="15" t="str">
        <f t="shared" si="167"/>
        <v>28.03.2024</v>
      </c>
      <c r="E67" s="16" t="str">
        <f t="shared" si="167"/>
        <v>SFG-FRBNET-MEM-BOR-72X69X08</v>
      </c>
      <c r="F67" s="16" t="str">
        <f t="shared" si="167"/>
        <v>Restonic Hotel Motel Bonnell Euro Top Memory Border 72X69X08</v>
      </c>
      <c r="G67" s="16" t="str">
        <f t="shared" si="167"/>
        <v>SFG-FRBNET-MEM-BOR-72X69X08</v>
      </c>
      <c r="H67" s="16" t="str">
        <f t="shared" si="167"/>
        <v>Restonic Hotel Motel Bonnell Euro Top Memory Border 72X69X08</v>
      </c>
      <c r="I67" s="16" t="s">
        <v>2288</v>
      </c>
      <c r="J67" s="16" t="s">
        <v>2289</v>
      </c>
      <c r="K67" s="16" t="s">
        <v>2290</v>
      </c>
      <c r="L67" s="16" t="s">
        <v>25</v>
      </c>
      <c r="M67" s="17">
        <v>1</v>
      </c>
      <c r="N67" s="16" t="s">
        <v>2291</v>
      </c>
      <c r="O67" s="16" t="s">
        <v>2292</v>
      </c>
      <c r="P67" s="18">
        <v>30</v>
      </c>
      <c r="Q67" s="16" t="s">
        <v>2293</v>
      </c>
      <c r="R67" s="35" t="s">
        <v>18727</v>
      </c>
      <c r="S67" s="35" t="s">
        <v>34279</v>
      </c>
      <c r="T67" s="35" t="s">
        <v>192</v>
      </c>
      <c r="U67" s="17">
        <f>AE67</f>
        <v>7.2389999999999999</v>
      </c>
      <c r="V67" s="16" t="s">
        <v>2292</v>
      </c>
      <c r="W67" s="16" t="s">
        <v>2276</v>
      </c>
      <c r="X67" s="16" t="s">
        <v>2295</v>
      </c>
      <c r="Y67" s="29" t="str">
        <f t="shared" si="162"/>
        <v>72X69X08</v>
      </c>
      <c r="Z67" s="30" t="str">
        <f t="shared" si="163"/>
        <v>72</v>
      </c>
      <c r="AA67" s="30" t="str">
        <f t="shared" si="164"/>
        <v>69</v>
      </c>
      <c r="AB67" s="30" t="str">
        <f t="shared" si="165"/>
        <v>08</v>
      </c>
      <c r="AC67" s="19" t="str">
        <f t="shared" ref="AC67:AD67" si="168">AC66</f>
        <v>72</v>
      </c>
      <c r="AD67" s="19" t="str">
        <f t="shared" si="168"/>
        <v>69</v>
      </c>
      <c r="AE67" s="20">
        <f>ROUNDUP(((((AC67+AD67)*2)+3)*0.0254),3)</f>
        <v>7.2389999999999999</v>
      </c>
      <c r="AG67" s="21">
        <f t="shared" ref="AG67:AG72" si="169">U67</f>
        <v>7.2389999999999999</v>
      </c>
      <c r="AH67" s="25">
        <f>VLOOKUP(R67,'SFG-RM'!A:B,2,0)</f>
        <v>21.475377269999999</v>
      </c>
      <c r="AI67" s="19">
        <f t="shared" si="157"/>
        <v>155.46025605752999</v>
      </c>
      <c r="AJ67" s="41"/>
      <c r="AK67" s="41"/>
      <c r="AL67" s="41"/>
      <c r="AM67" s="41"/>
      <c r="AN67" s="41"/>
      <c r="AO67" s="41"/>
      <c r="AP67" s="41"/>
      <c r="AQ67" s="41"/>
      <c r="AR67" s="41"/>
      <c r="AS67" s="43"/>
      <c r="AT67" s="37">
        <f t="shared" ref="AT67:AU67" si="170">AT66</f>
        <v>183.405</v>
      </c>
      <c r="AU67" s="31">
        <f t="shared" si="170"/>
        <v>207</v>
      </c>
    </row>
    <row r="68" spans="1:47">
      <c r="A68" s="40">
        <v>67</v>
      </c>
      <c r="B68" s="39">
        <v>4</v>
      </c>
      <c r="C68" s="15">
        <f t="shared" ref="C68:H68" si="171">C67</f>
        <v>8</v>
      </c>
      <c r="D68" s="15" t="str">
        <f t="shared" si="171"/>
        <v>28.03.2024</v>
      </c>
      <c r="E68" s="16" t="str">
        <f t="shared" si="171"/>
        <v>SFG-FRBNET-MEM-BOR-72X69X08</v>
      </c>
      <c r="F68" s="16" t="str">
        <f t="shared" si="171"/>
        <v>Restonic Hotel Motel Bonnell Euro Top Memory Border 72X69X08</v>
      </c>
      <c r="G68" s="16" t="str">
        <f t="shared" si="171"/>
        <v>SFG-FRBNET-MEM-BOR-72X69X08</v>
      </c>
      <c r="H68" s="16" t="str">
        <f t="shared" si="171"/>
        <v>Restonic Hotel Motel Bonnell Euro Top Memory Border 72X69X08</v>
      </c>
      <c r="I68" s="16" t="s">
        <v>2288</v>
      </c>
      <c r="J68" s="16" t="s">
        <v>2289</v>
      </c>
      <c r="K68" s="16" t="s">
        <v>2290</v>
      </c>
      <c r="L68" s="16" t="s">
        <v>25</v>
      </c>
      <c r="M68" s="17">
        <v>1</v>
      </c>
      <c r="N68" s="16" t="s">
        <v>2291</v>
      </c>
      <c r="O68" s="16" t="s">
        <v>2292</v>
      </c>
      <c r="P68" s="18">
        <v>40</v>
      </c>
      <c r="Q68" s="16" t="s">
        <v>2293</v>
      </c>
      <c r="R68" s="35" t="s">
        <v>1964</v>
      </c>
      <c r="S68" s="35" t="s">
        <v>1965</v>
      </c>
      <c r="T68" s="35" t="s">
        <v>25</v>
      </c>
      <c r="U68" s="36">
        <v>1</v>
      </c>
      <c r="V68" s="16" t="s">
        <v>2294</v>
      </c>
      <c r="W68" s="16" t="s">
        <v>2276</v>
      </c>
      <c r="X68" s="16" t="s">
        <v>2295</v>
      </c>
      <c r="Y68" s="29" t="str">
        <f t="shared" si="162"/>
        <v>72X69X08</v>
      </c>
      <c r="Z68" s="30" t="str">
        <f t="shared" si="163"/>
        <v>72</v>
      </c>
      <c r="AA68" s="30" t="str">
        <f t="shared" si="164"/>
        <v>69</v>
      </c>
      <c r="AB68" s="30" t="str">
        <f t="shared" si="165"/>
        <v>08</v>
      </c>
      <c r="AC68" s="19" t="str">
        <f t="shared" ref="AC68:AD68" si="172">AC67</f>
        <v>72</v>
      </c>
      <c r="AD68" s="19" t="str">
        <f t="shared" si="172"/>
        <v>69</v>
      </c>
      <c r="AE68" s="20">
        <f>ROUNDUP(((((72+30)*2)+3)*0.0254),3)</f>
        <v>5.258</v>
      </c>
      <c r="AG68" s="21">
        <f t="shared" si="169"/>
        <v>1</v>
      </c>
      <c r="AH68">
        <f>VLOOKUP(R68,'Rm-feb-24'!B:P,15,0)</f>
        <v>5.9957000000000003</v>
      </c>
      <c r="AI68" s="19">
        <f t="shared" si="157"/>
        <v>5.9957000000000003</v>
      </c>
      <c r="AJ68" s="41"/>
      <c r="AK68" s="41"/>
      <c r="AL68" s="41"/>
      <c r="AM68" s="41"/>
      <c r="AN68" s="41"/>
      <c r="AO68" s="41"/>
      <c r="AP68" s="41"/>
      <c r="AQ68" s="41"/>
      <c r="AR68" s="41"/>
      <c r="AS68" s="43"/>
      <c r="AT68" s="37">
        <f t="shared" ref="AT68:AU68" si="173">AT67</f>
        <v>183.405</v>
      </c>
      <c r="AU68" s="31">
        <f t="shared" si="173"/>
        <v>207</v>
      </c>
    </row>
    <row r="69" spans="1:47">
      <c r="A69" s="40">
        <v>68</v>
      </c>
      <c r="B69" s="39">
        <v>5</v>
      </c>
      <c r="C69" s="15">
        <f t="shared" ref="C69:H69" si="174">C68</f>
        <v>8</v>
      </c>
      <c r="D69" s="15" t="str">
        <f t="shared" si="174"/>
        <v>28.03.2024</v>
      </c>
      <c r="E69" s="16" t="str">
        <f t="shared" si="174"/>
        <v>SFG-FRBNET-MEM-BOR-72X69X08</v>
      </c>
      <c r="F69" s="16" t="str">
        <f t="shared" si="174"/>
        <v>Restonic Hotel Motel Bonnell Euro Top Memory Border 72X69X08</v>
      </c>
      <c r="G69" s="16" t="str">
        <f t="shared" si="174"/>
        <v>SFG-FRBNET-MEM-BOR-72X69X08</v>
      </c>
      <c r="H69" s="16" t="str">
        <f t="shared" si="174"/>
        <v>Restonic Hotel Motel Bonnell Euro Top Memory Border 72X69X08</v>
      </c>
      <c r="I69" s="16" t="s">
        <v>2288</v>
      </c>
      <c r="J69" s="16" t="s">
        <v>2289</v>
      </c>
      <c r="K69" s="16" t="s">
        <v>2290</v>
      </c>
      <c r="L69" s="16" t="s">
        <v>25</v>
      </c>
      <c r="M69" s="17">
        <v>1</v>
      </c>
      <c r="N69" s="16" t="s">
        <v>2291</v>
      </c>
      <c r="O69" s="16" t="s">
        <v>2292</v>
      </c>
      <c r="P69" s="18">
        <v>50</v>
      </c>
      <c r="Q69" s="16" t="s">
        <v>2293</v>
      </c>
      <c r="R69" s="35" t="s">
        <v>459</v>
      </c>
      <c r="S69" s="35" t="s">
        <v>460</v>
      </c>
      <c r="T69" s="35" t="s">
        <v>25</v>
      </c>
      <c r="U69" s="36">
        <v>1</v>
      </c>
      <c r="V69" s="16" t="s">
        <v>2294</v>
      </c>
      <c r="W69" s="16" t="s">
        <v>2276</v>
      </c>
      <c r="X69" s="16" t="s">
        <v>2295</v>
      </c>
      <c r="Y69" s="29" t="str">
        <f t="shared" si="162"/>
        <v>72X69X08</v>
      </c>
      <c r="Z69" s="30" t="str">
        <f t="shared" si="163"/>
        <v>72</v>
      </c>
      <c r="AA69" s="30" t="str">
        <f t="shared" si="164"/>
        <v>69</v>
      </c>
      <c r="AB69" s="30" t="str">
        <f t="shared" si="165"/>
        <v>08</v>
      </c>
      <c r="AC69" s="19" t="str">
        <f t="shared" ref="AC69:AD69" si="175">AC68</f>
        <v>72</v>
      </c>
      <c r="AD69" s="19" t="str">
        <f t="shared" si="175"/>
        <v>69</v>
      </c>
      <c r="AG69" s="21">
        <f t="shared" si="169"/>
        <v>1</v>
      </c>
      <c r="AH69">
        <f>VLOOKUP(R69,'Rm-feb-24'!B:P,15,0)</f>
        <v>1.3274999999999999</v>
      </c>
      <c r="AI69" s="19">
        <f t="shared" si="157"/>
        <v>1.3274999999999999</v>
      </c>
      <c r="AJ69" s="41"/>
      <c r="AK69" s="41"/>
      <c r="AL69" s="41"/>
      <c r="AM69" s="41"/>
      <c r="AN69" s="41"/>
      <c r="AO69" s="41"/>
      <c r="AP69" s="41"/>
      <c r="AQ69" s="41"/>
      <c r="AR69" s="41"/>
      <c r="AS69" s="43"/>
      <c r="AT69" s="37">
        <f t="shared" ref="AT69:AU69" si="176">AT68</f>
        <v>183.405</v>
      </c>
      <c r="AU69" s="31">
        <f t="shared" si="176"/>
        <v>207</v>
      </c>
    </row>
    <row r="70" spans="1:47">
      <c r="A70" s="40">
        <v>69</v>
      </c>
      <c r="B70" s="39">
        <v>6</v>
      </c>
      <c r="C70" s="15">
        <f t="shared" ref="C70:H70" si="177">C69</f>
        <v>8</v>
      </c>
      <c r="D70" s="15" t="str">
        <f t="shared" si="177"/>
        <v>28.03.2024</v>
      </c>
      <c r="E70" s="16" t="str">
        <f t="shared" si="177"/>
        <v>SFG-FRBNET-MEM-BOR-72X69X08</v>
      </c>
      <c r="F70" s="16" t="str">
        <f t="shared" si="177"/>
        <v>Restonic Hotel Motel Bonnell Euro Top Memory Border 72X69X08</v>
      </c>
      <c r="G70" s="16" t="str">
        <f t="shared" si="177"/>
        <v>SFG-FRBNET-MEM-BOR-72X69X08</v>
      </c>
      <c r="H70" s="16" t="str">
        <f t="shared" si="177"/>
        <v>Restonic Hotel Motel Bonnell Euro Top Memory Border 72X69X08</v>
      </c>
      <c r="I70" s="16" t="s">
        <v>2288</v>
      </c>
      <c r="J70" s="16" t="s">
        <v>2289</v>
      </c>
      <c r="K70" s="16" t="s">
        <v>2290</v>
      </c>
      <c r="L70" s="16" t="s">
        <v>25</v>
      </c>
      <c r="M70" s="17">
        <v>1</v>
      </c>
      <c r="N70" s="16" t="s">
        <v>2291</v>
      </c>
      <c r="O70" s="16" t="s">
        <v>2292</v>
      </c>
      <c r="P70" s="18">
        <v>60</v>
      </c>
      <c r="Q70" s="16" t="s">
        <v>2293</v>
      </c>
      <c r="R70" s="35" t="s">
        <v>2232</v>
      </c>
      <c r="S70" s="35" t="s">
        <v>2233</v>
      </c>
      <c r="T70" s="35" t="s">
        <v>25</v>
      </c>
      <c r="U70" s="36">
        <v>1</v>
      </c>
      <c r="V70" s="16" t="s">
        <v>2294</v>
      </c>
      <c r="W70" s="16" t="s">
        <v>2276</v>
      </c>
      <c r="X70" s="16" t="s">
        <v>2295</v>
      </c>
      <c r="Y70" s="29" t="str">
        <f t="shared" si="162"/>
        <v>72X69X08</v>
      </c>
      <c r="Z70" s="30" t="str">
        <f t="shared" si="163"/>
        <v>72</v>
      </c>
      <c r="AA70" s="30" t="str">
        <f t="shared" si="164"/>
        <v>69</v>
      </c>
      <c r="AB70" s="30" t="str">
        <f t="shared" si="165"/>
        <v>08</v>
      </c>
      <c r="AC70" s="19" t="str">
        <f t="shared" ref="AC70:AD70" si="178">AC69</f>
        <v>72</v>
      </c>
      <c r="AD70" s="19" t="str">
        <f t="shared" si="178"/>
        <v>69</v>
      </c>
      <c r="AG70" s="21">
        <f t="shared" si="169"/>
        <v>1</v>
      </c>
      <c r="AH70">
        <f>VLOOKUP(R70,'Rm-feb-24'!B:P,15,0)</f>
        <v>1.7318</v>
      </c>
      <c r="AI70" s="19">
        <f t="shared" si="157"/>
        <v>1.7318</v>
      </c>
      <c r="AJ70" s="41"/>
      <c r="AK70" s="41"/>
      <c r="AL70" s="41"/>
      <c r="AM70" s="41"/>
      <c r="AN70" s="41"/>
      <c r="AO70" s="41"/>
      <c r="AP70" s="41"/>
      <c r="AQ70" s="41"/>
      <c r="AR70" s="41"/>
      <c r="AS70" s="43"/>
      <c r="AT70" s="37">
        <f t="shared" ref="AT70:AU70" si="179">AT69</f>
        <v>183.405</v>
      </c>
      <c r="AU70" s="31">
        <f t="shared" si="179"/>
        <v>207</v>
      </c>
    </row>
    <row r="71" spans="1:47">
      <c r="A71" s="40">
        <v>70</v>
      </c>
      <c r="B71" s="39">
        <v>7</v>
      </c>
      <c r="C71" s="15">
        <f t="shared" ref="C71:H71" si="180">C70</f>
        <v>8</v>
      </c>
      <c r="D71" s="15" t="str">
        <f t="shared" si="180"/>
        <v>28.03.2024</v>
      </c>
      <c r="E71" s="16" t="str">
        <f t="shared" si="180"/>
        <v>SFG-FRBNET-MEM-BOR-72X69X08</v>
      </c>
      <c r="F71" s="16" t="str">
        <f t="shared" si="180"/>
        <v>Restonic Hotel Motel Bonnell Euro Top Memory Border 72X69X08</v>
      </c>
      <c r="G71" s="16" t="str">
        <f t="shared" si="180"/>
        <v>SFG-FRBNET-MEM-BOR-72X69X08</v>
      </c>
      <c r="H71" s="16" t="str">
        <f t="shared" si="180"/>
        <v>Restonic Hotel Motel Bonnell Euro Top Memory Border 72X69X08</v>
      </c>
      <c r="I71" s="16" t="s">
        <v>2288</v>
      </c>
      <c r="J71" s="16" t="s">
        <v>2289</v>
      </c>
      <c r="K71" s="16" t="s">
        <v>2290</v>
      </c>
      <c r="L71" s="16" t="s">
        <v>25</v>
      </c>
      <c r="M71" s="17">
        <v>1</v>
      </c>
      <c r="N71" s="16" t="s">
        <v>2291</v>
      </c>
      <c r="O71" s="16" t="s">
        <v>2292</v>
      </c>
      <c r="P71" s="18">
        <v>70</v>
      </c>
      <c r="Q71" s="16" t="s">
        <v>2293</v>
      </c>
      <c r="R71" s="35" t="s">
        <v>18739</v>
      </c>
      <c r="S71" s="35" t="s">
        <v>34278</v>
      </c>
      <c r="T71" s="35" t="s">
        <v>192</v>
      </c>
      <c r="U71" s="36">
        <v>0.64</v>
      </c>
      <c r="V71" s="16" t="s">
        <v>2292</v>
      </c>
      <c r="W71" s="16" t="s">
        <v>2276</v>
      </c>
      <c r="X71" s="16" t="s">
        <v>2295</v>
      </c>
      <c r="Y71" s="29" t="str">
        <f t="shared" si="162"/>
        <v>72X69X08</v>
      </c>
      <c r="Z71" s="30" t="str">
        <f t="shared" si="163"/>
        <v>72</v>
      </c>
      <c r="AA71" s="30" t="str">
        <f t="shared" si="164"/>
        <v>69</v>
      </c>
      <c r="AB71" s="30" t="str">
        <f t="shared" si="165"/>
        <v>08</v>
      </c>
      <c r="AC71" s="19" t="str">
        <f t="shared" ref="AC71:AD71" si="181">AC70</f>
        <v>72</v>
      </c>
      <c r="AD71" s="19" t="str">
        <f t="shared" si="181"/>
        <v>69</v>
      </c>
      <c r="AG71" s="21">
        <f t="shared" si="169"/>
        <v>0.64</v>
      </c>
      <c r="AH71" s="25">
        <f>VLOOKUP(R71,'SFG-RM'!A:B,2,0)</f>
        <v>14.621455289401199</v>
      </c>
      <c r="AI71" s="19">
        <f t="shared" si="157"/>
        <v>9.3577313852167681</v>
      </c>
      <c r="AJ71" s="41"/>
      <c r="AK71" s="41"/>
      <c r="AL71" s="41"/>
      <c r="AM71" s="41"/>
      <c r="AN71" s="41"/>
      <c r="AO71" s="41"/>
      <c r="AP71" s="41"/>
      <c r="AQ71" s="41"/>
      <c r="AR71" s="41"/>
      <c r="AS71" s="43"/>
      <c r="AT71" s="37">
        <f t="shared" ref="AT71:AU71" si="182">AT70</f>
        <v>183.405</v>
      </c>
      <c r="AU71" s="31">
        <f t="shared" si="182"/>
        <v>207</v>
      </c>
    </row>
    <row r="72" spans="1:47">
      <c r="A72" s="40">
        <v>71</v>
      </c>
      <c r="B72" s="39">
        <v>8</v>
      </c>
      <c r="C72" s="15">
        <f t="shared" ref="C72:H72" si="183">C71</f>
        <v>8</v>
      </c>
      <c r="D72" s="15" t="str">
        <f t="shared" si="183"/>
        <v>28.03.2024</v>
      </c>
      <c r="E72" s="16" t="str">
        <f t="shared" si="183"/>
        <v>SFG-FRBNET-MEM-BOR-72X69X08</v>
      </c>
      <c r="F72" s="16" t="str">
        <f t="shared" si="183"/>
        <v>Restonic Hotel Motel Bonnell Euro Top Memory Border 72X69X08</v>
      </c>
      <c r="G72" s="16" t="str">
        <f t="shared" si="183"/>
        <v>SFG-FRBNET-MEM-BOR-72X69X08</v>
      </c>
      <c r="H72" s="16" t="str">
        <f t="shared" si="183"/>
        <v>Restonic Hotel Motel Bonnell Euro Top Memory Border 72X69X08</v>
      </c>
      <c r="I72" s="16" t="s">
        <v>2288</v>
      </c>
      <c r="J72" s="16" t="s">
        <v>2289</v>
      </c>
      <c r="K72" s="16" t="s">
        <v>2290</v>
      </c>
      <c r="L72" s="16" t="s">
        <v>25</v>
      </c>
      <c r="M72" s="17">
        <v>1</v>
      </c>
      <c r="N72" s="16" t="s">
        <v>2291</v>
      </c>
      <c r="O72" s="16" t="s">
        <v>2292</v>
      </c>
      <c r="P72" s="18">
        <v>80</v>
      </c>
      <c r="Q72" s="16" t="s">
        <v>2293</v>
      </c>
      <c r="R72" s="35" t="s">
        <v>1479</v>
      </c>
      <c r="S72" s="35" t="s">
        <v>1480</v>
      </c>
      <c r="T72" s="35" t="s">
        <v>165</v>
      </c>
      <c r="U72" s="36">
        <v>2</v>
      </c>
      <c r="V72" s="16" t="s">
        <v>2294</v>
      </c>
      <c r="W72" s="16" t="s">
        <v>2276</v>
      </c>
      <c r="X72" s="16" t="s">
        <v>2295</v>
      </c>
      <c r="Y72" s="29" t="str">
        <f t="shared" si="162"/>
        <v>72X69X08</v>
      </c>
      <c r="Z72" s="30" t="str">
        <f t="shared" si="163"/>
        <v>72</v>
      </c>
      <c r="AA72" s="30" t="str">
        <f t="shared" si="164"/>
        <v>69</v>
      </c>
      <c r="AB72" s="30" t="str">
        <f t="shared" si="165"/>
        <v>08</v>
      </c>
      <c r="AC72" s="19" t="str">
        <f t="shared" ref="AC72:AD72" si="184">AC71</f>
        <v>72</v>
      </c>
      <c r="AD72" s="19" t="str">
        <f t="shared" si="184"/>
        <v>69</v>
      </c>
      <c r="AG72" s="21">
        <f t="shared" si="169"/>
        <v>2</v>
      </c>
      <c r="AH72">
        <f>VLOOKUP(R72,'Rm-feb-24'!B:P,15,0)</f>
        <v>4.6721000000000004</v>
      </c>
      <c r="AI72" s="19">
        <f t="shared" si="157"/>
        <v>9.3442000000000007</v>
      </c>
      <c r="AJ72" s="41"/>
      <c r="AK72" s="41"/>
      <c r="AL72" s="41"/>
      <c r="AM72" s="41"/>
      <c r="AN72" s="41"/>
      <c r="AO72" s="41"/>
      <c r="AP72" s="41"/>
      <c r="AQ72" s="41"/>
      <c r="AR72" s="41"/>
      <c r="AS72" s="43"/>
      <c r="AT72" s="37">
        <f t="shared" ref="AT72:AU72" si="185">AT71</f>
        <v>183.405</v>
      </c>
      <c r="AU72" s="31">
        <f t="shared" si="185"/>
        <v>207</v>
      </c>
    </row>
    <row r="73" spans="1:47">
      <c r="A73" s="40">
        <v>72</v>
      </c>
    </row>
    <row r="74" spans="1:47">
      <c r="A74" s="40">
        <v>73</v>
      </c>
      <c r="B74" s="39">
        <v>1</v>
      </c>
      <c r="C74" s="15">
        <v>9</v>
      </c>
      <c r="D74" s="15" t="s">
        <v>34276</v>
      </c>
      <c r="E74" s="38" t="s">
        <v>34296</v>
      </c>
      <c r="F74" s="38" t="s">
        <v>34297</v>
      </c>
      <c r="G74" s="16" t="str">
        <f>E74</f>
        <v>SFG-FRBNET-MEM-BOR-75X33X08</v>
      </c>
      <c r="H74" s="16" t="str">
        <f>F74</f>
        <v>Restonic Hotel Motel Bonnell Euro Top Memory Border 75X33X08</v>
      </c>
      <c r="I74" s="16" t="s">
        <v>2288</v>
      </c>
      <c r="J74" s="16" t="s">
        <v>2289</v>
      </c>
      <c r="K74" s="16" t="s">
        <v>2290</v>
      </c>
      <c r="L74" s="16" t="s">
        <v>25</v>
      </c>
      <c r="M74" s="17">
        <v>1</v>
      </c>
      <c r="N74" s="16" t="s">
        <v>2291</v>
      </c>
      <c r="O74" s="16" t="s">
        <v>2292</v>
      </c>
      <c r="P74" s="18">
        <v>10</v>
      </c>
      <c r="Q74" s="16" t="s">
        <v>2293</v>
      </c>
      <c r="R74" s="35" t="s">
        <v>1659</v>
      </c>
      <c r="S74" s="35" t="s">
        <v>1660</v>
      </c>
      <c r="T74" s="35" t="s">
        <v>192</v>
      </c>
      <c r="U74" s="17">
        <v>5.6</v>
      </c>
      <c r="V74" s="16" t="s">
        <v>2294</v>
      </c>
      <c r="W74" s="16" t="s">
        <v>2276</v>
      </c>
      <c r="X74" s="16" t="s">
        <v>2295</v>
      </c>
      <c r="Y74" s="29" t="str">
        <f>RIGHT(E74,8)</f>
        <v>75X33X08</v>
      </c>
      <c r="Z74" s="30" t="str">
        <f>LEFT(Y74,2)</f>
        <v>75</v>
      </c>
      <c r="AA74" s="30" t="str">
        <f>MID(Y74,4,2)</f>
        <v>33</v>
      </c>
      <c r="AB74" s="30" t="str">
        <f>RIGHT(Y74,2)</f>
        <v>08</v>
      </c>
      <c r="AC74" s="19" t="str">
        <f>Z74</f>
        <v>75</v>
      </c>
      <c r="AD74" s="19" t="str">
        <f>AA74</f>
        <v>33</v>
      </c>
      <c r="AG74" s="20">
        <f>U74/10000</f>
        <v>5.5999999999999995E-4</v>
      </c>
      <c r="AH74">
        <f>VLOOKUP(R74,'Rm-feb-24'!B:P,15,0)</f>
        <v>231.14230000000001</v>
      </c>
      <c r="AI74" s="19">
        <f t="shared" ref="AI74:AI81" si="186">AG74*AH74</f>
        <v>0.129439688</v>
      </c>
      <c r="AJ74" s="41">
        <f>SUM(AI74:AI81)</f>
        <v>147.41189482622678</v>
      </c>
      <c r="AK74" s="41">
        <f>ROUND(AJ74,3)</f>
        <v>147.41200000000001</v>
      </c>
      <c r="AL74" s="41">
        <f>AK74</f>
        <v>147.41200000000001</v>
      </c>
      <c r="AM74" s="41">
        <f>+AL74+AR74</f>
        <v>165.65408758800001</v>
      </c>
      <c r="AN74" s="41">
        <f>+SUM(((AL74*3%*18%)))</f>
        <v>0.79602479999999998</v>
      </c>
      <c r="AO74" s="41">
        <f t="shared" ref="AO74" si="187">+SUM(((AL74*14.33%*53%)))</f>
        <v>11.195793988000002</v>
      </c>
      <c r="AP74" s="41">
        <f t="shared" ref="AP74" si="188">+SUM(((AL74*5.92%*53%)))</f>
        <v>4.6251989120000001</v>
      </c>
      <c r="AQ74" s="41">
        <f t="shared" ref="AQ74" si="189">+SUM(((AL74*2.08%*53%)))</f>
        <v>1.6250698880000001</v>
      </c>
      <c r="AR74" s="41">
        <f>SUM(AN74:AQ74)</f>
        <v>18.242087588</v>
      </c>
      <c r="AS74" s="42">
        <f>ROUNDUP(AM74,0)</f>
        <v>166</v>
      </c>
      <c r="AT74" s="37">
        <f>AL74</f>
        <v>147.41200000000001</v>
      </c>
      <c r="AU74" s="31">
        <f>AS74</f>
        <v>166</v>
      </c>
    </row>
    <row r="75" spans="1:47">
      <c r="A75" s="40">
        <v>74</v>
      </c>
      <c r="B75" s="39">
        <v>2</v>
      </c>
      <c r="C75" s="15">
        <f t="shared" ref="C75:H75" si="190">C74</f>
        <v>9</v>
      </c>
      <c r="D75" s="15" t="str">
        <f t="shared" si="190"/>
        <v>28.03.2024</v>
      </c>
      <c r="E75" s="16" t="str">
        <f t="shared" si="190"/>
        <v>SFG-FRBNET-MEM-BOR-75X33X08</v>
      </c>
      <c r="F75" s="16" t="str">
        <f t="shared" si="190"/>
        <v>Restonic Hotel Motel Bonnell Euro Top Memory Border 75X33X08</v>
      </c>
      <c r="G75" s="16" t="str">
        <f t="shared" si="190"/>
        <v>SFG-FRBNET-MEM-BOR-75X33X08</v>
      </c>
      <c r="H75" s="16" t="str">
        <f t="shared" si="190"/>
        <v>Restonic Hotel Motel Bonnell Euro Top Memory Border 75X33X08</v>
      </c>
      <c r="I75" s="16" t="s">
        <v>2288</v>
      </c>
      <c r="J75" s="16" t="s">
        <v>2289</v>
      </c>
      <c r="K75" s="16" t="s">
        <v>2290</v>
      </c>
      <c r="L75" s="16" t="s">
        <v>25</v>
      </c>
      <c r="M75" s="17">
        <v>1</v>
      </c>
      <c r="N75" s="16" t="s">
        <v>2291</v>
      </c>
      <c r="O75" s="16" t="s">
        <v>2292</v>
      </c>
      <c r="P75" s="18">
        <v>20</v>
      </c>
      <c r="Q75" s="16" t="s">
        <v>2293</v>
      </c>
      <c r="R75" s="35" t="s">
        <v>698</v>
      </c>
      <c r="S75" s="35" t="s">
        <v>699</v>
      </c>
      <c r="T75" s="35" t="s">
        <v>192</v>
      </c>
      <c r="U75" s="17">
        <v>5</v>
      </c>
      <c r="V75" s="16" t="s">
        <v>2294</v>
      </c>
      <c r="W75" s="16" t="s">
        <v>2276</v>
      </c>
      <c r="X75" s="16" t="s">
        <v>2295</v>
      </c>
      <c r="Y75" s="29" t="str">
        <f t="shared" ref="Y75:Y81" si="191">RIGHT(E75,8)</f>
        <v>75X33X08</v>
      </c>
      <c r="Z75" s="30" t="str">
        <f t="shared" ref="Z75:Z81" si="192">LEFT(Y75,2)</f>
        <v>75</v>
      </c>
      <c r="AA75" s="30" t="str">
        <f t="shared" ref="AA75:AA81" si="193">MID(Y75,4,2)</f>
        <v>33</v>
      </c>
      <c r="AB75" s="30" t="str">
        <f t="shared" ref="AB75:AB81" si="194">RIGHT(Y75,2)</f>
        <v>08</v>
      </c>
      <c r="AC75" s="19" t="str">
        <f>AC74</f>
        <v>75</v>
      </c>
      <c r="AD75" s="19" t="str">
        <f>AD74</f>
        <v>33</v>
      </c>
      <c r="AG75" s="20">
        <f>U75/5000</f>
        <v>1E-3</v>
      </c>
      <c r="AH75">
        <f>VLOOKUP(R75,'Rm-feb-24'!B:P,15,0)</f>
        <v>58</v>
      </c>
      <c r="AI75" s="19">
        <f t="shared" si="186"/>
        <v>5.8000000000000003E-2</v>
      </c>
      <c r="AJ75" s="41"/>
      <c r="AK75" s="41"/>
      <c r="AL75" s="41"/>
      <c r="AM75" s="41"/>
      <c r="AN75" s="41"/>
      <c r="AO75" s="41"/>
      <c r="AP75" s="41"/>
      <c r="AQ75" s="41"/>
      <c r="AR75" s="41"/>
      <c r="AS75" s="43"/>
      <c r="AT75" s="37">
        <f t="shared" ref="AT75:AU75" si="195">AT74</f>
        <v>147.41200000000001</v>
      </c>
      <c r="AU75" s="31">
        <f t="shared" si="195"/>
        <v>166</v>
      </c>
    </row>
    <row r="76" spans="1:47">
      <c r="A76" s="40">
        <v>75</v>
      </c>
      <c r="B76" s="39">
        <v>3</v>
      </c>
      <c r="C76" s="15">
        <f t="shared" ref="C76:H76" si="196">C75</f>
        <v>9</v>
      </c>
      <c r="D76" s="15" t="str">
        <f t="shared" si="196"/>
        <v>28.03.2024</v>
      </c>
      <c r="E76" s="16" t="str">
        <f t="shared" si="196"/>
        <v>SFG-FRBNET-MEM-BOR-75X33X08</v>
      </c>
      <c r="F76" s="16" t="str">
        <f t="shared" si="196"/>
        <v>Restonic Hotel Motel Bonnell Euro Top Memory Border 75X33X08</v>
      </c>
      <c r="G76" s="16" t="str">
        <f t="shared" si="196"/>
        <v>SFG-FRBNET-MEM-BOR-75X33X08</v>
      </c>
      <c r="H76" s="16" t="str">
        <f t="shared" si="196"/>
        <v>Restonic Hotel Motel Bonnell Euro Top Memory Border 75X33X08</v>
      </c>
      <c r="I76" s="16" t="s">
        <v>2288</v>
      </c>
      <c r="J76" s="16" t="s">
        <v>2289</v>
      </c>
      <c r="K76" s="16" t="s">
        <v>2290</v>
      </c>
      <c r="L76" s="16" t="s">
        <v>25</v>
      </c>
      <c r="M76" s="17">
        <v>1</v>
      </c>
      <c r="N76" s="16" t="s">
        <v>2291</v>
      </c>
      <c r="O76" s="16" t="s">
        <v>2292</v>
      </c>
      <c r="P76" s="18">
        <v>30</v>
      </c>
      <c r="Q76" s="16" t="s">
        <v>2293</v>
      </c>
      <c r="R76" s="35" t="s">
        <v>18727</v>
      </c>
      <c r="S76" s="35" t="s">
        <v>34279</v>
      </c>
      <c r="T76" s="35" t="s">
        <v>192</v>
      </c>
      <c r="U76" s="17">
        <f>AE76</f>
        <v>5.5630000000000006</v>
      </c>
      <c r="V76" s="16" t="s">
        <v>2292</v>
      </c>
      <c r="W76" s="16" t="s">
        <v>2276</v>
      </c>
      <c r="X76" s="16" t="s">
        <v>2295</v>
      </c>
      <c r="Y76" s="29" t="str">
        <f t="shared" si="191"/>
        <v>75X33X08</v>
      </c>
      <c r="Z76" s="30" t="str">
        <f t="shared" si="192"/>
        <v>75</v>
      </c>
      <c r="AA76" s="30" t="str">
        <f t="shared" si="193"/>
        <v>33</v>
      </c>
      <c r="AB76" s="30" t="str">
        <f t="shared" si="194"/>
        <v>08</v>
      </c>
      <c r="AC76" s="19" t="str">
        <f t="shared" ref="AC76:AD76" si="197">AC75</f>
        <v>75</v>
      </c>
      <c r="AD76" s="19" t="str">
        <f t="shared" si="197"/>
        <v>33</v>
      </c>
      <c r="AE76" s="20">
        <f>ROUNDUP(((((AC76+AD76)*2)+3)*0.0254),3)</f>
        <v>5.5630000000000006</v>
      </c>
      <c r="AG76" s="21">
        <f t="shared" ref="AG76:AG81" si="198">U76</f>
        <v>5.5630000000000006</v>
      </c>
      <c r="AH76" s="25">
        <f>VLOOKUP(R76,'SFG-RM'!A:B,2,0)</f>
        <v>21.475377269999999</v>
      </c>
      <c r="AI76" s="19">
        <f t="shared" si="186"/>
        <v>119.46752375301001</v>
      </c>
      <c r="AJ76" s="41"/>
      <c r="AK76" s="41"/>
      <c r="AL76" s="41"/>
      <c r="AM76" s="41"/>
      <c r="AN76" s="41"/>
      <c r="AO76" s="41"/>
      <c r="AP76" s="41"/>
      <c r="AQ76" s="41"/>
      <c r="AR76" s="41"/>
      <c r="AS76" s="43"/>
      <c r="AT76" s="37">
        <f t="shared" ref="AT76:AU76" si="199">AT75</f>
        <v>147.41200000000001</v>
      </c>
      <c r="AU76" s="31">
        <f t="shared" si="199"/>
        <v>166</v>
      </c>
    </row>
    <row r="77" spans="1:47">
      <c r="A77" s="40">
        <v>76</v>
      </c>
      <c r="B77" s="39">
        <v>4</v>
      </c>
      <c r="C77" s="15">
        <f t="shared" ref="C77:H77" si="200">C76</f>
        <v>9</v>
      </c>
      <c r="D77" s="15" t="str">
        <f t="shared" si="200"/>
        <v>28.03.2024</v>
      </c>
      <c r="E77" s="16" t="str">
        <f t="shared" si="200"/>
        <v>SFG-FRBNET-MEM-BOR-75X33X08</v>
      </c>
      <c r="F77" s="16" t="str">
        <f t="shared" si="200"/>
        <v>Restonic Hotel Motel Bonnell Euro Top Memory Border 75X33X08</v>
      </c>
      <c r="G77" s="16" t="str">
        <f t="shared" si="200"/>
        <v>SFG-FRBNET-MEM-BOR-75X33X08</v>
      </c>
      <c r="H77" s="16" t="str">
        <f t="shared" si="200"/>
        <v>Restonic Hotel Motel Bonnell Euro Top Memory Border 75X33X08</v>
      </c>
      <c r="I77" s="16" t="s">
        <v>2288</v>
      </c>
      <c r="J77" s="16" t="s">
        <v>2289</v>
      </c>
      <c r="K77" s="16" t="s">
        <v>2290</v>
      </c>
      <c r="L77" s="16" t="s">
        <v>25</v>
      </c>
      <c r="M77" s="17">
        <v>1</v>
      </c>
      <c r="N77" s="16" t="s">
        <v>2291</v>
      </c>
      <c r="O77" s="16" t="s">
        <v>2292</v>
      </c>
      <c r="P77" s="18">
        <v>40</v>
      </c>
      <c r="Q77" s="16" t="s">
        <v>2293</v>
      </c>
      <c r="R77" s="35" t="s">
        <v>1964</v>
      </c>
      <c r="S77" s="35" t="s">
        <v>1965</v>
      </c>
      <c r="T77" s="35" t="s">
        <v>25</v>
      </c>
      <c r="U77" s="36">
        <v>1</v>
      </c>
      <c r="V77" s="16" t="s">
        <v>2294</v>
      </c>
      <c r="W77" s="16" t="s">
        <v>2276</v>
      </c>
      <c r="X77" s="16" t="s">
        <v>2295</v>
      </c>
      <c r="Y77" s="29" t="str">
        <f t="shared" si="191"/>
        <v>75X33X08</v>
      </c>
      <c r="Z77" s="30" t="str">
        <f t="shared" si="192"/>
        <v>75</v>
      </c>
      <c r="AA77" s="30" t="str">
        <f t="shared" si="193"/>
        <v>33</v>
      </c>
      <c r="AB77" s="30" t="str">
        <f t="shared" si="194"/>
        <v>08</v>
      </c>
      <c r="AC77" s="19" t="str">
        <f t="shared" ref="AC77:AD77" si="201">AC76</f>
        <v>75</v>
      </c>
      <c r="AD77" s="19" t="str">
        <f t="shared" si="201"/>
        <v>33</v>
      </c>
      <c r="AE77" s="20">
        <f>ROUNDUP(((((72+30)*2)+3)*0.0254),3)</f>
        <v>5.258</v>
      </c>
      <c r="AG77" s="21">
        <f t="shared" si="198"/>
        <v>1</v>
      </c>
      <c r="AH77">
        <f>VLOOKUP(R77,'Rm-feb-24'!B:P,15,0)</f>
        <v>5.9957000000000003</v>
      </c>
      <c r="AI77" s="19">
        <f t="shared" si="186"/>
        <v>5.9957000000000003</v>
      </c>
      <c r="AJ77" s="41"/>
      <c r="AK77" s="41"/>
      <c r="AL77" s="41"/>
      <c r="AM77" s="41"/>
      <c r="AN77" s="41"/>
      <c r="AO77" s="41"/>
      <c r="AP77" s="41"/>
      <c r="AQ77" s="41"/>
      <c r="AR77" s="41"/>
      <c r="AS77" s="43"/>
      <c r="AT77" s="37">
        <f t="shared" ref="AT77:AU77" si="202">AT76</f>
        <v>147.41200000000001</v>
      </c>
      <c r="AU77" s="31">
        <f t="shared" si="202"/>
        <v>166</v>
      </c>
    </row>
    <row r="78" spans="1:47">
      <c r="A78" s="40">
        <v>77</v>
      </c>
      <c r="B78" s="39">
        <v>5</v>
      </c>
      <c r="C78" s="15">
        <f t="shared" ref="C78:H78" si="203">C77</f>
        <v>9</v>
      </c>
      <c r="D78" s="15" t="str">
        <f t="shared" si="203"/>
        <v>28.03.2024</v>
      </c>
      <c r="E78" s="16" t="str">
        <f t="shared" si="203"/>
        <v>SFG-FRBNET-MEM-BOR-75X33X08</v>
      </c>
      <c r="F78" s="16" t="str">
        <f t="shared" si="203"/>
        <v>Restonic Hotel Motel Bonnell Euro Top Memory Border 75X33X08</v>
      </c>
      <c r="G78" s="16" t="str">
        <f t="shared" si="203"/>
        <v>SFG-FRBNET-MEM-BOR-75X33X08</v>
      </c>
      <c r="H78" s="16" t="str">
        <f t="shared" si="203"/>
        <v>Restonic Hotel Motel Bonnell Euro Top Memory Border 75X33X08</v>
      </c>
      <c r="I78" s="16" t="s">
        <v>2288</v>
      </c>
      <c r="J78" s="16" t="s">
        <v>2289</v>
      </c>
      <c r="K78" s="16" t="s">
        <v>2290</v>
      </c>
      <c r="L78" s="16" t="s">
        <v>25</v>
      </c>
      <c r="M78" s="17">
        <v>1</v>
      </c>
      <c r="N78" s="16" t="s">
        <v>2291</v>
      </c>
      <c r="O78" s="16" t="s">
        <v>2292</v>
      </c>
      <c r="P78" s="18">
        <v>50</v>
      </c>
      <c r="Q78" s="16" t="s">
        <v>2293</v>
      </c>
      <c r="R78" s="35" t="s">
        <v>459</v>
      </c>
      <c r="S78" s="35" t="s">
        <v>460</v>
      </c>
      <c r="T78" s="35" t="s">
        <v>25</v>
      </c>
      <c r="U78" s="36">
        <v>1</v>
      </c>
      <c r="V78" s="16" t="s">
        <v>2294</v>
      </c>
      <c r="W78" s="16" t="s">
        <v>2276</v>
      </c>
      <c r="X78" s="16" t="s">
        <v>2295</v>
      </c>
      <c r="Y78" s="29" t="str">
        <f t="shared" si="191"/>
        <v>75X33X08</v>
      </c>
      <c r="Z78" s="30" t="str">
        <f t="shared" si="192"/>
        <v>75</v>
      </c>
      <c r="AA78" s="30" t="str">
        <f t="shared" si="193"/>
        <v>33</v>
      </c>
      <c r="AB78" s="30" t="str">
        <f t="shared" si="194"/>
        <v>08</v>
      </c>
      <c r="AC78" s="19" t="str">
        <f t="shared" ref="AC78:AD78" si="204">AC77</f>
        <v>75</v>
      </c>
      <c r="AD78" s="19" t="str">
        <f t="shared" si="204"/>
        <v>33</v>
      </c>
      <c r="AG78" s="21">
        <f t="shared" si="198"/>
        <v>1</v>
      </c>
      <c r="AH78">
        <f>VLOOKUP(R78,'Rm-feb-24'!B:P,15,0)</f>
        <v>1.3274999999999999</v>
      </c>
      <c r="AI78" s="19">
        <f t="shared" si="186"/>
        <v>1.3274999999999999</v>
      </c>
      <c r="AJ78" s="41"/>
      <c r="AK78" s="41"/>
      <c r="AL78" s="41"/>
      <c r="AM78" s="41"/>
      <c r="AN78" s="41"/>
      <c r="AO78" s="41"/>
      <c r="AP78" s="41"/>
      <c r="AQ78" s="41"/>
      <c r="AR78" s="41"/>
      <c r="AS78" s="43"/>
      <c r="AT78" s="37">
        <f t="shared" ref="AT78:AU78" si="205">AT77</f>
        <v>147.41200000000001</v>
      </c>
      <c r="AU78" s="31">
        <f t="shared" si="205"/>
        <v>166</v>
      </c>
    </row>
    <row r="79" spans="1:47">
      <c r="A79" s="40">
        <v>78</v>
      </c>
      <c r="B79" s="39">
        <v>6</v>
      </c>
      <c r="C79" s="15">
        <f t="shared" ref="C79:H79" si="206">C78</f>
        <v>9</v>
      </c>
      <c r="D79" s="15" t="str">
        <f t="shared" si="206"/>
        <v>28.03.2024</v>
      </c>
      <c r="E79" s="16" t="str">
        <f t="shared" si="206"/>
        <v>SFG-FRBNET-MEM-BOR-75X33X08</v>
      </c>
      <c r="F79" s="16" t="str">
        <f t="shared" si="206"/>
        <v>Restonic Hotel Motel Bonnell Euro Top Memory Border 75X33X08</v>
      </c>
      <c r="G79" s="16" t="str">
        <f t="shared" si="206"/>
        <v>SFG-FRBNET-MEM-BOR-75X33X08</v>
      </c>
      <c r="H79" s="16" t="str">
        <f t="shared" si="206"/>
        <v>Restonic Hotel Motel Bonnell Euro Top Memory Border 75X33X08</v>
      </c>
      <c r="I79" s="16" t="s">
        <v>2288</v>
      </c>
      <c r="J79" s="16" t="s">
        <v>2289</v>
      </c>
      <c r="K79" s="16" t="s">
        <v>2290</v>
      </c>
      <c r="L79" s="16" t="s">
        <v>25</v>
      </c>
      <c r="M79" s="17">
        <v>1</v>
      </c>
      <c r="N79" s="16" t="s">
        <v>2291</v>
      </c>
      <c r="O79" s="16" t="s">
        <v>2292</v>
      </c>
      <c r="P79" s="18">
        <v>60</v>
      </c>
      <c r="Q79" s="16" t="s">
        <v>2293</v>
      </c>
      <c r="R79" s="35" t="s">
        <v>2232</v>
      </c>
      <c r="S79" s="35" t="s">
        <v>2233</v>
      </c>
      <c r="T79" s="35" t="s">
        <v>25</v>
      </c>
      <c r="U79" s="36">
        <v>1</v>
      </c>
      <c r="V79" s="16" t="s">
        <v>2294</v>
      </c>
      <c r="W79" s="16" t="s">
        <v>2276</v>
      </c>
      <c r="X79" s="16" t="s">
        <v>2295</v>
      </c>
      <c r="Y79" s="29" t="str">
        <f t="shared" si="191"/>
        <v>75X33X08</v>
      </c>
      <c r="Z79" s="30" t="str">
        <f t="shared" si="192"/>
        <v>75</v>
      </c>
      <c r="AA79" s="30" t="str">
        <f t="shared" si="193"/>
        <v>33</v>
      </c>
      <c r="AB79" s="30" t="str">
        <f t="shared" si="194"/>
        <v>08</v>
      </c>
      <c r="AC79" s="19" t="str">
        <f t="shared" ref="AC79:AD79" si="207">AC78</f>
        <v>75</v>
      </c>
      <c r="AD79" s="19" t="str">
        <f t="shared" si="207"/>
        <v>33</v>
      </c>
      <c r="AG79" s="21">
        <f t="shared" si="198"/>
        <v>1</v>
      </c>
      <c r="AH79">
        <f>VLOOKUP(R79,'Rm-feb-24'!B:P,15,0)</f>
        <v>1.7318</v>
      </c>
      <c r="AI79" s="19">
        <f t="shared" si="186"/>
        <v>1.7318</v>
      </c>
      <c r="AJ79" s="41"/>
      <c r="AK79" s="41"/>
      <c r="AL79" s="41"/>
      <c r="AM79" s="41"/>
      <c r="AN79" s="41"/>
      <c r="AO79" s="41"/>
      <c r="AP79" s="41"/>
      <c r="AQ79" s="41"/>
      <c r="AR79" s="41"/>
      <c r="AS79" s="43"/>
      <c r="AT79" s="37">
        <f t="shared" ref="AT79:AU79" si="208">AT78</f>
        <v>147.41200000000001</v>
      </c>
      <c r="AU79" s="31">
        <f t="shared" si="208"/>
        <v>166</v>
      </c>
    </row>
    <row r="80" spans="1:47">
      <c r="A80" s="40">
        <v>79</v>
      </c>
      <c r="B80" s="39">
        <v>7</v>
      </c>
      <c r="C80" s="15">
        <f t="shared" ref="C80:H80" si="209">C79</f>
        <v>9</v>
      </c>
      <c r="D80" s="15" t="str">
        <f t="shared" si="209"/>
        <v>28.03.2024</v>
      </c>
      <c r="E80" s="16" t="str">
        <f t="shared" si="209"/>
        <v>SFG-FRBNET-MEM-BOR-75X33X08</v>
      </c>
      <c r="F80" s="16" t="str">
        <f t="shared" si="209"/>
        <v>Restonic Hotel Motel Bonnell Euro Top Memory Border 75X33X08</v>
      </c>
      <c r="G80" s="16" t="str">
        <f t="shared" si="209"/>
        <v>SFG-FRBNET-MEM-BOR-75X33X08</v>
      </c>
      <c r="H80" s="16" t="str">
        <f t="shared" si="209"/>
        <v>Restonic Hotel Motel Bonnell Euro Top Memory Border 75X33X08</v>
      </c>
      <c r="I80" s="16" t="s">
        <v>2288</v>
      </c>
      <c r="J80" s="16" t="s">
        <v>2289</v>
      </c>
      <c r="K80" s="16" t="s">
        <v>2290</v>
      </c>
      <c r="L80" s="16" t="s">
        <v>25</v>
      </c>
      <c r="M80" s="17">
        <v>1</v>
      </c>
      <c r="N80" s="16" t="s">
        <v>2291</v>
      </c>
      <c r="O80" s="16" t="s">
        <v>2292</v>
      </c>
      <c r="P80" s="18">
        <v>70</v>
      </c>
      <c r="Q80" s="16" t="s">
        <v>2293</v>
      </c>
      <c r="R80" s="35" t="s">
        <v>18739</v>
      </c>
      <c r="S80" s="35" t="s">
        <v>34278</v>
      </c>
      <c r="T80" s="35" t="s">
        <v>192</v>
      </c>
      <c r="U80" s="36">
        <v>0.64</v>
      </c>
      <c r="V80" s="16" t="s">
        <v>2292</v>
      </c>
      <c r="W80" s="16" t="s">
        <v>2276</v>
      </c>
      <c r="X80" s="16" t="s">
        <v>2295</v>
      </c>
      <c r="Y80" s="29" t="str">
        <f t="shared" si="191"/>
        <v>75X33X08</v>
      </c>
      <c r="Z80" s="30" t="str">
        <f t="shared" si="192"/>
        <v>75</v>
      </c>
      <c r="AA80" s="30" t="str">
        <f t="shared" si="193"/>
        <v>33</v>
      </c>
      <c r="AB80" s="30" t="str">
        <f t="shared" si="194"/>
        <v>08</v>
      </c>
      <c r="AC80" s="19" t="str">
        <f t="shared" ref="AC80:AD80" si="210">AC79</f>
        <v>75</v>
      </c>
      <c r="AD80" s="19" t="str">
        <f t="shared" si="210"/>
        <v>33</v>
      </c>
      <c r="AG80" s="21">
        <f t="shared" si="198"/>
        <v>0.64</v>
      </c>
      <c r="AH80" s="25">
        <f>VLOOKUP(R80,'SFG-RM'!A:B,2,0)</f>
        <v>14.621455289401199</v>
      </c>
      <c r="AI80" s="19">
        <f t="shared" si="186"/>
        <v>9.3577313852167681</v>
      </c>
      <c r="AJ80" s="41"/>
      <c r="AK80" s="41"/>
      <c r="AL80" s="41"/>
      <c r="AM80" s="41"/>
      <c r="AN80" s="41"/>
      <c r="AO80" s="41"/>
      <c r="AP80" s="41"/>
      <c r="AQ80" s="41"/>
      <c r="AR80" s="41"/>
      <c r="AS80" s="43"/>
      <c r="AT80" s="37">
        <f t="shared" ref="AT80:AU80" si="211">AT79</f>
        <v>147.41200000000001</v>
      </c>
      <c r="AU80" s="31">
        <f t="shared" si="211"/>
        <v>166</v>
      </c>
    </row>
    <row r="81" spans="1:47">
      <c r="A81" s="40">
        <v>80</v>
      </c>
      <c r="B81" s="39">
        <v>8</v>
      </c>
      <c r="C81" s="15">
        <f t="shared" ref="C81:H81" si="212">C80</f>
        <v>9</v>
      </c>
      <c r="D81" s="15" t="str">
        <f t="shared" si="212"/>
        <v>28.03.2024</v>
      </c>
      <c r="E81" s="16" t="str">
        <f t="shared" si="212"/>
        <v>SFG-FRBNET-MEM-BOR-75X33X08</v>
      </c>
      <c r="F81" s="16" t="str">
        <f t="shared" si="212"/>
        <v>Restonic Hotel Motel Bonnell Euro Top Memory Border 75X33X08</v>
      </c>
      <c r="G81" s="16" t="str">
        <f t="shared" si="212"/>
        <v>SFG-FRBNET-MEM-BOR-75X33X08</v>
      </c>
      <c r="H81" s="16" t="str">
        <f t="shared" si="212"/>
        <v>Restonic Hotel Motel Bonnell Euro Top Memory Border 75X33X08</v>
      </c>
      <c r="I81" s="16" t="s">
        <v>2288</v>
      </c>
      <c r="J81" s="16" t="s">
        <v>2289</v>
      </c>
      <c r="K81" s="16" t="s">
        <v>2290</v>
      </c>
      <c r="L81" s="16" t="s">
        <v>25</v>
      </c>
      <c r="M81" s="17">
        <v>1</v>
      </c>
      <c r="N81" s="16" t="s">
        <v>2291</v>
      </c>
      <c r="O81" s="16" t="s">
        <v>2292</v>
      </c>
      <c r="P81" s="18">
        <v>80</v>
      </c>
      <c r="Q81" s="16" t="s">
        <v>2293</v>
      </c>
      <c r="R81" s="35" t="s">
        <v>1479</v>
      </c>
      <c r="S81" s="35" t="s">
        <v>1480</v>
      </c>
      <c r="T81" s="35" t="s">
        <v>165</v>
      </c>
      <c r="U81" s="36">
        <v>2</v>
      </c>
      <c r="V81" s="16" t="s">
        <v>2294</v>
      </c>
      <c r="W81" s="16" t="s">
        <v>2276</v>
      </c>
      <c r="X81" s="16" t="s">
        <v>2295</v>
      </c>
      <c r="Y81" s="29" t="str">
        <f t="shared" si="191"/>
        <v>75X33X08</v>
      </c>
      <c r="Z81" s="30" t="str">
        <f t="shared" si="192"/>
        <v>75</v>
      </c>
      <c r="AA81" s="30" t="str">
        <f t="shared" si="193"/>
        <v>33</v>
      </c>
      <c r="AB81" s="30" t="str">
        <f t="shared" si="194"/>
        <v>08</v>
      </c>
      <c r="AC81" s="19" t="str">
        <f t="shared" ref="AC81:AD81" si="213">AC80</f>
        <v>75</v>
      </c>
      <c r="AD81" s="19" t="str">
        <f t="shared" si="213"/>
        <v>33</v>
      </c>
      <c r="AG81" s="21">
        <f t="shared" si="198"/>
        <v>2</v>
      </c>
      <c r="AH81">
        <f>VLOOKUP(R81,'Rm-feb-24'!B:P,15,0)</f>
        <v>4.6721000000000004</v>
      </c>
      <c r="AI81" s="19">
        <f t="shared" si="186"/>
        <v>9.3442000000000007</v>
      </c>
      <c r="AJ81" s="41"/>
      <c r="AK81" s="41"/>
      <c r="AL81" s="41"/>
      <c r="AM81" s="41"/>
      <c r="AN81" s="41"/>
      <c r="AO81" s="41"/>
      <c r="AP81" s="41"/>
      <c r="AQ81" s="41"/>
      <c r="AR81" s="41"/>
      <c r="AS81" s="43"/>
      <c r="AT81" s="37">
        <f t="shared" ref="AT81:AU81" si="214">AT80</f>
        <v>147.41200000000001</v>
      </c>
      <c r="AU81" s="31">
        <f t="shared" si="214"/>
        <v>166</v>
      </c>
    </row>
    <row r="82" spans="1:47">
      <c r="A82" s="40">
        <v>81</v>
      </c>
    </row>
    <row r="83" spans="1:47">
      <c r="A83" s="40">
        <v>82</v>
      </c>
      <c r="B83" s="39">
        <v>1</v>
      </c>
      <c r="C83" s="15">
        <v>10</v>
      </c>
      <c r="D83" s="15" t="s">
        <v>34276</v>
      </c>
      <c r="E83" s="38" t="s">
        <v>34298</v>
      </c>
      <c r="F83" s="38" t="s">
        <v>34299</v>
      </c>
      <c r="G83" s="16" t="str">
        <f>E83</f>
        <v>SFG-FRBNET-MEM-BOR-75X39X08</v>
      </c>
      <c r="H83" s="16" t="str">
        <f>F83</f>
        <v>Restonic Hotel Motel Bonnell Euro Top Memory Border 75X39X08</v>
      </c>
      <c r="I83" s="16" t="s">
        <v>2288</v>
      </c>
      <c r="J83" s="16" t="s">
        <v>2289</v>
      </c>
      <c r="K83" s="16" t="s">
        <v>2290</v>
      </c>
      <c r="L83" s="16" t="s">
        <v>25</v>
      </c>
      <c r="M83" s="17">
        <v>1</v>
      </c>
      <c r="N83" s="16" t="s">
        <v>2291</v>
      </c>
      <c r="O83" s="16" t="s">
        <v>2292</v>
      </c>
      <c r="P83" s="18">
        <v>10</v>
      </c>
      <c r="Q83" s="16" t="s">
        <v>2293</v>
      </c>
      <c r="R83" s="35" t="s">
        <v>1659</v>
      </c>
      <c r="S83" s="35" t="s">
        <v>1660</v>
      </c>
      <c r="T83" s="35" t="s">
        <v>192</v>
      </c>
      <c r="U83" s="17">
        <v>5.6</v>
      </c>
      <c r="V83" s="16" t="s">
        <v>2294</v>
      </c>
      <c r="W83" s="16" t="s">
        <v>2276</v>
      </c>
      <c r="X83" s="16" t="s">
        <v>2295</v>
      </c>
      <c r="Y83" s="29" t="str">
        <f>RIGHT(E83,8)</f>
        <v>75X39X08</v>
      </c>
      <c r="Z83" s="30" t="str">
        <f>LEFT(Y83,2)</f>
        <v>75</v>
      </c>
      <c r="AA83" s="30" t="str">
        <f>MID(Y83,4,2)</f>
        <v>39</v>
      </c>
      <c r="AB83" s="30" t="str">
        <f>RIGHT(Y83,2)</f>
        <v>08</v>
      </c>
      <c r="AC83" s="19" t="str">
        <f>Z83</f>
        <v>75</v>
      </c>
      <c r="AD83" s="19" t="str">
        <f>AA83</f>
        <v>39</v>
      </c>
      <c r="AG83" s="20">
        <f>U83/10000</f>
        <v>5.5999999999999995E-4</v>
      </c>
      <c r="AH83">
        <f>VLOOKUP(R83,'Rm-feb-24'!B:P,15,0)</f>
        <v>231.14230000000001</v>
      </c>
      <c r="AI83" s="19">
        <f t="shared" ref="AI83:AI90" si="215">AG83*AH83</f>
        <v>0.129439688</v>
      </c>
      <c r="AJ83" s="41">
        <f>SUM(AI83:AI90)</f>
        <v>153.96188489357675</v>
      </c>
      <c r="AK83" s="41">
        <f>ROUND(AJ83,3)</f>
        <v>153.96199999999999</v>
      </c>
      <c r="AL83" s="41">
        <f>AK83</f>
        <v>153.96199999999999</v>
      </c>
      <c r="AM83" s="41">
        <f>+AL83+AR83</f>
        <v>173.014643538</v>
      </c>
      <c r="AN83" s="41">
        <f>+SUM(((AL83*3%*18%)))</f>
        <v>0.83139479999999988</v>
      </c>
      <c r="AO83" s="41">
        <f t="shared" ref="AO83" si="216">+SUM(((AL83*14.33%*53%)))</f>
        <v>11.693259938000001</v>
      </c>
      <c r="AP83" s="41">
        <f t="shared" ref="AP83" si="217">+SUM(((AL83*5.92%*53%)))</f>
        <v>4.8307117120000003</v>
      </c>
      <c r="AQ83" s="41">
        <f t="shared" ref="AQ83" si="218">+SUM(((AL83*2.08%*53%)))</f>
        <v>1.6972770879999999</v>
      </c>
      <c r="AR83" s="41">
        <f>SUM(AN83:AQ83)</f>
        <v>19.052643538000002</v>
      </c>
      <c r="AS83" s="42">
        <f>ROUNDUP(AM83,0)</f>
        <v>174</v>
      </c>
      <c r="AT83" s="37">
        <f>AL83</f>
        <v>153.96199999999999</v>
      </c>
      <c r="AU83" s="31">
        <f>AS83</f>
        <v>174</v>
      </c>
    </row>
    <row r="84" spans="1:47">
      <c r="A84" s="40">
        <v>83</v>
      </c>
      <c r="B84" s="39">
        <v>2</v>
      </c>
      <c r="C84" s="15">
        <f t="shared" ref="C84:H84" si="219">C83</f>
        <v>10</v>
      </c>
      <c r="D84" s="15" t="str">
        <f t="shared" si="219"/>
        <v>28.03.2024</v>
      </c>
      <c r="E84" s="16" t="str">
        <f t="shared" si="219"/>
        <v>SFG-FRBNET-MEM-BOR-75X39X08</v>
      </c>
      <c r="F84" s="16" t="str">
        <f t="shared" si="219"/>
        <v>Restonic Hotel Motel Bonnell Euro Top Memory Border 75X39X08</v>
      </c>
      <c r="G84" s="16" t="str">
        <f t="shared" si="219"/>
        <v>SFG-FRBNET-MEM-BOR-75X39X08</v>
      </c>
      <c r="H84" s="16" t="str">
        <f t="shared" si="219"/>
        <v>Restonic Hotel Motel Bonnell Euro Top Memory Border 75X39X08</v>
      </c>
      <c r="I84" s="16" t="s">
        <v>2288</v>
      </c>
      <c r="J84" s="16" t="s">
        <v>2289</v>
      </c>
      <c r="K84" s="16" t="s">
        <v>2290</v>
      </c>
      <c r="L84" s="16" t="s">
        <v>25</v>
      </c>
      <c r="M84" s="17">
        <v>1</v>
      </c>
      <c r="N84" s="16" t="s">
        <v>2291</v>
      </c>
      <c r="O84" s="16" t="s">
        <v>2292</v>
      </c>
      <c r="P84" s="18">
        <v>20</v>
      </c>
      <c r="Q84" s="16" t="s">
        <v>2293</v>
      </c>
      <c r="R84" s="35" t="s">
        <v>698</v>
      </c>
      <c r="S84" s="35" t="s">
        <v>699</v>
      </c>
      <c r="T84" s="35" t="s">
        <v>192</v>
      </c>
      <c r="U84" s="17">
        <v>5</v>
      </c>
      <c r="V84" s="16" t="s">
        <v>2294</v>
      </c>
      <c r="W84" s="16" t="s">
        <v>2276</v>
      </c>
      <c r="X84" s="16" t="s">
        <v>2295</v>
      </c>
      <c r="Y84" s="29" t="str">
        <f t="shared" ref="Y84:Y90" si="220">RIGHT(E84,8)</f>
        <v>75X39X08</v>
      </c>
      <c r="Z84" s="30" t="str">
        <f t="shared" ref="Z84:Z90" si="221">LEFT(Y84,2)</f>
        <v>75</v>
      </c>
      <c r="AA84" s="30" t="str">
        <f t="shared" ref="AA84:AA90" si="222">MID(Y84,4,2)</f>
        <v>39</v>
      </c>
      <c r="AB84" s="30" t="str">
        <f t="shared" ref="AB84:AB90" si="223">RIGHT(Y84,2)</f>
        <v>08</v>
      </c>
      <c r="AC84" s="19" t="str">
        <f>AC83</f>
        <v>75</v>
      </c>
      <c r="AD84" s="19" t="str">
        <f>AD83</f>
        <v>39</v>
      </c>
      <c r="AG84" s="20">
        <f>U84/5000</f>
        <v>1E-3</v>
      </c>
      <c r="AH84">
        <f>VLOOKUP(R84,'Rm-feb-24'!B:P,15,0)</f>
        <v>58</v>
      </c>
      <c r="AI84" s="19">
        <f t="shared" si="215"/>
        <v>5.8000000000000003E-2</v>
      </c>
      <c r="AJ84" s="41"/>
      <c r="AK84" s="41"/>
      <c r="AL84" s="41"/>
      <c r="AM84" s="41"/>
      <c r="AN84" s="41"/>
      <c r="AO84" s="41"/>
      <c r="AP84" s="41"/>
      <c r="AQ84" s="41"/>
      <c r="AR84" s="41"/>
      <c r="AS84" s="43"/>
      <c r="AT84" s="37">
        <f t="shared" ref="AT84:AU84" si="224">AT83</f>
        <v>153.96199999999999</v>
      </c>
      <c r="AU84" s="31">
        <f t="shared" si="224"/>
        <v>174</v>
      </c>
    </row>
    <row r="85" spans="1:47">
      <c r="A85" s="40">
        <v>84</v>
      </c>
      <c r="B85" s="39">
        <v>3</v>
      </c>
      <c r="C85" s="15">
        <f t="shared" ref="C85:H85" si="225">C84</f>
        <v>10</v>
      </c>
      <c r="D85" s="15" t="str">
        <f t="shared" si="225"/>
        <v>28.03.2024</v>
      </c>
      <c r="E85" s="16" t="str">
        <f t="shared" si="225"/>
        <v>SFG-FRBNET-MEM-BOR-75X39X08</v>
      </c>
      <c r="F85" s="16" t="str">
        <f t="shared" si="225"/>
        <v>Restonic Hotel Motel Bonnell Euro Top Memory Border 75X39X08</v>
      </c>
      <c r="G85" s="16" t="str">
        <f t="shared" si="225"/>
        <v>SFG-FRBNET-MEM-BOR-75X39X08</v>
      </c>
      <c r="H85" s="16" t="str">
        <f t="shared" si="225"/>
        <v>Restonic Hotel Motel Bonnell Euro Top Memory Border 75X39X08</v>
      </c>
      <c r="I85" s="16" t="s">
        <v>2288</v>
      </c>
      <c r="J85" s="16" t="s">
        <v>2289</v>
      </c>
      <c r="K85" s="16" t="s">
        <v>2290</v>
      </c>
      <c r="L85" s="16" t="s">
        <v>25</v>
      </c>
      <c r="M85" s="17">
        <v>1</v>
      </c>
      <c r="N85" s="16" t="s">
        <v>2291</v>
      </c>
      <c r="O85" s="16" t="s">
        <v>2292</v>
      </c>
      <c r="P85" s="18">
        <v>30</v>
      </c>
      <c r="Q85" s="16" t="s">
        <v>2293</v>
      </c>
      <c r="R85" s="35" t="s">
        <v>18727</v>
      </c>
      <c r="S85" s="35" t="s">
        <v>34279</v>
      </c>
      <c r="T85" s="35" t="s">
        <v>192</v>
      </c>
      <c r="U85" s="17">
        <f>AE85</f>
        <v>5.8680000000000003</v>
      </c>
      <c r="V85" s="16" t="s">
        <v>2292</v>
      </c>
      <c r="W85" s="16" t="s">
        <v>2276</v>
      </c>
      <c r="X85" s="16" t="s">
        <v>2295</v>
      </c>
      <c r="Y85" s="29" t="str">
        <f t="shared" si="220"/>
        <v>75X39X08</v>
      </c>
      <c r="Z85" s="30" t="str">
        <f t="shared" si="221"/>
        <v>75</v>
      </c>
      <c r="AA85" s="30" t="str">
        <f t="shared" si="222"/>
        <v>39</v>
      </c>
      <c r="AB85" s="30" t="str">
        <f t="shared" si="223"/>
        <v>08</v>
      </c>
      <c r="AC85" s="19" t="str">
        <f t="shared" ref="AC85:AD85" si="226">AC84</f>
        <v>75</v>
      </c>
      <c r="AD85" s="19" t="str">
        <f t="shared" si="226"/>
        <v>39</v>
      </c>
      <c r="AE85" s="20">
        <f>ROUNDUP(((((AC85+AD85)*2)+3)*0.0254),3)</f>
        <v>5.8680000000000003</v>
      </c>
      <c r="AG85" s="21">
        <f t="shared" ref="AG85:AG90" si="227">U85</f>
        <v>5.8680000000000003</v>
      </c>
      <c r="AH85" s="25">
        <f>VLOOKUP(R85,'SFG-RM'!A:B,2,0)</f>
        <v>21.475377269999999</v>
      </c>
      <c r="AI85" s="19">
        <f t="shared" si="215"/>
        <v>126.01751382036001</v>
      </c>
      <c r="AJ85" s="41"/>
      <c r="AK85" s="41"/>
      <c r="AL85" s="41"/>
      <c r="AM85" s="41"/>
      <c r="AN85" s="41"/>
      <c r="AO85" s="41"/>
      <c r="AP85" s="41"/>
      <c r="AQ85" s="41"/>
      <c r="AR85" s="41"/>
      <c r="AS85" s="43"/>
      <c r="AT85" s="37">
        <f t="shared" ref="AT85:AU85" si="228">AT84</f>
        <v>153.96199999999999</v>
      </c>
      <c r="AU85" s="31">
        <f t="shared" si="228"/>
        <v>174</v>
      </c>
    </row>
    <row r="86" spans="1:47">
      <c r="A86" s="40">
        <v>85</v>
      </c>
      <c r="B86" s="39">
        <v>4</v>
      </c>
      <c r="C86" s="15">
        <f t="shared" ref="C86:H86" si="229">C85</f>
        <v>10</v>
      </c>
      <c r="D86" s="15" t="str">
        <f t="shared" si="229"/>
        <v>28.03.2024</v>
      </c>
      <c r="E86" s="16" t="str">
        <f t="shared" si="229"/>
        <v>SFG-FRBNET-MEM-BOR-75X39X08</v>
      </c>
      <c r="F86" s="16" t="str">
        <f t="shared" si="229"/>
        <v>Restonic Hotel Motel Bonnell Euro Top Memory Border 75X39X08</v>
      </c>
      <c r="G86" s="16" t="str">
        <f t="shared" si="229"/>
        <v>SFG-FRBNET-MEM-BOR-75X39X08</v>
      </c>
      <c r="H86" s="16" t="str">
        <f t="shared" si="229"/>
        <v>Restonic Hotel Motel Bonnell Euro Top Memory Border 75X39X08</v>
      </c>
      <c r="I86" s="16" t="s">
        <v>2288</v>
      </c>
      <c r="J86" s="16" t="s">
        <v>2289</v>
      </c>
      <c r="K86" s="16" t="s">
        <v>2290</v>
      </c>
      <c r="L86" s="16" t="s">
        <v>25</v>
      </c>
      <c r="M86" s="17">
        <v>1</v>
      </c>
      <c r="N86" s="16" t="s">
        <v>2291</v>
      </c>
      <c r="O86" s="16" t="s">
        <v>2292</v>
      </c>
      <c r="P86" s="18">
        <v>40</v>
      </c>
      <c r="Q86" s="16" t="s">
        <v>2293</v>
      </c>
      <c r="R86" s="35" t="s">
        <v>1964</v>
      </c>
      <c r="S86" s="35" t="s">
        <v>1965</v>
      </c>
      <c r="T86" s="35" t="s">
        <v>25</v>
      </c>
      <c r="U86" s="36">
        <v>1</v>
      </c>
      <c r="V86" s="16" t="s">
        <v>2294</v>
      </c>
      <c r="W86" s="16" t="s">
        <v>2276</v>
      </c>
      <c r="X86" s="16" t="s">
        <v>2295</v>
      </c>
      <c r="Y86" s="29" t="str">
        <f t="shared" si="220"/>
        <v>75X39X08</v>
      </c>
      <c r="Z86" s="30" t="str">
        <f t="shared" si="221"/>
        <v>75</v>
      </c>
      <c r="AA86" s="30" t="str">
        <f t="shared" si="222"/>
        <v>39</v>
      </c>
      <c r="AB86" s="30" t="str">
        <f t="shared" si="223"/>
        <v>08</v>
      </c>
      <c r="AC86" s="19" t="str">
        <f t="shared" ref="AC86:AD86" si="230">AC85</f>
        <v>75</v>
      </c>
      <c r="AD86" s="19" t="str">
        <f t="shared" si="230"/>
        <v>39</v>
      </c>
      <c r="AE86" s="20">
        <f>ROUNDUP(((((72+30)*2)+3)*0.0254),3)</f>
        <v>5.258</v>
      </c>
      <c r="AG86" s="21">
        <f t="shared" si="227"/>
        <v>1</v>
      </c>
      <c r="AH86">
        <f>VLOOKUP(R86,'Rm-feb-24'!B:P,15,0)</f>
        <v>5.9957000000000003</v>
      </c>
      <c r="AI86" s="19">
        <f t="shared" si="215"/>
        <v>5.9957000000000003</v>
      </c>
      <c r="AJ86" s="41"/>
      <c r="AK86" s="41"/>
      <c r="AL86" s="41"/>
      <c r="AM86" s="41"/>
      <c r="AN86" s="41"/>
      <c r="AO86" s="41"/>
      <c r="AP86" s="41"/>
      <c r="AQ86" s="41"/>
      <c r="AR86" s="41"/>
      <c r="AS86" s="43"/>
      <c r="AT86" s="37">
        <f t="shared" ref="AT86:AU86" si="231">AT85</f>
        <v>153.96199999999999</v>
      </c>
      <c r="AU86" s="31">
        <f t="shared" si="231"/>
        <v>174</v>
      </c>
    </row>
    <row r="87" spans="1:47">
      <c r="A87" s="40">
        <v>86</v>
      </c>
      <c r="B87" s="39">
        <v>5</v>
      </c>
      <c r="C87" s="15">
        <f t="shared" ref="C87:H87" si="232">C86</f>
        <v>10</v>
      </c>
      <c r="D87" s="15" t="str">
        <f t="shared" si="232"/>
        <v>28.03.2024</v>
      </c>
      <c r="E87" s="16" t="str">
        <f t="shared" si="232"/>
        <v>SFG-FRBNET-MEM-BOR-75X39X08</v>
      </c>
      <c r="F87" s="16" t="str">
        <f t="shared" si="232"/>
        <v>Restonic Hotel Motel Bonnell Euro Top Memory Border 75X39X08</v>
      </c>
      <c r="G87" s="16" t="str">
        <f t="shared" si="232"/>
        <v>SFG-FRBNET-MEM-BOR-75X39X08</v>
      </c>
      <c r="H87" s="16" t="str">
        <f t="shared" si="232"/>
        <v>Restonic Hotel Motel Bonnell Euro Top Memory Border 75X39X08</v>
      </c>
      <c r="I87" s="16" t="s">
        <v>2288</v>
      </c>
      <c r="J87" s="16" t="s">
        <v>2289</v>
      </c>
      <c r="K87" s="16" t="s">
        <v>2290</v>
      </c>
      <c r="L87" s="16" t="s">
        <v>25</v>
      </c>
      <c r="M87" s="17">
        <v>1</v>
      </c>
      <c r="N87" s="16" t="s">
        <v>2291</v>
      </c>
      <c r="O87" s="16" t="s">
        <v>2292</v>
      </c>
      <c r="P87" s="18">
        <v>50</v>
      </c>
      <c r="Q87" s="16" t="s">
        <v>2293</v>
      </c>
      <c r="R87" s="35" t="s">
        <v>459</v>
      </c>
      <c r="S87" s="35" t="s">
        <v>460</v>
      </c>
      <c r="T87" s="35" t="s">
        <v>25</v>
      </c>
      <c r="U87" s="36">
        <v>1</v>
      </c>
      <c r="V87" s="16" t="s">
        <v>2294</v>
      </c>
      <c r="W87" s="16" t="s">
        <v>2276</v>
      </c>
      <c r="X87" s="16" t="s">
        <v>2295</v>
      </c>
      <c r="Y87" s="29" t="str">
        <f t="shared" si="220"/>
        <v>75X39X08</v>
      </c>
      <c r="Z87" s="30" t="str">
        <f t="shared" si="221"/>
        <v>75</v>
      </c>
      <c r="AA87" s="30" t="str">
        <f t="shared" si="222"/>
        <v>39</v>
      </c>
      <c r="AB87" s="30" t="str">
        <f t="shared" si="223"/>
        <v>08</v>
      </c>
      <c r="AC87" s="19" t="str">
        <f t="shared" ref="AC87:AD87" si="233">AC86</f>
        <v>75</v>
      </c>
      <c r="AD87" s="19" t="str">
        <f t="shared" si="233"/>
        <v>39</v>
      </c>
      <c r="AG87" s="21">
        <f t="shared" si="227"/>
        <v>1</v>
      </c>
      <c r="AH87">
        <f>VLOOKUP(R87,'Rm-feb-24'!B:P,15,0)</f>
        <v>1.3274999999999999</v>
      </c>
      <c r="AI87" s="19">
        <f t="shared" si="215"/>
        <v>1.3274999999999999</v>
      </c>
      <c r="AJ87" s="41"/>
      <c r="AK87" s="41"/>
      <c r="AL87" s="41"/>
      <c r="AM87" s="41"/>
      <c r="AN87" s="41"/>
      <c r="AO87" s="41"/>
      <c r="AP87" s="41"/>
      <c r="AQ87" s="41"/>
      <c r="AR87" s="41"/>
      <c r="AS87" s="43"/>
      <c r="AT87" s="37">
        <f t="shared" ref="AT87:AU87" si="234">AT86</f>
        <v>153.96199999999999</v>
      </c>
      <c r="AU87" s="31">
        <f t="shared" si="234"/>
        <v>174</v>
      </c>
    </row>
    <row r="88" spans="1:47">
      <c r="A88" s="40">
        <v>87</v>
      </c>
      <c r="B88" s="39">
        <v>6</v>
      </c>
      <c r="C88" s="15">
        <f t="shared" ref="C88:H88" si="235">C87</f>
        <v>10</v>
      </c>
      <c r="D88" s="15" t="str">
        <f t="shared" si="235"/>
        <v>28.03.2024</v>
      </c>
      <c r="E88" s="16" t="str">
        <f t="shared" si="235"/>
        <v>SFG-FRBNET-MEM-BOR-75X39X08</v>
      </c>
      <c r="F88" s="16" t="str">
        <f t="shared" si="235"/>
        <v>Restonic Hotel Motel Bonnell Euro Top Memory Border 75X39X08</v>
      </c>
      <c r="G88" s="16" t="str">
        <f t="shared" si="235"/>
        <v>SFG-FRBNET-MEM-BOR-75X39X08</v>
      </c>
      <c r="H88" s="16" t="str">
        <f t="shared" si="235"/>
        <v>Restonic Hotel Motel Bonnell Euro Top Memory Border 75X39X08</v>
      </c>
      <c r="I88" s="16" t="s">
        <v>2288</v>
      </c>
      <c r="J88" s="16" t="s">
        <v>2289</v>
      </c>
      <c r="K88" s="16" t="s">
        <v>2290</v>
      </c>
      <c r="L88" s="16" t="s">
        <v>25</v>
      </c>
      <c r="M88" s="17">
        <v>1</v>
      </c>
      <c r="N88" s="16" t="s">
        <v>2291</v>
      </c>
      <c r="O88" s="16" t="s">
        <v>2292</v>
      </c>
      <c r="P88" s="18">
        <v>60</v>
      </c>
      <c r="Q88" s="16" t="s">
        <v>2293</v>
      </c>
      <c r="R88" s="35" t="s">
        <v>2232</v>
      </c>
      <c r="S88" s="35" t="s">
        <v>2233</v>
      </c>
      <c r="T88" s="35" t="s">
        <v>25</v>
      </c>
      <c r="U88" s="36">
        <v>1</v>
      </c>
      <c r="V88" s="16" t="s">
        <v>2294</v>
      </c>
      <c r="W88" s="16" t="s">
        <v>2276</v>
      </c>
      <c r="X88" s="16" t="s">
        <v>2295</v>
      </c>
      <c r="Y88" s="29" t="str">
        <f t="shared" si="220"/>
        <v>75X39X08</v>
      </c>
      <c r="Z88" s="30" t="str">
        <f t="shared" si="221"/>
        <v>75</v>
      </c>
      <c r="AA88" s="30" t="str">
        <f t="shared" si="222"/>
        <v>39</v>
      </c>
      <c r="AB88" s="30" t="str">
        <f t="shared" si="223"/>
        <v>08</v>
      </c>
      <c r="AC88" s="19" t="str">
        <f t="shared" ref="AC88:AD88" si="236">AC87</f>
        <v>75</v>
      </c>
      <c r="AD88" s="19" t="str">
        <f t="shared" si="236"/>
        <v>39</v>
      </c>
      <c r="AG88" s="21">
        <f t="shared" si="227"/>
        <v>1</v>
      </c>
      <c r="AH88">
        <f>VLOOKUP(R88,'Rm-feb-24'!B:P,15,0)</f>
        <v>1.7318</v>
      </c>
      <c r="AI88" s="19">
        <f t="shared" si="215"/>
        <v>1.7318</v>
      </c>
      <c r="AJ88" s="41"/>
      <c r="AK88" s="41"/>
      <c r="AL88" s="41"/>
      <c r="AM88" s="41"/>
      <c r="AN88" s="41"/>
      <c r="AO88" s="41"/>
      <c r="AP88" s="41"/>
      <c r="AQ88" s="41"/>
      <c r="AR88" s="41"/>
      <c r="AS88" s="43"/>
      <c r="AT88" s="37">
        <f t="shared" ref="AT88:AU88" si="237">AT87</f>
        <v>153.96199999999999</v>
      </c>
      <c r="AU88" s="31">
        <f t="shared" si="237"/>
        <v>174</v>
      </c>
    </row>
    <row r="89" spans="1:47">
      <c r="A89" s="40">
        <v>88</v>
      </c>
      <c r="B89" s="39">
        <v>7</v>
      </c>
      <c r="C89" s="15">
        <f t="shared" ref="C89:H89" si="238">C88</f>
        <v>10</v>
      </c>
      <c r="D89" s="15" t="str">
        <f t="shared" si="238"/>
        <v>28.03.2024</v>
      </c>
      <c r="E89" s="16" t="str">
        <f t="shared" si="238"/>
        <v>SFG-FRBNET-MEM-BOR-75X39X08</v>
      </c>
      <c r="F89" s="16" t="str">
        <f t="shared" si="238"/>
        <v>Restonic Hotel Motel Bonnell Euro Top Memory Border 75X39X08</v>
      </c>
      <c r="G89" s="16" t="str">
        <f t="shared" si="238"/>
        <v>SFG-FRBNET-MEM-BOR-75X39X08</v>
      </c>
      <c r="H89" s="16" t="str">
        <f t="shared" si="238"/>
        <v>Restonic Hotel Motel Bonnell Euro Top Memory Border 75X39X08</v>
      </c>
      <c r="I89" s="16" t="s">
        <v>2288</v>
      </c>
      <c r="J89" s="16" t="s">
        <v>2289</v>
      </c>
      <c r="K89" s="16" t="s">
        <v>2290</v>
      </c>
      <c r="L89" s="16" t="s">
        <v>25</v>
      </c>
      <c r="M89" s="17">
        <v>1</v>
      </c>
      <c r="N89" s="16" t="s">
        <v>2291</v>
      </c>
      <c r="O89" s="16" t="s">
        <v>2292</v>
      </c>
      <c r="P89" s="18">
        <v>70</v>
      </c>
      <c r="Q89" s="16" t="s">
        <v>2293</v>
      </c>
      <c r="R89" s="35" t="s">
        <v>18739</v>
      </c>
      <c r="S89" s="35" t="s">
        <v>34278</v>
      </c>
      <c r="T89" s="35" t="s">
        <v>192</v>
      </c>
      <c r="U89" s="36">
        <v>0.64</v>
      </c>
      <c r="V89" s="16" t="s">
        <v>2292</v>
      </c>
      <c r="W89" s="16" t="s">
        <v>2276</v>
      </c>
      <c r="X89" s="16" t="s">
        <v>2295</v>
      </c>
      <c r="Y89" s="29" t="str">
        <f t="shared" si="220"/>
        <v>75X39X08</v>
      </c>
      <c r="Z89" s="30" t="str">
        <f t="shared" si="221"/>
        <v>75</v>
      </c>
      <c r="AA89" s="30" t="str">
        <f t="shared" si="222"/>
        <v>39</v>
      </c>
      <c r="AB89" s="30" t="str">
        <f t="shared" si="223"/>
        <v>08</v>
      </c>
      <c r="AC89" s="19" t="str">
        <f t="shared" ref="AC89:AD89" si="239">AC88</f>
        <v>75</v>
      </c>
      <c r="AD89" s="19" t="str">
        <f t="shared" si="239"/>
        <v>39</v>
      </c>
      <c r="AG89" s="21">
        <f t="shared" si="227"/>
        <v>0.64</v>
      </c>
      <c r="AH89" s="25">
        <f>VLOOKUP(R89,'SFG-RM'!A:B,2,0)</f>
        <v>14.621455289401199</v>
      </c>
      <c r="AI89" s="19">
        <f t="shared" si="215"/>
        <v>9.3577313852167681</v>
      </c>
      <c r="AJ89" s="41"/>
      <c r="AK89" s="41"/>
      <c r="AL89" s="41"/>
      <c r="AM89" s="41"/>
      <c r="AN89" s="41"/>
      <c r="AO89" s="41"/>
      <c r="AP89" s="41"/>
      <c r="AQ89" s="41"/>
      <c r="AR89" s="41"/>
      <c r="AS89" s="43"/>
      <c r="AT89" s="37">
        <f t="shared" ref="AT89:AU89" si="240">AT88</f>
        <v>153.96199999999999</v>
      </c>
      <c r="AU89" s="31">
        <f t="shared" si="240"/>
        <v>174</v>
      </c>
    </row>
    <row r="90" spans="1:47">
      <c r="A90" s="40">
        <v>89</v>
      </c>
      <c r="B90" s="39">
        <v>8</v>
      </c>
      <c r="C90" s="15">
        <f t="shared" ref="C90:H90" si="241">C89</f>
        <v>10</v>
      </c>
      <c r="D90" s="15" t="str">
        <f t="shared" si="241"/>
        <v>28.03.2024</v>
      </c>
      <c r="E90" s="16" t="str">
        <f t="shared" si="241"/>
        <v>SFG-FRBNET-MEM-BOR-75X39X08</v>
      </c>
      <c r="F90" s="16" t="str">
        <f t="shared" si="241"/>
        <v>Restonic Hotel Motel Bonnell Euro Top Memory Border 75X39X08</v>
      </c>
      <c r="G90" s="16" t="str">
        <f t="shared" si="241"/>
        <v>SFG-FRBNET-MEM-BOR-75X39X08</v>
      </c>
      <c r="H90" s="16" t="str">
        <f t="shared" si="241"/>
        <v>Restonic Hotel Motel Bonnell Euro Top Memory Border 75X39X08</v>
      </c>
      <c r="I90" s="16" t="s">
        <v>2288</v>
      </c>
      <c r="J90" s="16" t="s">
        <v>2289</v>
      </c>
      <c r="K90" s="16" t="s">
        <v>2290</v>
      </c>
      <c r="L90" s="16" t="s">
        <v>25</v>
      </c>
      <c r="M90" s="17">
        <v>1</v>
      </c>
      <c r="N90" s="16" t="s">
        <v>2291</v>
      </c>
      <c r="O90" s="16" t="s">
        <v>2292</v>
      </c>
      <c r="P90" s="18">
        <v>80</v>
      </c>
      <c r="Q90" s="16" t="s">
        <v>2293</v>
      </c>
      <c r="R90" s="35" t="s">
        <v>1479</v>
      </c>
      <c r="S90" s="35" t="s">
        <v>1480</v>
      </c>
      <c r="T90" s="35" t="s">
        <v>165</v>
      </c>
      <c r="U90" s="36">
        <v>2</v>
      </c>
      <c r="V90" s="16" t="s">
        <v>2294</v>
      </c>
      <c r="W90" s="16" t="s">
        <v>2276</v>
      </c>
      <c r="X90" s="16" t="s">
        <v>2295</v>
      </c>
      <c r="Y90" s="29" t="str">
        <f t="shared" si="220"/>
        <v>75X39X08</v>
      </c>
      <c r="Z90" s="30" t="str">
        <f t="shared" si="221"/>
        <v>75</v>
      </c>
      <c r="AA90" s="30" t="str">
        <f t="shared" si="222"/>
        <v>39</v>
      </c>
      <c r="AB90" s="30" t="str">
        <f t="shared" si="223"/>
        <v>08</v>
      </c>
      <c r="AC90" s="19" t="str">
        <f t="shared" ref="AC90:AD90" si="242">AC89</f>
        <v>75</v>
      </c>
      <c r="AD90" s="19" t="str">
        <f t="shared" si="242"/>
        <v>39</v>
      </c>
      <c r="AG90" s="21">
        <f t="shared" si="227"/>
        <v>2</v>
      </c>
      <c r="AH90">
        <f>VLOOKUP(R90,'Rm-feb-24'!B:P,15,0)</f>
        <v>4.6721000000000004</v>
      </c>
      <c r="AI90" s="19">
        <f t="shared" si="215"/>
        <v>9.3442000000000007</v>
      </c>
      <c r="AJ90" s="41"/>
      <c r="AK90" s="41"/>
      <c r="AL90" s="41"/>
      <c r="AM90" s="41"/>
      <c r="AN90" s="41"/>
      <c r="AO90" s="41"/>
      <c r="AP90" s="41"/>
      <c r="AQ90" s="41"/>
      <c r="AR90" s="41"/>
      <c r="AS90" s="43"/>
      <c r="AT90" s="37">
        <f t="shared" ref="AT90:AU90" si="243">AT89</f>
        <v>153.96199999999999</v>
      </c>
      <c r="AU90" s="31">
        <f t="shared" si="243"/>
        <v>174</v>
      </c>
    </row>
    <row r="91" spans="1:47">
      <c r="A91" s="40">
        <v>90</v>
      </c>
    </row>
    <row r="92" spans="1:47">
      <c r="A92" s="40">
        <v>91</v>
      </c>
      <c r="B92" s="39">
        <v>1</v>
      </c>
      <c r="C92" s="15">
        <v>11</v>
      </c>
      <c r="D92" s="15" t="s">
        <v>34276</v>
      </c>
      <c r="E92" s="38" t="s">
        <v>34300</v>
      </c>
      <c r="F92" s="38" t="s">
        <v>34301</v>
      </c>
      <c r="G92" s="16" t="str">
        <f>E92</f>
        <v>SFG-FRBNET-MEM-BOR-75X45X08</v>
      </c>
      <c r="H92" s="16" t="str">
        <f>F92</f>
        <v>Restonic Hotel Motel Bonnell Euro Top Memory Border 75X45X08</v>
      </c>
      <c r="I92" s="16" t="s">
        <v>2288</v>
      </c>
      <c r="J92" s="16" t="s">
        <v>2289</v>
      </c>
      <c r="K92" s="16" t="s">
        <v>2290</v>
      </c>
      <c r="L92" s="16" t="s">
        <v>25</v>
      </c>
      <c r="M92" s="17">
        <v>1</v>
      </c>
      <c r="N92" s="16" t="s">
        <v>2291</v>
      </c>
      <c r="O92" s="16" t="s">
        <v>2292</v>
      </c>
      <c r="P92" s="18">
        <v>10</v>
      </c>
      <c r="Q92" s="16" t="s">
        <v>2293</v>
      </c>
      <c r="R92" s="35" t="s">
        <v>1659</v>
      </c>
      <c r="S92" s="35" t="s">
        <v>1660</v>
      </c>
      <c r="T92" s="35" t="s">
        <v>192</v>
      </c>
      <c r="U92" s="17">
        <v>5.6</v>
      </c>
      <c r="V92" s="16" t="s">
        <v>2294</v>
      </c>
      <c r="W92" s="16" t="s">
        <v>2276</v>
      </c>
      <c r="X92" s="16" t="s">
        <v>2295</v>
      </c>
      <c r="Y92" s="29" t="str">
        <f>RIGHT(E92,8)</f>
        <v>75X45X08</v>
      </c>
      <c r="Z92" s="30" t="str">
        <f>LEFT(Y92,2)</f>
        <v>75</v>
      </c>
      <c r="AA92" s="30" t="str">
        <f>MID(Y92,4,2)</f>
        <v>45</v>
      </c>
      <c r="AB92" s="30" t="str">
        <f>RIGHT(Y92,2)</f>
        <v>08</v>
      </c>
      <c r="AC92" s="19" t="str">
        <f>Z92</f>
        <v>75</v>
      </c>
      <c r="AD92" s="19" t="str">
        <f>AA92</f>
        <v>45</v>
      </c>
      <c r="AG92" s="20">
        <f>U92/10000</f>
        <v>5.5999999999999995E-4</v>
      </c>
      <c r="AH92">
        <f>VLOOKUP(R92,'Rm-feb-24'!B:P,15,0)</f>
        <v>231.14230000000001</v>
      </c>
      <c r="AI92" s="19">
        <f t="shared" ref="AI92:AI99" si="244">AG92*AH92</f>
        <v>0.129439688</v>
      </c>
      <c r="AJ92" s="41">
        <f>SUM(AI92:AI99)</f>
        <v>160.51187496092675</v>
      </c>
      <c r="AK92" s="41">
        <f>ROUND(AJ92,3)</f>
        <v>160.512</v>
      </c>
      <c r="AL92" s="41">
        <f>AK92</f>
        <v>160.512</v>
      </c>
      <c r="AM92" s="41">
        <f>+AL92+AR92</f>
        <v>180.37519948799999</v>
      </c>
      <c r="AN92" s="41">
        <f>+SUM(((AL92*3%*18%)))</f>
        <v>0.8667648</v>
      </c>
      <c r="AO92" s="41">
        <f t="shared" ref="AO92" si="245">+SUM(((AL92*14.33%*53%)))</f>
        <v>12.190725888000001</v>
      </c>
      <c r="AP92" s="41">
        <f t="shared" ref="AP92" si="246">+SUM(((AL92*5.92%*53%)))</f>
        <v>5.0362245120000004</v>
      </c>
      <c r="AQ92" s="41">
        <f t="shared" ref="AQ92" si="247">+SUM(((AL92*2.08%*53%)))</f>
        <v>1.7694842879999999</v>
      </c>
      <c r="AR92" s="41">
        <f>SUM(AN92:AQ92)</f>
        <v>19.863199488000003</v>
      </c>
      <c r="AS92" s="42">
        <f>ROUNDUP(AM92,0)</f>
        <v>181</v>
      </c>
      <c r="AT92" s="37">
        <f>AL92</f>
        <v>160.512</v>
      </c>
      <c r="AU92" s="31">
        <f>AS92</f>
        <v>181</v>
      </c>
    </row>
    <row r="93" spans="1:47">
      <c r="A93" s="40">
        <v>92</v>
      </c>
      <c r="B93" s="39">
        <v>2</v>
      </c>
      <c r="C93" s="15">
        <f t="shared" ref="C93:H93" si="248">C92</f>
        <v>11</v>
      </c>
      <c r="D93" s="15" t="str">
        <f t="shared" si="248"/>
        <v>28.03.2024</v>
      </c>
      <c r="E93" s="16" t="str">
        <f t="shared" si="248"/>
        <v>SFG-FRBNET-MEM-BOR-75X45X08</v>
      </c>
      <c r="F93" s="16" t="str">
        <f t="shared" si="248"/>
        <v>Restonic Hotel Motel Bonnell Euro Top Memory Border 75X45X08</v>
      </c>
      <c r="G93" s="16" t="str">
        <f t="shared" si="248"/>
        <v>SFG-FRBNET-MEM-BOR-75X45X08</v>
      </c>
      <c r="H93" s="16" t="str">
        <f t="shared" si="248"/>
        <v>Restonic Hotel Motel Bonnell Euro Top Memory Border 75X45X08</v>
      </c>
      <c r="I93" s="16" t="s">
        <v>2288</v>
      </c>
      <c r="J93" s="16" t="s">
        <v>2289</v>
      </c>
      <c r="K93" s="16" t="s">
        <v>2290</v>
      </c>
      <c r="L93" s="16" t="s">
        <v>25</v>
      </c>
      <c r="M93" s="17">
        <v>1</v>
      </c>
      <c r="N93" s="16" t="s">
        <v>2291</v>
      </c>
      <c r="O93" s="16" t="s">
        <v>2292</v>
      </c>
      <c r="P93" s="18">
        <v>20</v>
      </c>
      <c r="Q93" s="16" t="s">
        <v>2293</v>
      </c>
      <c r="R93" s="35" t="s">
        <v>698</v>
      </c>
      <c r="S93" s="35" t="s">
        <v>699</v>
      </c>
      <c r="T93" s="35" t="s">
        <v>192</v>
      </c>
      <c r="U93" s="17">
        <v>5</v>
      </c>
      <c r="V93" s="16" t="s">
        <v>2294</v>
      </c>
      <c r="W93" s="16" t="s">
        <v>2276</v>
      </c>
      <c r="X93" s="16" t="s">
        <v>2295</v>
      </c>
      <c r="Y93" s="29" t="str">
        <f t="shared" ref="Y93:Y99" si="249">RIGHT(E93,8)</f>
        <v>75X45X08</v>
      </c>
      <c r="Z93" s="30" t="str">
        <f t="shared" ref="Z93:Z99" si="250">LEFT(Y93,2)</f>
        <v>75</v>
      </c>
      <c r="AA93" s="30" t="str">
        <f t="shared" ref="AA93:AA99" si="251">MID(Y93,4,2)</f>
        <v>45</v>
      </c>
      <c r="AB93" s="30" t="str">
        <f t="shared" ref="AB93:AB99" si="252">RIGHT(Y93,2)</f>
        <v>08</v>
      </c>
      <c r="AC93" s="19" t="str">
        <f>AC92</f>
        <v>75</v>
      </c>
      <c r="AD93" s="19" t="str">
        <f>AD92</f>
        <v>45</v>
      </c>
      <c r="AG93" s="20">
        <f>U93/5000</f>
        <v>1E-3</v>
      </c>
      <c r="AH93">
        <f>VLOOKUP(R93,'Rm-feb-24'!B:P,15,0)</f>
        <v>58</v>
      </c>
      <c r="AI93" s="19">
        <f t="shared" si="244"/>
        <v>5.8000000000000003E-2</v>
      </c>
      <c r="AJ93" s="41"/>
      <c r="AK93" s="41"/>
      <c r="AL93" s="41"/>
      <c r="AM93" s="41"/>
      <c r="AN93" s="41"/>
      <c r="AO93" s="41"/>
      <c r="AP93" s="41"/>
      <c r="AQ93" s="41"/>
      <c r="AR93" s="41"/>
      <c r="AS93" s="43"/>
      <c r="AT93" s="37">
        <f t="shared" ref="AT93:AU99" si="253">AT92</f>
        <v>160.512</v>
      </c>
      <c r="AU93" s="31">
        <f t="shared" si="253"/>
        <v>181</v>
      </c>
    </row>
    <row r="94" spans="1:47">
      <c r="A94" s="40">
        <v>93</v>
      </c>
      <c r="B94" s="39">
        <v>3</v>
      </c>
      <c r="C94" s="15">
        <f t="shared" ref="C94:H94" si="254">C93</f>
        <v>11</v>
      </c>
      <c r="D94" s="15" t="str">
        <f t="shared" si="254"/>
        <v>28.03.2024</v>
      </c>
      <c r="E94" s="16" t="str">
        <f t="shared" si="254"/>
        <v>SFG-FRBNET-MEM-BOR-75X45X08</v>
      </c>
      <c r="F94" s="16" t="str">
        <f t="shared" si="254"/>
        <v>Restonic Hotel Motel Bonnell Euro Top Memory Border 75X45X08</v>
      </c>
      <c r="G94" s="16" t="str">
        <f t="shared" si="254"/>
        <v>SFG-FRBNET-MEM-BOR-75X45X08</v>
      </c>
      <c r="H94" s="16" t="str">
        <f t="shared" si="254"/>
        <v>Restonic Hotel Motel Bonnell Euro Top Memory Border 75X45X08</v>
      </c>
      <c r="I94" s="16" t="s">
        <v>2288</v>
      </c>
      <c r="J94" s="16" t="s">
        <v>2289</v>
      </c>
      <c r="K94" s="16" t="s">
        <v>2290</v>
      </c>
      <c r="L94" s="16" t="s">
        <v>25</v>
      </c>
      <c r="M94" s="17">
        <v>1</v>
      </c>
      <c r="N94" s="16" t="s">
        <v>2291</v>
      </c>
      <c r="O94" s="16" t="s">
        <v>2292</v>
      </c>
      <c r="P94" s="18">
        <v>30</v>
      </c>
      <c r="Q94" s="16" t="s">
        <v>2293</v>
      </c>
      <c r="R94" s="35" t="s">
        <v>18727</v>
      </c>
      <c r="S94" s="35" t="s">
        <v>34279</v>
      </c>
      <c r="T94" s="35" t="s">
        <v>192</v>
      </c>
      <c r="U94" s="17">
        <f>AE94</f>
        <v>6.173</v>
      </c>
      <c r="V94" s="16" t="s">
        <v>2292</v>
      </c>
      <c r="W94" s="16" t="s">
        <v>2276</v>
      </c>
      <c r="X94" s="16" t="s">
        <v>2295</v>
      </c>
      <c r="Y94" s="29" t="str">
        <f t="shared" si="249"/>
        <v>75X45X08</v>
      </c>
      <c r="Z94" s="30" t="str">
        <f t="shared" si="250"/>
        <v>75</v>
      </c>
      <c r="AA94" s="30" t="str">
        <f t="shared" si="251"/>
        <v>45</v>
      </c>
      <c r="AB94" s="30" t="str">
        <f t="shared" si="252"/>
        <v>08</v>
      </c>
      <c r="AC94" s="19" t="str">
        <f t="shared" ref="AC94:AD94" si="255">AC93</f>
        <v>75</v>
      </c>
      <c r="AD94" s="19" t="str">
        <f t="shared" si="255"/>
        <v>45</v>
      </c>
      <c r="AE94" s="20">
        <f>ROUNDUP(((((AC94+AD94)*2)+3)*0.0254),3)</f>
        <v>6.173</v>
      </c>
      <c r="AG94" s="21">
        <f t="shared" ref="AG94:AG99" si="256">U94</f>
        <v>6.173</v>
      </c>
      <c r="AH94" s="25">
        <f>VLOOKUP(R94,'SFG-RM'!A:B,2,0)</f>
        <v>21.475377269999999</v>
      </c>
      <c r="AI94" s="19">
        <f t="shared" si="244"/>
        <v>132.56750388770999</v>
      </c>
      <c r="AJ94" s="41"/>
      <c r="AK94" s="41"/>
      <c r="AL94" s="41"/>
      <c r="AM94" s="41"/>
      <c r="AN94" s="41"/>
      <c r="AO94" s="41"/>
      <c r="AP94" s="41"/>
      <c r="AQ94" s="41"/>
      <c r="AR94" s="41"/>
      <c r="AS94" s="43"/>
      <c r="AT94" s="37">
        <f t="shared" si="253"/>
        <v>160.512</v>
      </c>
      <c r="AU94" s="31">
        <f t="shared" si="253"/>
        <v>181</v>
      </c>
    </row>
    <row r="95" spans="1:47">
      <c r="A95" s="40">
        <v>94</v>
      </c>
      <c r="B95" s="39">
        <v>4</v>
      </c>
      <c r="C95" s="15">
        <f t="shared" ref="C95:H95" si="257">C94</f>
        <v>11</v>
      </c>
      <c r="D95" s="15" t="str">
        <f t="shared" si="257"/>
        <v>28.03.2024</v>
      </c>
      <c r="E95" s="16" t="str">
        <f t="shared" si="257"/>
        <v>SFG-FRBNET-MEM-BOR-75X45X08</v>
      </c>
      <c r="F95" s="16" t="str">
        <f t="shared" si="257"/>
        <v>Restonic Hotel Motel Bonnell Euro Top Memory Border 75X45X08</v>
      </c>
      <c r="G95" s="16" t="str">
        <f t="shared" si="257"/>
        <v>SFG-FRBNET-MEM-BOR-75X45X08</v>
      </c>
      <c r="H95" s="16" t="str">
        <f t="shared" si="257"/>
        <v>Restonic Hotel Motel Bonnell Euro Top Memory Border 75X45X08</v>
      </c>
      <c r="I95" s="16" t="s">
        <v>2288</v>
      </c>
      <c r="J95" s="16" t="s">
        <v>2289</v>
      </c>
      <c r="K95" s="16" t="s">
        <v>2290</v>
      </c>
      <c r="L95" s="16" t="s">
        <v>25</v>
      </c>
      <c r="M95" s="17">
        <v>1</v>
      </c>
      <c r="N95" s="16" t="s">
        <v>2291</v>
      </c>
      <c r="O95" s="16" t="s">
        <v>2292</v>
      </c>
      <c r="P95" s="18">
        <v>40</v>
      </c>
      <c r="Q95" s="16" t="s">
        <v>2293</v>
      </c>
      <c r="R95" s="35" t="s">
        <v>1964</v>
      </c>
      <c r="S95" s="35" t="s">
        <v>1965</v>
      </c>
      <c r="T95" s="35" t="s">
        <v>25</v>
      </c>
      <c r="U95" s="36">
        <v>1</v>
      </c>
      <c r="V95" s="16" t="s">
        <v>2294</v>
      </c>
      <c r="W95" s="16" t="s">
        <v>2276</v>
      </c>
      <c r="X95" s="16" t="s">
        <v>2295</v>
      </c>
      <c r="Y95" s="29" t="str">
        <f t="shared" si="249"/>
        <v>75X45X08</v>
      </c>
      <c r="Z95" s="30" t="str">
        <f t="shared" si="250"/>
        <v>75</v>
      </c>
      <c r="AA95" s="30" t="str">
        <f t="shared" si="251"/>
        <v>45</v>
      </c>
      <c r="AB95" s="30" t="str">
        <f t="shared" si="252"/>
        <v>08</v>
      </c>
      <c r="AC95" s="19" t="str">
        <f t="shared" ref="AC95:AD95" si="258">AC94</f>
        <v>75</v>
      </c>
      <c r="AD95" s="19" t="str">
        <f t="shared" si="258"/>
        <v>45</v>
      </c>
      <c r="AE95" s="20">
        <f>ROUNDUP(((((72+30)*2)+3)*0.0254),3)</f>
        <v>5.258</v>
      </c>
      <c r="AG95" s="21">
        <f t="shared" si="256"/>
        <v>1</v>
      </c>
      <c r="AH95">
        <f>VLOOKUP(R95,'Rm-feb-24'!B:P,15,0)</f>
        <v>5.9957000000000003</v>
      </c>
      <c r="AI95" s="19">
        <f t="shared" si="244"/>
        <v>5.9957000000000003</v>
      </c>
      <c r="AJ95" s="41"/>
      <c r="AK95" s="41"/>
      <c r="AL95" s="41"/>
      <c r="AM95" s="41"/>
      <c r="AN95" s="41"/>
      <c r="AO95" s="41"/>
      <c r="AP95" s="41"/>
      <c r="AQ95" s="41"/>
      <c r="AR95" s="41"/>
      <c r="AS95" s="43"/>
      <c r="AT95" s="37">
        <f t="shared" si="253"/>
        <v>160.512</v>
      </c>
      <c r="AU95" s="31">
        <f t="shared" si="253"/>
        <v>181</v>
      </c>
    </row>
    <row r="96" spans="1:47">
      <c r="A96" s="40">
        <v>95</v>
      </c>
      <c r="B96" s="39">
        <v>5</v>
      </c>
      <c r="C96" s="15">
        <f t="shared" ref="C96:H96" si="259">C95</f>
        <v>11</v>
      </c>
      <c r="D96" s="15" t="str">
        <f t="shared" si="259"/>
        <v>28.03.2024</v>
      </c>
      <c r="E96" s="16" t="str">
        <f t="shared" si="259"/>
        <v>SFG-FRBNET-MEM-BOR-75X45X08</v>
      </c>
      <c r="F96" s="16" t="str">
        <f t="shared" si="259"/>
        <v>Restonic Hotel Motel Bonnell Euro Top Memory Border 75X45X08</v>
      </c>
      <c r="G96" s="16" t="str">
        <f t="shared" si="259"/>
        <v>SFG-FRBNET-MEM-BOR-75X45X08</v>
      </c>
      <c r="H96" s="16" t="str">
        <f t="shared" si="259"/>
        <v>Restonic Hotel Motel Bonnell Euro Top Memory Border 75X45X08</v>
      </c>
      <c r="I96" s="16" t="s">
        <v>2288</v>
      </c>
      <c r="J96" s="16" t="s">
        <v>2289</v>
      </c>
      <c r="K96" s="16" t="s">
        <v>2290</v>
      </c>
      <c r="L96" s="16" t="s">
        <v>25</v>
      </c>
      <c r="M96" s="17">
        <v>1</v>
      </c>
      <c r="N96" s="16" t="s">
        <v>2291</v>
      </c>
      <c r="O96" s="16" t="s">
        <v>2292</v>
      </c>
      <c r="P96" s="18">
        <v>50</v>
      </c>
      <c r="Q96" s="16" t="s">
        <v>2293</v>
      </c>
      <c r="R96" s="35" t="s">
        <v>459</v>
      </c>
      <c r="S96" s="35" t="s">
        <v>460</v>
      </c>
      <c r="T96" s="35" t="s">
        <v>25</v>
      </c>
      <c r="U96" s="36">
        <v>1</v>
      </c>
      <c r="V96" s="16" t="s">
        <v>2294</v>
      </c>
      <c r="W96" s="16" t="s">
        <v>2276</v>
      </c>
      <c r="X96" s="16" t="s">
        <v>2295</v>
      </c>
      <c r="Y96" s="29" t="str">
        <f t="shared" si="249"/>
        <v>75X45X08</v>
      </c>
      <c r="Z96" s="30" t="str">
        <f t="shared" si="250"/>
        <v>75</v>
      </c>
      <c r="AA96" s="30" t="str">
        <f t="shared" si="251"/>
        <v>45</v>
      </c>
      <c r="AB96" s="30" t="str">
        <f t="shared" si="252"/>
        <v>08</v>
      </c>
      <c r="AC96" s="19" t="str">
        <f t="shared" ref="AC96:AD96" si="260">AC95</f>
        <v>75</v>
      </c>
      <c r="AD96" s="19" t="str">
        <f t="shared" si="260"/>
        <v>45</v>
      </c>
      <c r="AG96" s="21">
        <f t="shared" si="256"/>
        <v>1</v>
      </c>
      <c r="AH96">
        <f>VLOOKUP(R96,'Rm-feb-24'!B:P,15,0)</f>
        <v>1.3274999999999999</v>
      </c>
      <c r="AI96" s="19">
        <f t="shared" si="244"/>
        <v>1.3274999999999999</v>
      </c>
      <c r="AJ96" s="41"/>
      <c r="AK96" s="41"/>
      <c r="AL96" s="41"/>
      <c r="AM96" s="41"/>
      <c r="AN96" s="41"/>
      <c r="AO96" s="41"/>
      <c r="AP96" s="41"/>
      <c r="AQ96" s="41"/>
      <c r="AR96" s="41"/>
      <c r="AS96" s="43"/>
      <c r="AT96" s="37">
        <f t="shared" si="253"/>
        <v>160.512</v>
      </c>
      <c r="AU96" s="31">
        <f t="shared" si="253"/>
        <v>181</v>
      </c>
    </row>
    <row r="97" spans="1:47">
      <c r="A97" s="40">
        <v>96</v>
      </c>
      <c r="B97" s="39">
        <v>6</v>
      </c>
      <c r="C97" s="15">
        <f t="shared" ref="C97:H97" si="261">C96</f>
        <v>11</v>
      </c>
      <c r="D97" s="15" t="str">
        <f t="shared" si="261"/>
        <v>28.03.2024</v>
      </c>
      <c r="E97" s="16" t="str">
        <f t="shared" si="261"/>
        <v>SFG-FRBNET-MEM-BOR-75X45X08</v>
      </c>
      <c r="F97" s="16" t="str">
        <f t="shared" si="261"/>
        <v>Restonic Hotel Motel Bonnell Euro Top Memory Border 75X45X08</v>
      </c>
      <c r="G97" s="16" t="str">
        <f t="shared" si="261"/>
        <v>SFG-FRBNET-MEM-BOR-75X45X08</v>
      </c>
      <c r="H97" s="16" t="str">
        <f t="shared" si="261"/>
        <v>Restonic Hotel Motel Bonnell Euro Top Memory Border 75X45X08</v>
      </c>
      <c r="I97" s="16" t="s">
        <v>2288</v>
      </c>
      <c r="J97" s="16" t="s">
        <v>2289</v>
      </c>
      <c r="K97" s="16" t="s">
        <v>2290</v>
      </c>
      <c r="L97" s="16" t="s">
        <v>25</v>
      </c>
      <c r="M97" s="17">
        <v>1</v>
      </c>
      <c r="N97" s="16" t="s">
        <v>2291</v>
      </c>
      <c r="O97" s="16" t="s">
        <v>2292</v>
      </c>
      <c r="P97" s="18">
        <v>60</v>
      </c>
      <c r="Q97" s="16" t="s">
        <v>2293</v>
      </c>
      <c r="R97" s="35" t="s">
        <v>2232</v>
      </c>
      <c r="S97" s="35" t="s">
        <v>2233</v>
      </c>
      <c r="T97" s="35" t="s">
        <v>25</v>
      </c>
      <c r="U97" s="36">
        <v>1</v>
      </c>
      <c r="V97" s="16" t="s">
        <v>2294</v>
      </c>
      <c r="W97" s="16" t="s">
        <v>2276</v>
      </c>
      <c r="X97" s="16" t="s">
        <v>2295</v>
      </c>
      <c r="Y97" s="29" t="str">
        <f t="shared" si="249"/>
        <v>75X45X08</v>
      </c>
      <c r="Z97" s="30" t="str">
        <f t="shared" si="250"/>
        <v>75</v>
      </c>
      <c r="AA97" s="30" t="str">
        <f t="shared" si="251"/>
        <v>45</v>
      </c>
      <c r="AB97" s="30" t="str">
        <f t="shared" si="252"/>
        <v>08</v>
      </c>
      <c r="AC97" s="19" t="str">
        <f t="shared" ref="AC97:AD97" si="262">AC96</f>
        <v>75</v>
      </c>
      <c r="AD97" s="19" t="str">
        <f t="shared" si="262"/>
        <v>45</v>
      </c>
      <c r="AG97" s="21">
        <f t="shared" si="256"/>
        <v>1</v>
      </c>
      <c r="AH97">
        <f>VLOOKUP(R97,'Rm-feb-24'!B:P,15,0)</f>
        <v>1.7318</v>
      </c>
      <c r="AI97" s="19">
        <f t="shared" si="244"/>
        <v>1.7318</v>
      </c>
      <c r="AJ97" s="41"/>
      <c r="AK97" s="41"/>
      <c r="AL97" s="41"/>
      <c r="AM97" s="41"/>
      <c r="AN97" s="41"/>
      <c r="AO97" s="41"/>
      <c r="AP97" s="41"/>
      <c r="AQ97" s="41"/>
      <c r="AR97" s="41"/>
      <c r="AS97" s="43"/>
      <c r="AT97" s="37">
        <f t="shared" si="253"/>
        <v>160.512</v>
      </c>
      <c r="AU97" s="31">
        <f t="shared" si="253"/>
        <v>181</v>
      </c>
    </row>
    <row r="98" spans="1:47">
      <c r="A98" s="40">
        <v>97</v>
      </c>
      <c r="B98" s="39">
        <v>7</v>
      </c>
      <c r="C98" s="15">
        <f t="shared" ref="C98:H98" si="263">C97</f>
        <v>11</v>
      </c>
      <c r="D98" s="15" t="str">
        <f t="shared" si="263"/>
        <v>28.03.2024</v>
      </c>
      <c r="E98" s="16" t="str">
        <f t="shared" si="263"/>
        <v>SFG-FRBNET-MEM-BOR-75X45X08</v>
      </c>
      <c r="F98" s="16" t="str">
        <f t="shared" si="263"/>
        <v>Restonic Hotel Motel Bonnell Euro Top Memory Border 75X45X08</v>
      </c>
      <c r="G98" s="16" t="str">
        <f t="shared" si="263"/>
        <v>SFG-FRBNET-MEM-BOR-75X45X08</v>
      </c>
      <c r="H98" s="16" t="str">
        <f t="shared" si="263"/>
        <v>Restonic Hotel Motel Bonnell Euro Top Memory Border 75X45X08</v>
      </c>
      <c r="I98" s="16" t="s">
        <v>2288</v>
      </c>
      <c r="J98" s="16" t="s">
        <v>2289</v>
      </c>
      <c r="K98" s="16" t="s">
        <v>2290</v>
      </c>
      <c r="L98" s="16" t="s">
        <v>25</v>
      </c>
      <c r="M98" s="17">
        <v>1</v>
      </c>
      <c r="N98" s="16" t="s">
        <v>2291</v>
      </c>
      <c r="O98" s="16" t="s">
        <v>2292</v>
      </c>
      <c r="P98" s="18">
        <v>70</v>
      </c>
      <c r="Q98" s="16" t="s">
        <v>2293</v>
      </c>
      <c r="R98" s="35" t="s">
        <v>18739</v>
      </c>
      <c r="S98" s="35" t="s">
        <v>34278</v>
      </c>
      <c r="T98" s="35" t="s">
        <v>192</v>
      </c>
      <c r="U98" s="36">
        <v>0.64</v>
      </c>
      <c r="V98" s="16" t="s">
        <v>2292</v>
      </c>
      <c r="W98" s="16" t="s">
        <v>2276</v>
      </c>
      <c r="X98" s="16" t="s">
        <v>2295</v>
      </c>
      <c r="Y98" s="29" t="str">
        <f t="shared" si="249"/>
        <v>75X45X08</v>
      </c>
      <c r="Z98" s="30" t="str">
        <f t="shared" si="250"/>
        <v>75</v>
      </c>
      <c r="AA98" s="30" t="str">
        <f t="shared" si="251"/>
        <v>45</v>
      </c>
      <c r="AB98" s="30" t="str">
        <f t="shared" si="252"/>
        <v>08</v>
      </c>
      <c r="AC98" s="19" t="str">
        <f t="shared" ref="AC98:AD98" si="264">AC97</f>
        <v>75</v>
      </c>
      <c r="AD98" s="19" t="str">
        <f t="shared" si="264"/>
        <v>45</v>
      </c>
      <c r="AG98" s="21">
        <f t="shared" si="256"/>
        <v>0.64</v>
      </c>
      <c r="AH98" s="25">
        <f>VLOOKUP(R98,'SFG-RM'!A:B,2,0)</f>
        <v>14.621455289401199</v>
      </c>
      <c r="AI98" s="19">
        <f t="shared" si="244"/>
        <v>9.3577313852167681</v>
      </c>
      <c r="AJ98" s="41"/>
      <c r="AK98" s="41"/>
      <c r="AL98" s="41"/>
      <c r="AM98" s="41"/>
      <c r="AN98" s="41"/>
      <c r="AO98" s="41"/>
      <c r="AP98" s="41"/>
      <c r="AQ98" s="41"/>
      <c r="AR98" s="41"/>
      <c r="AS98" s="43"/>
      <c r="AT98" s="37">
        <f t="shared" si="253"/>
        <v>160.512</v>
      </c>
      <c r="AU98" s="31">
        <f t="shared" si="253"/>
        <v>181</v>
      </c>
    </row>
    <row r="99" spans="1:47">
      <c r="A99" s="40">
        <v>98</v>
      </c>
      <c r="B99" s="39">
        <v>8</v>
      </c>
      <c r="C99" s="15">
        <f t="shared" ref="C99:H99" si="265">C98</f>
        <v>11</v>
      </c>
      <c r="D99" s="15" t="str">
        <f t="shared" si="265"/>
        <v>28.03.2024</v>
      </c>
      <c r="E99" s="16" t="str">
        <f t="shared" si="265"/>
        <v>SFG-FRBNET-MEM-BOR-75X45X08</v>
      </c>
      <c r="F99" s="16" t="str">
        <f t="shared" si="265"/>
        <v>Restonic Hotel Motel Bonnell Euro Top Memory Border 75X45X08</v>
      </c>
      <c r="G99" s="16" t="str">
        <f t="shared" si="265"/>
        <v>SFG-FRBNET-MEM-BOR-75X45X08</v>
      </c>
      <c r="H99" s="16" t="str">
        <f t="shared" si="265"/>
        <v>Restonic Hotel Motel Bonnell Euro Top Memory Border 75X45X08</v>
      </c>
      <c r="I99" s="16" t="s">
        <v>2288</v>
      </c>
      <c r="J99" s="16" t="s">
        <v>2289</v>
      </c>
      <c r="K99" s="16" t="s">
        <v>2290</v>
      </c>
      <c r="L99" s="16" t="s">
        <v>25</v>
      </c>
      <c r="M99" s="17">
        <v>1</v>
      </c>
      <c r="N99" s="16" t="s">
        <v>2291</v>
      </c>
      <c r="O99" s="16" t="s">
        <v>2292</v>
      </c>
      <c r="P99" s="18">
        <v>80</v>
      </c>
      <c r="Q99" s="16" t="s">
        <v>2293</v>
      </c>
      <c r="R99" s="35" t="s">
        <v>1479</v>
      </c>
      <c r="S99" s="35" t="s">
        <v>1480</v>
      </c>
      <c r="T99" s="35" t="s">
        <v>165</v>
      </c>
      <c r="U99" s="36">
        <v>2</v>
      </c>
      <c r="V99" s="16" t="s">
        <v>2294</v>
      </c>
      <c r="W99" s="16" t="s">
        <v>2276</v>
      </c>
      <c r="X99" s="16" t="s">
        <v>2295</v>
      </c>
      <c r="Y99" s="29" t="str">
        <f t="shared" si="249"/>
        <v>75X45X08</v>
      </c>
      <c r="Z99" s="30" t="str">
        <f t="shared" si="250"/>
        <v>75</v>
      </c>
      <c r="AA99" s="30" t="str">
        <f t="shared" si="251"/>
        <v>45</v>
      </c>
      <c r="AB99" s="30" t="str">
        <f t="shared" si="252"/>
        <v>08</v>
      </c>
      <c r="AC99" s="19" t="str">
        <f t="shared" ref="AC99:AD99" si="266">AC98</f>
        <v>75</v>
      </c>
      <c r="AD99" s="19" t="str">
        <f t="shared" si="266"/>
        <v>45</v>
      </c>
      <c r="AG99" s="21">
        <f t="shared" si="256"/>
        <v>2</v>
      </c>
      <c r="AH99">
        <f>VLOOKUP(R99,'Rm-feb-24'!B:P,15,0)</f>
        <v>4.6721000000000004</v>
      </c>
      <c r="AI99" s="19">
        <f t="shared" si="244"/>
        <v>9.3442000000000007</v>
      </c>
      <c r="AJ99" s="41"/>
      <c r="AK99" s="41"/>
      <c r="AL99" s="41"/>
      <c r="AM99" s="41"/>
      <c r="AN99" s="41"/>
      <c r="AO99" s="41"/>
      <c r="AP99" s="41"/>
      <c r="AQ99" s="41"/>
      <c r="AR99" s="41"/>
      <c r="AS99" s="43"/>
      <c r="AT99" s="37">
        <f t="shared" si="253"/>
        <v>160.512</v>
      </c>
      <c r="AU99" s="31">
        <f t="shared" si="253"/>
        <v>181</v>
      </c>
    </row>
    <row r="100" spans="1:47">
      <c r="A100" s="40">
        <v>99</v>
      </c>
    </row>
    <row r="101" spans="1:47">
      <c r="A101" s="40">
        <v>100</v>
      </c>
      <c r="B101" s="39">
        <v>1</v>
      </c>
      <c r="C101" s="15">
        <v>12</v>
      </c>
      <c r="D101" s="15" t="s">
        <v>34276</v>
      </c>
      <c r="E101" s="38" t="s">
        <v>34302</v>
      </c>
      <c r="F101" s="38" t="s">
        <v>34303</v>
      </c>
      <c r="G101" s="16" t="str">
        <f>E101</f>
        <v>SFG-FRBNET-MEM-BOR-75X51X08</v>
      </c>
      <c r="H101" s="16" t="str">
        <f>F101</f>
        <v>Restonic Hotel Motel Bonnell Euro Top Memory Border 75X51X08</v>
      </c>
      <c r="I101" s="16" t="s">
        <v>2288</v>
      </c>
      <c r="J101" s="16" t="s">
        <v>2289</v>
      </c>
      <c r="K101" s="16" t="s">
        <v>2290</v>
      </c>
      <c r="L101" s="16" t="s">
        <v>25</v>
      </c>
      <c r="M101" s="17">
        <v>1</v>
      </c>
      <c r="N101" s="16" t="s">
        <v>2291</v>
      </c>
      <c r="O101" s="16" t="s">
        <v>2292</v>
      </c>
      <c r="P101" s="18">
        <v>10</v>
      </c>
      <c r="Q101" s="16" t="s">
        <v>2293</v>
      </c>
      <c r="R101" s="35" t="s">
        <v>1659</v>
      </c>
      <c r="S101" s="35" t="s">
        <v>1660</v>
      </c>
      <c r="T101" s="35" t="s">
        <v>192</v>
      </c>
      <c r="U101" s="17">
        <v>5.6</v>
      </c>
      <c r="V101" s="16" t="s">
        <v>2294</v>
      </c>
      <c r="W101" s="16" t="s">
        <v>2276</v>
      </c>
      <c r="X101" s="16" t="s">
        <v>2295</v>
      </c>
      <c r="Y101" s="29" t="str">
        <f>RIGHT(E101,8)</f>
        <v>75X51X08</v>
      </c>
      <c r="Z101" s="30" t="str">
        <f>LEFT(Y101,2)</f>
        <v>75</v>
      </c>
      <c r="AA101" s="30" t="str">
        <f>MID(Y101,4,2)</f>
        <v>51</v>
      </c>
      <c r="AB101" s="30" t="str">
        <f>RIGHT(Y101,2)</f>
        <v>08</v>
      </c>
      <c r="AC101" s="19" t="str">
        <f>Z101</f>
        <v>75</v>
      </c>
      <c r="AD101" s="19" t="str">
        <f>AA101</f>
        <v>51</v>
      </c>
      <c r="AG101" s="20">
        <f>U101/10000</f>
        <v>5.5999999999999995E-4</v>
      </c>
      <c r="AH101">
        <f>VLOOKUP(R101,'Rm-feb-24'!B:P,15,0)</f>
        <v>231.14230000000001</v>
      </c>
      <c r="AI101" s="19">
        <f t="shared" ref="AI101:AI108" si="267">AG101*AH101</f>
        <v>0.129439688</v>
      </c>
      <c r="AJ101" s="41">
        <f>SUM(AI101:AI108)</f>
        <v>167.04038965100676</v>
      </c>
      <c r="AK101" s="41">
        <f>ROUND(AJ101,3)</f>
        <v>167.04</v>
      </c>
      <c r="AL101" s="41">
        <f>AK101</f>
        <v>167.04</v>
      </c>
      <c r="AM101" s="41">
        <f>+AL101+AR101</f>
        <v>187.71103295999998</v>
      </c>
      <c r="AN101" s="41">
        <f>+SUM(((AL101*3%*18%)))</f>
        <v>0.90201599999999993</v>
      </c>
      <c r="AO101" s="41">
        <f t="shared" ref="AO101" si="268">+SUM(((AL101*14.33%*53%)))</f>
        <v>12.686520959999999</v>
      </c>
      <c r="AP101" s="41">
        <f t="shared" ref="AP101" si="269">+SUM(((AL101*5.92%*53%)))</f>
        <v>5.2410470400000007</v>
      </c>
      <c r="AQ101" s="41">
        <f t="shared" ref="AQ101" si="270">+SUM(((AL101*2.08%*53%)))</f>
        <v>1.8414489599999999</v>
      </c>
      <c r="AR101" s="41">
        <f>SUM(AN101:AQ101)</f>
        <v>20.671032960000002</v>
      </c>
      <c r="AS101" s="42">
        <f>ROUNDUP(AM101,0)</f>
        <v>188</v>
      </c>
      <c r="AT101" s="37">
        <f>AL101</f>
        <v>167.04</v>
      </c>
      <c r="AU101" s="31">
        <f>AS101</f>
        <v>188</v>
      </c>
    </row>
    <row r="102" spans="1:47">
      <c r="A102" s="40">
        <v>101</v>
      </c>
      <c r="B102" s="39">
        <v>2</v>
      </c>
      <c r="C102" s="15">
        <f t="shared" ref="C102:H102" si="271">C101</f>
        <v>12</v>
      </c>
      <c r="D102" s="15" t="str">
        <f t="shared" si="271"/>
        <v>28.03.2024</v>
      </c>
      <c r="E102" s="16" t="str">
        <f t="shared" si="271"/>
        <v>SFG-FRBNET-MEM-BOR-75X51X08</v>
      </c>
      <c r="F102" s="16" t="str">
        <f t="shared" si="271"/>
        <v>Restonic Hotel Motel Bonnell Euro Top Memory Border 75X51X08</v>
      </c>
      <c r="G102" s="16" t="str">
        <f t="shared" si="271"/>
        <v>SFG-FRBNET-MEM-BOR-75X51X08</v>
      </c>
      <c r="H102" s="16" t="str">
        <f t="shared" si="271"/>
        <v>Restonic Hotel Motel Bonnell Euro Top Memory Border 75X51X08</v>
      </c>
      <c r="I102" s="16" t="s">
        <v>2288</v>
      </c>
      <c r="J102" s="16" t="s">
        <v>2289</v>
      </c>
      <c r="K102" s="16" t="s">
        <v>2290</v>
      </c>
      <c r="L102" s="16" t="s">
        <v>25</v>
      </c>
      <c r="M102" s="17">
        <v>1</v>
      </c>
      <c r="N102" s="16" t="s">
        <v>2291</v>
      </c>
      <c r="O102" s="16" t="s">
        <v>2292</v>
      </c>
      <c r="P102" s="18">
        <v>20</v>
      </c>
      <c r="Q102" s="16" t="s">
        <v>2293</v>
      </c>
      <c r="R102" s="35" t="s">
        <v>698</v>
      </c>
      <c r="S102" s="35" t="s">
        <v>699</v>
      </c>
      <c r="T102" s="35" t="s">
        <v>192</v>
      </c>
      <c r="U102" s="17">
        <v>5</v>
      </c>
      <c r="V102" s="16" t="s">
        <v>2294</v>
      </c>
      <c r="W102" s="16" t="s">
        <v>2276</v>
      </c>
      <c r="X102" s="16" t="s">
        <v>2295</v>
      </c>
      <c r="Y102" s="29" t="str">
        <f t="shared" ref="Y102:Y108" si="272">RIGHT(E102,8)</f>
        <v>75X51X08</v>
      </c>
      <c r="Z102" s="30" t="str">
        <f t="shared" ref="Z102:Z108" si="273">LEFT(Y102,2)</f>
        <v>75</v>
      </c>
      <c r="AA102" s="30" t="str">
        <f t="shared" ref="AA102:AA108" si="274">MID(Y102,4,2)</f>
        <v>51</v>
      </c>
      <c r="AB102" s="30" t="str">
        <f t="shared" ref="AB102:AB108" si="275">RIGHT(Y102,2)</f>
        <v>08</v>
      </c>
      <c r="AC102" s="19" t="str">
        <f>AC101</f>
        <v>75</v>
      </c>
      <c r="AD102" s="19" t="str">
        <f>AD101</f>
        <v>51</v>
      </c>
      <c r="AG102" s="20">
        <f>U102/5000</f>
        <v>1E-3</v>
      </c>
      <c r="AH102">
        <f>VLOOKUP(R102,'Rm-feb-24'!B:P,15,0)</f>
        <v>58</v>
      </c>
      <c r="AI102" s="19">
        <f t="shared" si="267"/>
        <v>5.8000000000000003E-2</v>
      </c>
      <c r="AJ102" s="41"/>
      <c r="AK102" s="41"/>
      <c r="AL102" s="41"/>
      <c r="AM102" s="41"/>
      <c r="AN102" s="41"/>
      <c r="AO102" s="41"/>
      <c r="AP102" s="41"/>
      <c r="AQ102" s="41"/>
      <c r="AR102" s="41"/>
      <c r="AS102" s="43"/>
      <c r="AT102" s="37">
        <f t="shared" ref="AT102:AU102" si="276">AT101</f>
        <v>167.04</v>
      </c>
      <c r="AU102" s="31">
        <f t="shared" si="276"/>
        <v>188</v>
      </c>
    </row>
    <row r="103" spans="1:47">
      <c r="A103" s="40">
        <v>102</v>
      </c>
      <c r="B103" s="39">
        <v>3</v>
      </c>
      <c r="C103" s="15">
        <f t="shared" ref="C103:H103" si="277">C102</f>
        <v>12</v>
      </c>
      <c r="D103" s="15" t="str">
        <f t="shared" si="277"/>
        <v>28.03.2024</v>
      </c>
      <c r="E103" s="16" t="str">
        <f t="shared" si="277"/>
        <v>SFG-FRBNET-MEM-BOR-75X51X08</v>
      </c>
      <c r="F103" s="16" t="str">
        <f t="shared" si="277"/>
        <v>Restonic Hotel Motel Bonnell Euro Top Memory Border 75X51X08</v>
      </c>
      <c r="G103" s="16" t="str">
        <f t="shared" si="277"/>
        <v>SFG-FRBNET-MEM-BOR-75X51X08</v>
      </c>
      <c r="H103" s="16" t="str">
        <f t="shared" si="277"/>
        <v>Restonic Hotel Motel Bonnell Euro Top Memory Border 75X51X08</v>
      </c>
      <c r="I103" s="16" t="s">
        <v>2288</v>
      </c>
      <c r="J103" s="16" t="s">
        <v>2289</v>
      </c>
      <c r="K103" s="16" t="s">
        <v>2290</v>
      </c>
      <c r="L103" s="16" t="s">
        <v>25</v>
      </c>
      <c r="M103" s="17">
        <v>1</v>
      </c>
      <c r="N103" s="16" t="s">
        <v>2291</v>
      </c>
      <c r="O103" s="16" t="s">
        <v>2292</v>
      </c>
      <c r="P103" s="18">
        <v>30</v>
      </c>
      <c r="Q103" s="16" t="s">
        <v>2293</v>
      </c>
      <c r="R103" s="35" t="s">
        <v>18727</v>
      </c>
      <c r="S103" s="35" t="s">
        <v>34279</v>
      </c>
      <c r="T103" s="35" t="s">
        <v>192</v>
      </c>
      <c r="U103" s="17">
        <f>AE103</f>
        <v>6.4770000000000003</v>
      </c>
      <c r="V103" s="16" t="s">
        <v>2292</v>
      </c>
      <c r="W103" s="16" t="s">
        <v>2276</v>
      </c>
      <c r="X103" s="16" t="s">
        <v>2295</v>
      </c>
      <c r="Y103" s="29" t="str">
        <f t="shared" si="272"/>
        <v>75X51X08</v>
      </c>
      <c r="Z103" s="30" t="str">
        <f t="shared" si="273"/>
        <v>75</v>
      </c>
      <c r="AA103" s="30" t="str">
        <f t="shared" si="274"/>
        <v>51</v>
      </c>
      <c r="AB103" s="30" t="str">
        <f t="shared" si="275"/>
        <v>08</v>
      </c>
      <c r="AC103" s="19" t="str">
        <f t="shared" ref="AC103:AD103" si="278">AC102</f>
        <v>75</v>
      </c>
      <c r="AD103" s="19" t="str">
        <f t="shared" si="278"/>
        <v>51</v>
      </c>
      <c r="AE103" s="20">
        <f>ROUNDUP(((((AC103+AD103)*2)+3)*0.0254),3)</f>
        <v>6.4770000000000003</v>
      </c>
      <c r="AG103" s="21">
        <f t="shared" ref="AG103:AG108" si="279">U103</f>
        <v>6.4770000000000003</v>
      </c>
      <c r="AH103" s="25">
        <f>VLOOKUP(R103,'SFG-RM'!A:B,2,0)</f>
        <v>21.475377269999999</v>
      </c>
      <c r="AI103" s="19">
        <f t="shared" si="267"/>
        <v>139.09601857779001</v>
      </c>
      <c r="AJ103" s="41"/>
      <c r="AK103" s="41"/>
      <c r="AL103" s="41"/>
      <c r="AM103" s="41"/>
      <c r="AN103" s="41"/>
      <c r="AO103" s="41"/>
      <c r="AP103" s="41"/>
      <c r="AQ103" s="41"/>
      <c r="AR103" s="41"/>
      <c r="AS103" s="43"/>
      <c r="AT103" s="37">
        <f t="shared" ref="AT103:AU103" si="280">AT102</f>
        <v>167.04</v>
      </c>
      <c r="AU103" s="31">
        <f t="shared" si="280"/>
        <v>188</v>
      </c>
    </row>
    <row r="104" spans="1:47">
      <c r="A104" s="40">
        <v>103</v>
      </c>
      <c r="B104" s="39">
        <v>4</v>
      </c>
      <c r="C104" s="15">
        <f t="shared" ref="C104:H104" si="281">C103</f>
        <v>12</v>
      </c>
      <c r="D104" s="15" t="str">
        <f t="shared" si="281"/>
        <v>28.03.2024</v>
      </c>
      <c r="E104" s="16" t="str">
        <f t="shared" si="281"/>
        <v>SFG-FRBNET-MEM-BOR-75X51X08</v>
      </c>
      <c r="F104" s="16" t="str">
        <f t="shared" si="281"/>
        <v>Restonic Hotel Motel Bonnell Euro Top Memory Border 75X51X08</v>
      </c>
      <c r="G104" s="16" t="str">
        <f t="shared" si="281"/>
        <v>SFG-FRBNET-MEM-BOR-75X51X08</v>
      </c>
      <c r="H104" s="16" t="str">
        <f t="shared" si="281"/>
        <v>Restonic Hotel Motel Bonnell Euro Top Memory Border 75X51X08</v>
      </c>
      <c r="I104" s="16" t="s">
        <v>2288</v>
      </c>
      <c r="J104" s="16" t="s">
        <v>2289</v>
      </c>
      <c r="K104" s="16" t="s">
        <v>2290</v>
      </c>
      <c r="L104" s="16" t="s">
        <v>25</v>
      </c>
      <c r="M104" s="17">
        <v>1</v>
      </c>
      <c r="N104" s="16" t="s">
        <v>2291</v>
      </c>
      <c r="O104" s="16" t="s">
        <v>2292</v>
      </c>
      <c r="P104" s="18">
        <v>40</v>
      </c>
      <c r="Q104" s="16" t="s">
        <v>2293</v>
      </c>
      <c r="R104" s="35" t="s">
        <v>1964</v>
      </c>
      <c r="S104" s="35" t="s">
        <v>1965</v>
      </c>
      <c r="T104" s="35" t="s">
        <v>25</v>
      </c>
      <c r="U104" s="36">
        <v>1</v>
      </c>
      <c r="V104" s="16" t="s">
        <v>2294</v>
      </c>
      <c r="W104" s="16" t="s">
        <v>2276</v>
      </c>
      <c r="X104" s="16" t="s">
        <v>2295</v>
      </c>
      <c r="Y104" s="29" t="str">
        <f t="shared" si="272"/>
        <v>75X51X08</v>
      </c>
      <c r="Z104" s="30" t="str">
        <f t="shared" si="273"/>
        <v>75</v>
      </c>
      <c r="AA104" s="30" t="str">
        <f t="shared" si="274"/>
        <v>51</v>
      </c>
      <c r="AB104" s="30" t="str">
        <f t="shared" si="275"/>
        <v>08</v>
      </c>
      <c r="AC104" s="19" t="str">
        <f t="shared" ref="AC104:AD104" si="282">AC103</f>
        <v>75</v>
      </c>
      <c r="AD104" s="19" t="str">
        <f t="shared" si="282"/>
        <v>51</v>
      </c>
      <c r="AE104" s="20">
        <f>ROUNDUP(((((72+30)*2)+3)*0.0254),3)</f>
        <v>5.258</v>
      </c>
      <c r="AG104" s="21">
        <f t="shared" si="279"/>
        <v>1</v>
      </c>
      <c r="AH104">
        <f>VLOOKUP(R104,'Rm-feb-24'!B:P,15,0)</f>
        <v>5.9957000000000003</v>
      </c>
      <c r="AI104" s="19">
        <f t="shared" si="267"/>
        <v>5.9957000000000003</v>
      </c>
      <c r="AJ104" s="41"/>
      <c r="AK104" s="41"/>
      <c r="AL104" s="41"/>
      <c r="AM104" s="41"/>
      <c r="AN104" s="41"/>
      <c r="AO104" s="41"/>
      <c r="AP104" s="41"/>
      <c r="AQ104" s="41"/>
      <c r="AR104" s="41"/>
      <c r="AS104" s="43"/>
      <c r="AT104" s="37">
        <f t="shared" ref="AT104:AU104" si="283">AT103</f>
        <v>167.04</v>
      </c>
      <c r="AU104" s="31">
        <f t="shared" si="283"/>
        <v>188</v>
      </c>
    </row>
    <row r="105" spans="1:47">
      <c r="A105" s="40">
        <v>104</v>
      </c>
      <c r="B105" s="39">
        <v>5</v>
      </c>
      <c r="C105" s="15">
        <f t="shared" ref="C105:H105" si="284">C104</f>
        <v>12</v>
      </c>
      <c r="D105" s="15" t="str">
        <f t="shared" si="284"/>
        <v>28.03.2024</v>
      </c>
      <c r="E105" s="16" t="str">
        <f t="shared" si="284"/>
        <v>SFG-FRBNET-MEM-BOR-75X51X08</v>
      </c>
      <c r="F105" s="16" t="str">
        <f t="shared" si="284"/>
        <v>Restonic Hotel Motel Bonnell Euro Top Memory Border 75X51X08</v>
      </c>
      <c r="G105" s="16" t="str">
        <f t="shared" si="284"/>
        <v>SFG-FRBNET-MEM-BOR-75X51X08</v>
      </c>
      <c r="H105" s="16" t="str">
        <f t="shared" si="284"/>
        <v>Restonic Hotel Motel Bonnell Euro Top Memory Border 75X51X08</v>
      </c>
      <c r="I105" s="16" t="s">
        <v>2288</v>
      </c>
      <c r="J105" s="16" t="s">
        <v>2289</v>
      </c>
      <c r="K105" s="16" t="s">
        <v>2290</v>
      </c>
      <c r="L105" s="16" t="s">
        <v>25</v>
      </c>
      <c r="M105" s="17">
        <v>1</v>
      </c>
      <c r="N105" s="16" t="s">
        <v>2291</v>
      </c>
      <c r="O105" s="16" t="s">
        <v>2292</v>
      </c>
      <c r="P105" s="18">
        <v>50</v>
      </c>
      <c r="Q105" s="16" t="s">
        <v>2293</v>
      </c>
      <c r="R105" s="35" t="s">
        <v>459</v>
      </c>
      <c r="S105" s="35" t="s">
        <v>460</v>
      </c>
      <c r="T105" s="35" t="s">
        <v>25</v>
      </c>
      <c r="U105" s="36">
        <v>1</v>
      </c>
      <c r="V105" s="16" t="s">
        <v>2294</v>
      </c>
      <c r="W105" s="16" t="s">
        <v>2276</v>
      </c>
      <c r="X105" s="16" t="s">
        <v>2295</v>
      </c>
      <c r="Y105" s="29" t="str">
        <f t="shared" si="272"/>
        <v>75X51X08</v>
      </c>
      <c r="Z105" s="30" t="str">
        <f t="shared" si="273"/>
        <v>75</v>
      </c>
      <c r="AA105" s="30" t="str">
        <f t="shared" si="274"/>
        <v>51</v>
      </c>
      <c r="AB105" s="30" t="str">
        <f t="shared" si="275"/>
        <v>08</v>
      </c>
      <c r="AC105" s="19" t="str">
        <f t="shared" ref="AC105:AD105" si="285">AC104</f>
        <v>75</v>
      </c>
      <c r="AD105" s="19" t="str">
        <f t="shared" si="285"/>
        <v>51</v>
      </c>
      <c r="AG105" s="21">
        <f t="shared" si="279"/>
        <v>1</v>
      </c>
      <c r="AH105">
        <f>VLOOKUP(R105,'Rm-feb-24'!B:P,15,0)</f>
        <v>1.3274999999999999</v>
      </c>
      <c r="AI105" s="19">
        <f t="shared" si="267"/>
        <v>1.3274999999999999</v>
      </c>
      <c r="AJ105" s="41"/>
      <c r="AK105" s="41"/>
      <c r="AL105" s="41"/>
      <c r="AM105" s="41"/>
      <c r="AN105" s="41"/>
      <c r="AO105" s="41"/>
      <c r="AP105" s="41"/>
      <c r="AQ105" s="41"/>
      <c r="AR105" s="41"/>
      <c r="AS105" s="43"/>
      <c r="AT105" s="37">
        <f t="shared" ref="AT105:AU105" si="286">AT104</f>
        <v>167.04</v>
      </c>
      <c r="AU105" s="31">
        <f t="shared" si="286"/>
        <v>188</v>
      </c>
    </row>
    <row r="106" spans="1:47">
      <c r="A106" s="40">
        <v>105</v>
      </c>
      <c r="B106" s="39">
        <v>6</v>
      </c>
      <c r="C106" s="15">
        <f t="shared" ref="C106:H106" si="287">C105</f>
        <v>12</v>
      </c>
      <c r="D106" s="15" t="str">
        <f t="shared" si="287"/>
        <v>28.03.2024</v>
      </c>
      <c r="E106" s="16" t="str">
        <f t="shared" si="287"/>
        <v>SFG-FRBNET-MEM-BOR-75X51X08</v>
      </c>
      <c r="F106" s="16" t="str">
        <f t="shared" si="287"/>
        <v>Restonic Hotel Motel Bonnell Euro Top Memory Border 75X51X08</v>
      </c>
      <c r="G106" s="16" t="str">
        <f t="shared" si="287"/>
        <v>SFG-FRBNET-MEM-BOR-75X51X08</v>
      </c>
      <c r="H106" s="16" t="str">
        <f t="shared" si="287"/>
        <v>Restonic Hotel Motel Bonnell Euro Top Memory Border 75X51X08</v>
      </c>
      <c r="I106" s="16" t="s">
        <v>2288</v>
      </c>
      <c r="J106" s="16" t="s">
        <v>2289</v>
      </c>
      <c r="K106" s="16" t="s">
        <v>2290</v>
      </c>
      <c r="L106" s="16" t="s">
        <v>25</v>
      </c>
      <c r="M106" s="17">
        <v>1</v>
      </c>
      <c r="N106" s="16" t="s">
        <v>2291</v>
      </c>
      <c r="O106" s="16" t="s">
        <v>2292</v>
      </c>
      <c r="P106" s="18">
        <v>60</v>
      </c>
      <c r="Q106" s="16" t="s">
        <v>2293</v>
      </c>
      <c r="R106" s="35" t="s">
        <v>2232</v>
      </c>
      <c r="S106" s="35" t="s">
        <v>2233</v>
      </c>
      <c r="T106" s="35" t="s">
        <v>25</v>
      </c>
      <c r="U106" s="36">
        <v>1</v>
      </c>
      <c r="V106" s="16" t="s">
        <v>2294</v>
      </c>
      <c r="W106" s="16" t="s">
        <v>2276</v>
      </c>
      <c r="X106" s="16" t="s">
        <v>2295</v>
      </c>
      <c r="Y106" s="29" t="str">
        <f t="shared" si="272"/>
        <v>75X51X08</v>
      </c>
      <c r="Z106" s="30" t="str">
        <f t="shared" si="273"/>
        <v>75</v>
      </c>
      <c r="AA106" s="30" t="str">
        <f t="shared" si="274"/>
        <v>51</v>
      </c>
      <c r="AB106" s="30" t="str">
        <f t="shared" si="275"/>
        <v>08</v>
      </c>
      <c r="AC106" s="19" t="str">
        <f t="shared" ref="AC106:AD106" si="288">AC105</f>
        <v>75</v>
      </c>
      <c r="AD106" s="19" t="str">
        <f t="shared" si="288"/>
        <v>51</v>
      </c>
      <c r="AG106" s="21">
        <f t="shared" si="279"/>
        <v>1</v>
      </c>
      <c r="AH106">
        <f>VLOOKUP(R106,'Rm-feb-24'!B:P,15,0)</f>
        <v>1.7318</v>
      </c>
      <c r="AI106" s="19">
        <f t="shared" si="267"/>
        <v>1.7318</v>
      </c>
      <c r="AJ106" s="41"/>
      <c r="AK106" s="41"/>
      <c r="AL106" s="41"/>
      <c r="AM106" s="41"/>
      <c r="AN106" s="41"/>
      <c r="AO106" s="41"/>
      <c r="AP106" s="41"/>
      <c r="AQ106" s="41"/>
      <c r="AR106" s="41"/>
      <c r="AS106" s="43"/>
      <c r="AT106" s="37">
        <f t="shared" ref="AT106:AU106" si="289">AT105</f>
        <v>167.04</v>
      </c>
      <c r="AU106" s="31">
        <f t="shared" si="289"/>
        <v>188</v>
      </c>
    </row>
    <row r="107" spans="1:47">
      <c r="A107" s="40">
        <v>106</v>
      </c>
      <c r="B107" s="39">
        <v>7</v>
      </c>
      <c r="C107" s="15">
        <f t="shared" ref="C107:H107" si="290">C106</f>
        <v>12</v>
      </c>
      <c r="D107" s="15" t="str">
        <f t="shared" si="290"/>
        <v>28.03.2024</v>
      </c>
      <c r="E107" s="16" t="str">
        <f t="shared" si="290"/>
        <v>SFG-FRBNET-MEM-BOR-75X51X08</v>
      </c>
      <c r="F107" s="16" t="str">
        <f t="shared" si="290"/>
        <v>Restonic Hotel Motel Bonnell Euro Top Memory Border 75X51X08</v>
      </c>
      <c r="G107" s="16" t="str">
        <f t="shared" si="290"/>
        <v>SFG-FRBNET-MEM-BOR-75X51X08</v>
      </c>
      <c r="H107" s="16" t="str">
        <f t="shared" si="290"/>
        <v>Restonic Hotel Motel Bonnell Euro Top Memory Border 75X51X08</v>
      </c>
      <c r="I107" s="16" t="s">
        <v>2288</v>
      </c>
      <c r="J107" s="16" t="s">
        <v>2289</v>
      </c>
      <c r="K107" s="16" t="s">
        <v>2290</v>
      </c>
      <c r="L107" s="16" t="s">
        <v>25</v>
      </c>
      <c r="M107" s="17">
        <v>1</v>
      </c>
      <c r="N107" s="16" t="s">
        <v>2291</v>
      </c>
      <c r="O107" s="16" t="s">
        <v>2292</v>
      </c>
      <c r="P107" s="18">
        <v>70</v>
      </c>
      <c r="Q107" s="16" t="s">
        <v>2293</v>
      </c>
      <c r="R107" s="35" t="s">
        <v>18739</v>
      </c>
      <c r="S107" s="35" t="s">
        <v>34278</v>
      </c>
      <c r="T107" s="35" t="s">
        <v>192</v>
      </c>
      <c r="U107" s="36">
        <v>0.64</v>
      </c>
      <c r="V107" s="16" t="s">
        <v>2292</v>
      </c>
      <c r="W107" s="16" t="s">
        <v>2276</v>
      </c>
      <c r="X107" s="16" t="s">
        <v>2295</v>
      </c>
      <c r="Y107" s="29" t="str">
        <f t="shared" si="272"/>
        <v>75X51X08</v>
      </c>
      <c r="Z107" s="30" t="str">
        <f t="shared" si="273"/>
        <v>75</v>
      </c>
      <c r="AA107" s="30" t="str">
        <f t="shared" si="274"/>
        <v>51</v>
      </c>
      <c r="AB107" s="30" t="str">
        <f t="shared" si="275"/>
        <v>08</v>
      </c>
      <c r="AC107" s="19" t="str">
        <f t="shared" ref="AC107:AD107" si="291">AC106</f>
        <v>75</v>
      </c>
      <c r="AD107" s="19" t="str">
        <f t="shared" si="291"/>
        <v>51</v>
      </c>
      <c r="AG107" s="21">
        <f t="shared" si="279"/>
        <v>0.64</v>
      </c>
      <c r="AH107" s="25">
        <f>VLOOKUP(R107,'SFG-RM'!A:B,2,0)</f>
        <v>14.621455289401199</v>
      </c>
      <c r="AI107" s="19">
        <f t="shared" si="267"/>
        <v>9.3577313852167681</v>
      </c>
      <c r="AJ107" s="41"/>
      <c r="AK107" s="41"/>
      <c r="AL107" s="41"/>
      <c r="AM107" s="41"/>
      <c r="AN107" s="41"/>
      <c r="AO107" s="41"/>
      <c r="AP107" s="41"/>
      <c r="AQ107" s="41"/>
      <c r="AR107" s="41"/>
      <c r="AS107" s="43"/>
      <c r="AT107" s="37">
        <f t="shared" ref="AT107:AU107" si="292">AT106</f>
        <v>167.04</v>
      </c>
      <c r="AU107" s="31">
        <f t="shared" si="292"/>
        <v>188</v>
      </c>
    </row>
    <row r="108" spans="1:47">
      <c r="A108" s="40">
        <v>107</v>
      </c>
      <c r="B108" s="39">
        <v>8</v>
      </c>
      <c r="C108" s="15">
        <f t="shared" ref="C108:H108" si="293">C107</f>
        <v>12</v>
      </c>
      <c r="D108" s="15" t="str">
        <f t="shared" si="293"/>
        <v>28.03.2024</v>
      </c>
      <c r="E108" s="16" t="str">
        <f t="shared" si="293"/>
        <v>SFG-FRBNET-MEM-BOR-75X51X08</v>
      </c>
      <c r="F108" s="16" t="str">
        <f t="shared" si="293"/>
        <v>Restonic Hotel Motel Bonnell Euro Top Memory Border 75X51X08</v>
      </c>
      <c r="G108" s="16" t="str">
        <f t="shared" si="293"/>
        <v>SFG-FRBNET-MEM-BOR-75X51X08</v>
      </c>
      <c r="H108" s="16" t="str">
        <f t="shared" si="293"/>
        <v>Restonic Hotel Motel Bonnell Euro Top Memory Border 75X51X08</v>
      </c>
      <c r="I108" s="16" t="s">
        <v>2288</v>
      </c>
      <c r="J108" s="16" t="s">
        <v>2289</v>
      </c>
      <c r="K108" s="16" t="s">
        <v>2290</v>
      </c>
      <c r="L108" s="16" t="s">
        <v>25</v>
      </c>
      <c r="M108" s="17">
        <v>1</v>
      </c>
      <c r="N108" s="16" t="s">
        <v>2291</v>
      </c>
      <c r="O108" s="16" t="s">
        <v>2292</v>
      </c>
      <c r="P108" s="18">
        <v>80</v>
      </c>
      <c r="Q108" s="16" t="s">
        <v>2293</v>
      </c>
      <c r="R108" s="35" t="s">
        <v>1479</v>
      </c>
      <c r="S108" s="35" t="s">
        <v>1480</v>
      </c>
      <c r="T108" s="35" t="s">
        <v>165</v>
      </c>
      <c r="U108" s="36">
        <v>2</v>
      </c>
      <c r="V108" s="16" t="s">
        <v>2294</v>
      </c>
      <c r="W108" s="16" t="s">
        <v>2276</v>
      </c>
      <c r="X108" s="16" t="s">
        <v>2295</v>
      </c>
      <c r="Y108" s="29" t="str">
        <f t="shared" si="272"/>
        <v>75X51X08</v>
      </c>
      <c r="Z108" s="30" t="str">
        <f t="shared" si="273"/>
        <v>75</v>
      </c>
      <c r="AA108" s="30" t="str">
        <f t="shared" si="274"/>
        <v>51</v>
      </c>
      <c r="AB108" s="30" t="str">
        <f t="shared" si="275"/>
        <v>08</v>
      </c>
      <c r="AC108" s="19" t="str">
        <f t="shared" ref="AC108:AD108" si="294">AC107</f>
        <v>75</v>
      </c>
      <c r="AD108" s="19" t="str">
        <f t="shared" si="294"/>
        <v>51</v>
      </c>
      <c r="AG108" s="21">
        <f t="shared" si="279"/>
        <v>2</v>
      </c>
      <c r="AH108">
        <f>VLOOKUP(R108,'Rm-feb-24'!B:P,15,0)</f>
        <v>4.6721000000000004</v>
      </c>
      <c r="AI108" s="19">
        <f t="shared" si="267"/>
        <v>9.3442000000000007</v>
      </c>
      <c r="AJ108" s="41"/>
      <c r="AK108" s="41"/>
      <c r="AL108" s="41"/>
      <c r="AM108" s="41"/>
      <c r="AN108" s="41"/>
      <c r="AO108" s="41"/>
      <c r="AP108" s="41"/>
      <c r="AQ108" s="41"/>
      <c r="AR108" s="41"/>
      <c r="AS108" s="43"/>
      <c r="AT108" s="37">
        <f t="shared" ref="AT108:AU108" si="295">AT107</f>
        <v>167.04</v>
      </c>
      <c r="AU108" s="31">
        <f t="shared" si="295"/>
        <v>188</v>
      </c>
    </row>
    <row r="109" spans="1:47">
      <c r="A109" s="40">
        <v>108</v>
      </c>
    </row>
    <row r="110" spans="1:47">
      <c r="A110" s="40">
        <v>109</v>
      </c>
      <c r="B110" s="39">
        <v>1</v>
      </c>
      <c r="C110" s="15">
        <v>13</v>
      </c>
      <c r="D110" s="15" t="s">
        <v>34276</v>
      </c>
      <c r="E110" s="38" t="s">
        <v>34304</v>
      </c>
      <c r="F110" s="38" t="s">
        <v>34305</v>
      </c>
      <c r="G110" s="16" t="str">
        <f>E110</f>
        <v>SFG-FRBNET-MEM-BOR-75X54X08</v>
      </c>
      <c r="H110" s="16" t="str">
        <f>F110</f>
        <v>Restonic Hotel Motel Bonnell Euro Top Memory Border 75X54X08</v>
      </c>
      <c r="I110" s="16" t="s">
        <v>2288</v>
      </c>
      <c r="J110" s="16" t="s">
        <v>2289</v>
      </c>
      <c r="K110" s="16" t="s">
        <v>2290</v>
      </c>
      <c r="L110" s="16" t="s">
        <v>25</v>
      </c>
      <c r="M110" s="17">
        <v>1</v>
      </c>
      <c r="N110" s="16" t="s">
        <v>2291</v>
      </c>
      <c r="O110" s="16" t="s">
        <v>2292</v>
      </c>
      <c r="P110" s="18">
        <v>10</v>
      </c>
      <c r="Q110" s="16" t="s">
        <v>2293</v>
      </c>
      <c r="R110" s="35" t="s">
        <v>1659</v>
      </c>
      <c r="S110" s="35" t="s">
        <v>1660</v>
      </c>
      <c r="T110" s="35" t="s">
        <v>192</v>
      </c>
      <c r="U110" s="17">
        <v>5.6</v>
      </c>
      <c r="V110" s="16" t="s">
        <v>2294</v>
      </c>
      <c r="W110" s="16" t="s">
        <v>2276</v>
      </c>
      <c r="X110" s="16" t="s">
        <v>2295</v>
      </c>
      <c r="Y110" s="29" t="str">
        <f>RIGHT(E110,8)</f>
        <v>75X54X08</v>
      </c>
      <c r="Z110" s="30" t="str">
        <f>LEFT(Y110,2)</f>
        <v>75</v>
      </c>
      <c r="AA110" s="30" t="str">
        <f>MID(Y110,4,2)</f>
        <v>54</v>
      </c>
      <c r="AB110" s="30" t="str">
        <f>RIGHT(Y110,2)</f>
        <v>08</v>
      </c>
      <c r="AC110" s="19" t="str">
        <f>Z110</f>
        <v>75</v>
      </c>
      <c r="AD110" s="19" t="str">
        <f>AA110</f>
        <v>54</v>
      </c>
      <c r="AG110" s="20">
        <f>U110/10000</f>
        <v>5.5999999999999995E-4</v>
      </c>
      <c r="AH110">
        <f>VLOOKUP(R110,'Rm-feb-24'!B:P,15,0)</f>
        <v>231.14230000000001</v>
      </c>
      <c r="AI110" s="19">
        <f t="shared" ref="AI110:AI117" si="296">AG110*AH110</f>
        <v>0.129439688</v>
      </c>
      <c r="AJ110" s="41">
        <f>SUM(AI110:AI117)</f>
        <v>170.32612237331674</v>
      </c>
      <c r="AK110" s="41">
        <f>ROUND(AJ110,3)</f>
        <v>170.32599999999999</v>
      </c>
      <c r="AL110" s="41">
        <f>AK110</f>
        <v>170.32599999999999</v>
      </c>
      <c r="AM110" s="41">
        <f>+AL110+AR110</f>
        <v>191.40367217400001</v>
      </c>
      <c r="AN110" s="41">
        <f>+SUM(((AL110*3%*18%)))</f>
        <v>0.91976039999999992</v>
      </c>
      <c r="AO110" s="41">
        <f t="shared" ref="AO110" si="297">+SUM(((AL110*14.33%*53%)))</f>
        <v>12.936089374000002</v>
      </c>
      <c r="AP110" s="41">
        <f t="shared" ref="AP110" si="298">+SUM(((AL110*5.92%*53%)))</f>
        <v>5.3441485760000003</v>
      </c>
      <c r="AQ110" s="41">
        <f t="shared" ref="AQ110" si="299">+SUM(((AL110*2.08%*53%)))</f>
        <v>1.8776738239999999</v>
      </c>
      <c r="AR110" s="41">
        <f>SUM(AN110:AQ110)</f>
        <v>21.077672174</v>
      </c>
      <c r="AS110" s="42">
        <f>ROUNDUP(AM110,0)</f>
        <v>192</v>
      </c>
      <c r="AT110" s="37">
        <f>AL110</f>
        <v>170.32599999999999</v>
      </c>
      <c r="AU110" s="31">
        <f>AS110</f>
        <v>192</v>
      </c>
    </row>
    <row r="111" spans="1:47">
      <c r="A111" s="40">
        <v>110</v>
      </c>
      <c r="B111" s="39">
        <v>2</v>
      </c>
      <c r="C111" s="15">
        <f t="shared" ref="C111:H111" si="300">C110</f>
        <v>13</v>
      </c>
      <c r="D111" s="15" t="str">
        <f t="shared" si="300"/>
        <v>28.03.2024</v>
      </c>
      <c r="E111" s="16" t="str">
        <f t="shared" si="300"/>
        <v>SFG-FRBNET-MEM-BOR-75X54X08</v>
      </c>
      <c r="F111" s="16" t="str">
        <f t="shared" si="300"/>
        <v>Restonic Hotel Motel Bonnell Euro Top Memory Border 75X54X08</v>
      </c>
      <c r="G111" s="16" t="str">
        <f t="shared" si="300"/>
        <v>SFG-FRBNET-MEM-BOR-75X54X08</v>
      </c>
      <c r="H111" s="16" t="str">
        <f t="shared" si="300"/>
        <v>Restonic Hotel Motel Bonnell Euro Top Memory Border 75X54X08</v>
      </c>
      <c r="I111" s="16" t="s">
        <v>2288</v>
      </c>
      <c r="J111" s="16" t="s">
        <v>2289</v>
      </c>
      <c r="K111" s="16" t="s">
        <v>2290</v>
      </c>
      <c r="L111" s="16" t="s">
        <v>25</v>
      </c>
      <c r="M111" s="17">
        <v>1</v>
      </c>
      <c r="N111" s="16" t="s">
        <v>2291</v>
      </c>
      <c r="O111" s="16" t="s">
        <v>2292</v>
      </c>
      <c r="P111" s="18">
        <v>20</v>
      </c>
      <c r="Q111" s="16" t="s">
        <v>2293</v>
      </c>
      <c r="R111" s="35" t="s">
        <v>698</v>
      </c>
      <c r="S111" s="35" t="s">
        <v>699</v>
      </c>
      <c r="T111" s="35" t="s">
        <v>192</v>
      </c>
      <c r="U111" s="17">
        <v>5</v>
      </c>
      <c r="V111" s="16" t="s">
        <v>2294</v>
      </c>
      <c r="W111" s="16" t="s">
        <v>2276</v>
      </c>
      <c r="X111" s="16" t="s">
        <v>2295</v>
      </c>
      <c r="Y111" s="29" t="str">
        <f t="shared" ref="Y111:Y117" si="301">RIGHT(E111,8)</f>
        <v>75X54X08</v>
      </c>
      <c r="Z111" s="30" t="str">
        <f t="shared" ref="Z111:Z117" si="302">LEFT(Y111,2)</f>
        <v>75</v>
      </c>
      <c r="AA111" s="30" t="str">
        <f t="shared" ref="AA111:AA117" si="303">MID(Y111,4,2)</f>
        <v>54</v>
      </c>
      <c r="AB111" s="30" t="str">
        <f t="shared" ref="AB111:AB117" si="304">RIGHT(Y111,2)</f>
        <v>08</v>
      </c>
      <c r="AC111" s="19" t="str">
        <f>AC110</f>
        <v>75</v>
      </c>
      <c r="AD111" s="19" t="str">
        <f>AD110</f>
        <v>54</v>
      </c>
      <c r="AG111" s="20">
        <f>U111/5000</f>
        <v>1E-3</v>
      </c>
      <c r="AH111">
        <f>VLOOKUP(R111,'Rm-feb-24'!B:P,15,0)</f>
        <v>58</v>
      </c>
      <c r="AI111" s="19">
        <f t="shared" si="296"/>
        <v>5.8000000000000003E-2</v>
      </c>
      <c r="AJ111" s="41"/>
      <c r="AK111" s="41"/>
      <c r="AL111" s="41"/>
      <c r="AM111" s="41"/>
      <c r="AN111" s="41"/>
      <c r="AO111" s="41"/>
      <c r="AP111" s="41"/>
      <c r="AQ111" s="41"/>
      <c r="AR111" s="41"/>
      <c r="AS111" s="43"/>
      <c r="AT111" s="37">
        <f t="shared" ref="AT111:AU111" si="305">AT110</f>
        <v>170.32599999999999</v>
      </c>
      <c r="AU111" s="31">
        <f t="shared" si="305"/>
        <v>192</v>
      </c>
    </row>
    <row r="112" spans="1:47">
      <c r="A112" s="40">
        <v>111</v>
      </c>
      <c r="B112" s="39">
        <v>3</v>
      </c>
      <c r="C112" s="15">
        <f t="shared" ref="C112:H112" si="306">C111</f>
        <v>13</v>
      </c>
      <c r="D112" s="15" t="str">
        <f t="shared" si="306"/>
        <v>28.03.2024</v>
      </c>
      <c r="E112" s="16" t="str">
        <f t="shared" si="306"/>
        <v>SFG-FRBNET-MEM-BOR-75X54X08</v>
      </c>
      <c r="F112" s="16" t="str">
        <f t="shared" si="306"/>
        <v>Restonic Hotel Motel Bonnell Euro Top Memory Border 75X54X08</v>
      </c>
      <c r="G112" s="16" t="str">
        <f t="shared" si="306"/>
        <v>SFG-FRBNET-MEM-BOR-75X54X08</v>
      </c>
      <c r="H112" s="16" t="str">
        <f t="shared" si="306"/>
        <v>Restonic Hotel Motel Bonnell Euro Top Memory Border 75X54X08</v>
      </c>
      <c r="I112" s="16" t="s">
        <v>2288</v>
      </c>
      <c r="J112" s="16" t="s">
        <v>2289</v>
      </c>
      <c r="K112" s="16" t="s">
        <v>2290</v>
      </c>
      <c r="L112" s="16" t="s">
        <v>25</v>
      </c>
      <c r="M112" s="17">
        <v>1</v>
      </c>
      <c r="N112" s="16" t="s">
        <v>2291</v>
      </c>
      <c r="O112" s="16" t="s">
        <v>2292</v>
      </c>
      <c r="P112" s="18">
        <v>30</v>
      </c>
      <c r="Q112" s="16" t="s">
        <v>2293</v>
      </c>
      <c r="R112" s="35" t="s">
        <v>18727</v>
      </c>
      <c r="S112" s="35" t="s">
        <v>34279</v>
      </c>
      <c r="T112" s="35" t="s">
        <v>192</v>
      </c>
      <c r="U112" s="17">
        <f>AE112</f>
        <v>6.63</v>
      </c>
      <c r="V112" s="16" t="s">
        <v>2292</v>
      </c>
      <c r="W112" s="16" t="s">
        <v>2276</v>
      </c>
      <c r="X112" s="16" t="s">
        <v>2295</v>
      </c>
      <c r="Y112" s="29" t="str">
        <f t="shared" si="301"/>
        <v>75X54X08</v>
      </c>
      <c r="Z112" s="30" t="str">
        <f t="shared" si="302"/>
        <v>75</v>
      </c>
      <c r="AA112" s="30" t="str">
        <f t="shared" si="303"/>
        <v>54</v>
      </c>
      <c r="AB112" s="30" t="str">
        <f t="shared" si="304"/>
        <v>08</v>
      </c>
      <c r="AC112" s="19" t="str">
        <f t="shared" ref="AC112:AD112" si="307">AC111</f>
        <v>75</v>
      </c>
      <c r="AD112" s="19" t="str">
        <f t="shared" si="307"/>
        <v>54</v>
      </c>
      <c r="AE112" s="20">
        <f>ROUNDUP(((((AC112+AD112)*2)+3)*0.0254),3)</f>
        <v>6.63</v>
      </c>
      <c r="AG112" s="21">
        <f t="shared" ref="AG112:AG117" si="308">U112</f>
        <v>6.63</v>
      </c>
      <c r="AH112" s="25">
        <f>VLOOKUP(R112,'SFG-RM'!A:B,2,0)</f>
        <v>21.475377269999999</v>
      </c>
      <c r="AI112" s="19">
        <f t="shared" si="296"/>
        <v>142.38175130009998</v>
      </c>
      <c r="AJ112" s="41"/>
      <c r="AK112" s="41"/>
      <c r="AL112" s="41"/>
      <c r="AM112" s="41"/>
      <c r="AN112" s="41"/>
      <c r="AO112" s="41"/>
      <c r="AP112" s="41"/>
      <c r="AQ112" s="41"/>
      <c r="AR112" s="41"/>
      <c r="AS112" s="43"/>
      <c r="AT112" s="37">
        <f t="shared" ref="AT112:AU112" si="309">AT111</f>
        <v>170.32599999999999</v>
      </c>
      <c r="AU112" s="31">
        <f t="shared" si="309"/>
        <v>192</v>
      </c>
    </row>
    <row r="113" spans="1:47">
      <c r="A113" s="40">
        <v>112</v>
      </c>
      <c r="B113" s="39">
        <v>4</v>
      </c>
      <c r="C113" s="15">
        <f t="shared" ref="C113:H113" si="310">C112</f>
        <v>13</v>
      </c>
      <c r="D113" s="15" t="str">
        <f t="shared" si="310"/>
        <v>28.03.2024</v>
      </c>
      <c r="E113" s="16" t="str">
        <f t="shared" si="310"/>
        <v>SFG-FRBNET-MEM-BOR-75X54X08</v>
      </c>
      <c r="F113" s="16" t="str">
        <f t="shared" si="310"/>
        <v>Restonic Hotel Motel Bonnell Euro Top Memory Border 75X54X08</v>
      </c>
      <c r="G113" s="16" t="str">
        <f t="shared" si="310"/>
        <v>SFG-FRBNET-MEM-BOR-75X54X08</v>
      </c>
      <c r="H113" s="16" t="str">
        <f t="shared" si="310"/>
        <v>Restonic Hotel Motel Bonnell Euro Top Memory Border 75X54X08</v>
      </c>
      <c r="I113" s="16" t="s">
        <v>2288</v>
      </c>
      <c r="J113" s="16" t="s">
        <v>2289</v>
      </c>
      <c r="K113" s="16" t="s">
        <v>2290</v>
      </c>
      <c r="L113" s="16" t="s">
        <v>25</v>
      </c>
      <c r="M113" s="17">
        <v>1</v>
      </c>
      <c r="N113" s="16" t="s">
        <v>2291</v>
      </c>
      <c r="O113" s="16" t="s">
        <v>2292</v>
      </c>
      <c r="P113" s="18">
        <v>40</v>
      </c>
      <c r="Q113" s="16" t="s">
        <v>2293</v>
      </c>
      <c r="R113" s="35" t="s">
        <v>1964</v>
      </c>
      <c r="S113" s="35" t="s">
        <v>1965</v>
      </c>
      <c r="T113" s="35" t="s">
        <v>25</v>
      </c>
      <c r="U113" s="36">
        <v>1</v>
      </c>
      <c r="V113" s="16" t="s">
        <v>2294</v>
      </c>
      <c r="W113" s="16" t="s">
        <v>2276</v>
      </c>
      <c r="X113" s="16" t="s">
        <v>2295</v>
      </c>
      <c r="Y113" s="29" t="str">
        <f t="shared" si="301"/>
        <v>75X54X08</v>
      </c>
      <c r="Z113" s="30" t="str">
        <f t="shared" si="302"/>
        <v>75</v>
      </c>
      <c r="AA113" s="30" t="str">
        <f t="shared" si="303"/>
        <v>54</v>
      </c>
      <c r="AB113" s="30" t="str">
        <f t="shared" si="304"/>
        <v>08</v>
      </c>
      <c r="AC113" s="19" t="str">
        <f t="shared" ref="AC113:AD113" si="311">AC112</f>
        <v>75</v>
      </c>
      <c r="AD113" s="19" t="str">
        <f t="shared" si="311"/>
        <v>54</v>
      </c>
      <c r="AE113" s="20">
        <f>ROUNDUP(((((72+30)*2)+3)*0.0254),3)</f>
        <v>5.258</v>
      </c>
      <c r="AG113" s="21">
        <f t="shared" si="308"/>
        <v>1</v>
      </c>
      <c r="AH113">
        <f>VLOOKUP(R113,'Rm-feb-24'!B:P,15,0)</f>
        <v>5.9957000000000003</v>
      </c>
      <c r="AI113" s="19">
        <f t="shared" si="296"/>
        <v>5.9957000000000003</v>
      </c>
      <c r="AJ113" s="41"/>
      <c r="AK113" s="41"/>
      <c r="AL113" s="41"/>
      <c r="AM113" s="41"/>
      <c r="AN113" s="41"/>
      <c r="AO113" s="41"/>
      <c r="AP113" s="41"/>
      <c r="AQ113" s="41"/>
      <c r="AR113" s="41"/>
      <c r="AS113" s="43"/>
      <c r="AT113" s="37">
        <f t="shared" ref="AT113:AU113" si="312">AT112</f>
        <v>170.32599999999999</v>
      </c>
      <c r="AU113" s="31">
        <f t="shared" si="312"/>
        <v>192</v>
      </c>
    </row>
    <row r="114" spans="1:47">
      <c r="A114" s="40">
        <v>113</v>
      </c>
      <c r="B114" s="39">
        <v>5</v>
      </c>
      <c r="C114" s="15">
        <f t="shared" ref="C114:H114" si="313">C113</f>
        <v>13</v>
      </c>
      <c r="D114" s="15" t="str">
        <f t="shared" si="313"/>
        <v>28.03.2024</v>
      </c>
      <c r="E114" s="16" t="str">
        <f t="shared" si="313"/>
        <v>SFG-FRBNET-MEM-BOR-75X54X08</v>
      </c>
      <c r="F114" s="16" t="str">
        <f t="shared" si="313"/>
        <v>Restonic Hotel Motel Bonnell Euro Top Memory Border 75X54X08</v>
      </c>
      <c r="G114" s="16" t="str">
        <f t="shared" si="313"/>
        <v>SFG-FRBNET-MEM-BOR-75X54X08</v>
      </c>
      <c r="H114" s="16" t="str">
        <f t="shared" si="313"/>
        <v>Restonic Hotel Motel Bonnell Euro Top Memory Border 75X54X08</v>
      </c>
      <c r="I114" s="16" t="s">
        <v>2288</v>
      </c>
      <c r="J114" s="16" t="s">
        <v>2289</v>
      </c>
      <c r="K114" s="16" t="s">
        <v>2290</v>
      </c>
      <c r="L114" s="16" t="s">
        <v>25</v>
      </c>
      <c r="M114" s="17">
        <v>1</v>
      </c>
      <c r="N114" s="16" t="s">
        <v>2291</v>
      </c>
      <c r="O114" s="16" t="s">
        <v>2292</v>
      </c>
      <c r="P114" s="18">
        <v>50</v>
      </c>
      <c r="Q114" s="16" t="s">
        <v>2293</v>
      </c>
      <c r="R114" s="35" t="s">
        <v>459</v>
      </c>
      <c r="S114" s="35" t="s">
        <v>460</v>
      </c>
      <c r="T114" s="35" t="s">
        <v>25</v>
      </c>
      <c r="U114" s="36">
        <v>1</v>
      </c>
      <c r="V114" s="16" t="s">
        <v>2294</v>
      </c>
      <c r="W114" s="16" t="s">
        <v>2276</v>
      </c>
      <c r="X114" s="16" t="s">
        <v>2295</v>
      </c>
      <c r="Y114" s="29" t="str">
        <f t="shared" si="301"/>
        <v>75X54X08</v>
      </c>
      <c r="Z114" s="30" t="str">
        <f t="shared" si="302"/>
        <v>75</v>
      </c>
      <c r="AA114" s="30" t="str">
        <f t="shared" si="303"/>
        <v>54</v>
      </c>
      <c r="AB114" s="30" t="str">
        <f t="shared" si="304"/>
        <v>08</v>
      </c>
      <c r="AC114" s="19" t="str">
        <f t="shared" ref="AC114:AD114" si="314">AC113</f>
        <v>75</v>
      </c>
      <c r="AD114" s="19" t="str">
        <f t="shared" si="314"/>
        <v>54</v>
      </c>
      <c r="AG114" s="21">
        <f t="shared" si="308"/>
        <v>1</v>
      </c>
      <c r="AH114">
        <f>VLOOKUP(R114,'Rm-feb-24'!B:P,15,0)</f>
        <v>1.3274999999999999</v>
      </c>
      <c r="AI114" s="19">
        <f t="shared" si="296"/>
        <v>1.3274999999999999</v>
      </c>
      <c r="AJ114" s="41"/>
      <c r="AK114" s="41"/>
      <c r="AL114" s="41"/>
      <c r="AM114" s="41"/>
      <c r="AN114" s="41"/>
      <c r="AO114" s="41"/>
      <c r="AP114" s="41"/>
      <c r="AQ114" s="41"/>
      <c r="AR114" s="41"/>
      <c r="AS114" s="43"/>
      <c r="AT114" s="37">
        <f t="shared" ref="AT114:AU114" si="315">AT113</f>
        <v>170.32599999999999</v>
      </c>
      <c r="AU114" s="31">
        <f t="shared" si="315"/>
        <v>192</v>
      </c>
    </row>
    <row r="115" spans="1:47">
      <c r="A115" s="40">
        <v>114</v>
      </c>
      <c r="B115" s="39">
        <v>6</v>
      </c>
      <c r="C115" s="15">
        <f t="shared" ref="C115:H115" si="316">C114</f>
        <v>13</v>
      </c>
      <c r="D115" s="15" t="str">
        <f t="shared" si="316"/>
        <v>28.03.2024</v>
      </c>
      <c r="E115" s="16" t="str">
        <f t="shared" si="316"/>
        <v>SFG-FRBNET-MEM-BOR-75X54X08</v>
      </c>
      <c r="F115" s="16" t="str">
        <f t="shared" si="316"/>
        <v>Restonic Hotel Motel Bonnell Euro Top Memory Border 75X54X08</v>
      </c>
      <c r="G115" s="16" t="str">
        <f t="shared" si="316"/>
        <v>SFG-FRBNET-MEM-BOR-75X54X08</v>
      </c>
      <c r="H115" s="16" t="str">
        <f t="shared" si="316"/>
        <v>Restonic Hotel Motel Bonnell Euro Top Memory Border 75X54X08</v>
      </c>
      <c r="I115" s="16" t="s">
        <v>2288</v>
      </c>
      <c r="J115" s="16" t="s">
        <v>2289</v>
      </c>
      <c r="K115" s="16" t="s">
        <v>2290</v>
      </c>
      <c r="L115" s="16" t="s">
        <v>25</v>
      </c>
      <c r="M115" s="17">
        <v>1</v>
      </c>
      <c r="N115" s="16" t="s">
        <v>2291</v>
      </c>
      <c r="O115" s="16" t="s">
        <v>2292</v>
      </c>
      <c r="P115" s="18">
        <v>60</v>
      </c>
      <c r="Q115" s="16" t="s">
        <v>2293</v>
      </c>
      <c r="R115" s="35" t="s">
        <v>2232</v>
      </c>
      <c r="S115" s="35" t="s">
        <v>2233</v>
      </c>
      <c r="T115" s="35" t="s">
        <v>25</v>
      </c>
      <c r="U115" s="36">
        <v>1</v>
      </c>
      <c r="V115" s="16" t="s">
        <v>2294</v>
      </c>
      <c r="W115" s="16" t="s">
        <v>2276</v>
      </c>
      <c r="X115" s="16" t="s">
        <v>2295</v>
      </c>
      <c r="Y115" s="29" t="str">
        <f t="shared" si="301"/>
        <v>75X54X08</v>
      </c>
      <c r="Z115" s="30" t="str">
        <f t="shared" si="302"/>
        <v>75</v>
      </c>
      <c r="AA115" s="30" t="str">
        <f t="shared" si="303"/>
        <v>54</v>
      </c>
      <c r="AB115" s="30" t="str">
        <f t="shared" si="304"/>
        <v>08</v>
      </c>
      <c r="AC115" s="19" t="str">
        <f t="shared" ref="AC115:AD115" si="317">AC114</f>
        <v>75</v>
      </c>
      <c r="AD115" s="19" t="str">
        <f t="shared" si="317"/>
        <v>54</v>
      </c>
      <c r="AG115" s="21">
        <f t="shared" si="308"/>
        <v>1</v>
      </c>
      <c r="AH115">
        <f>VLOOKUP(R115,'Rm-feb-24'!B:P,15,0)</f>
        <v>1.7318</v>
      </c>
      <c r="AI115" s="19">
        <f t="shared" si="296"/>
        <v>1.7318</v>
      </c>
      <c r="AJ115" s="41"/>
      <c r="AK115" s="41"/>
      <c r="AL115" s="41"/>
      <c r="AM115" s="41"/>
      <c r="AN115" s="41"/>
      <c r="AO115" s="41"/>
      <c r="AP115" s="41"/>
      <c r="AQ115" s="41"/>
      <c r="AR115" s="41"/>
      <c r="AS115" s="43"/>
      <c r="AT115" s="37">
        <f t="shared" ref="AT115:AU115" si="318">AT114</f>
        <v>170.32599999999999</v>
      </c>
      <c r="AU115" s="31">
        <f t="shared" si="318"/>
        <v>192</v>
      </c>
    </row>
    <row r="116" spans="1:47">
      <c r="A116" s="40">
        <v>115</v>
      </c>
      <c r="B116" s="39">
        <v>7</v>
      </c>
      <c r="C116" s="15">
        <f t="shared" ref="C116:H116" si="319">C115</f>
        <v>13</v>
      </c>
      <c r="D116" s="15" t="str">
        <f t="shared" si="319"/>
        <v>28.03.2024</v>
      </c>
      <c r="E116" s="16" t="str">
        <f t="shared" si="319"/>
        <v>SFG-FRBNET-MEM-BOR-75X54X08</v>
      </c>
      <c r="F116" s="16" t="str">
        <f t="shared" si="319"/>
        <v>Restonic Hotel Motel Bonnell Euro Top Memory Border 75X54X08</v>
      </c>
      <c r="G116" s="16" t="str">
        <f t="shared" si="319"/>
        <v>SFG-FRBNET-MEM-BOR-75X54X08</v>
      </c>
      <c r="H116" s="16" t="str">
        <f t="shared" si="319"/>
        <v>Restonic Hotel Motel Bonnell Euro Top Memory Border 75X54X08</v>
      </c>
      <c r="I116" s="16" t="s">
        <v>2288</v>
      </c>
      <c r="J116" s="16" t="s">
        <v>2289</v>
      </c>
      <c r="K116" s="16" t="s">
        <v>2290</v>
      </c>
      <c r="L116" s="16" t="s">
        <v>25</v>
      </c>
      <c r="M116" s="17">
        <v>1</v>
      </c>
      <c r="N116" s="16" t="s">
        <v>2291</v>
      </c>
      <c r="O116" s="16" t="s">
        <v>2292</v>
      </c>
      <c r="P116" s="18">
        <v>70</v>
      </c>
      <c r="Q116" s="16" t="s">
        <v>2293</v>
      </c>
      <c r="R116" s="35" t="s">
        <v>18739</v>
      </c>
      <c r="S116" s="35" t="s">
        <v>34278</v>
      </c>
      <c r="T116" s="35" t="s">
        <v>192</v>
      </c>
      <c r="U116" s="36">
        <v>0.64</v>
      </c>
      <c r="V116" s="16" t="s">
        <v>2292</v>
      </c>
      <c r="W116" s="16" t="s">
        <v>2276</v>
      </c>
      <c r="X116" s="16" t="s">
        <v>2295</v>
      </c>
      <c r="Y116" s="29" t="str">
        <f t="shared" si="301"/>
        <v>75X54X08</v>
      </c>
      <c r="Z116" s="30" t="str">
        <f t="shared" si="302"/>
        <v>75</v>
      </c>
      <c r="AA116" s="30" t="str">
        <f t="shared" si="303"/>
        <v>54</v>
      </c>
      <c r="AB116" s="30" t="str">
        <f t="shared" si="304"/>
        <v>08</v>
      </c>
      <c r="AC116" s="19" t="str">
        <f t="shared" ref="AC116:AD116" si="320">AC115</f>
        <v>75</v>
      </c>
      <c r="AD116" s="19" t="str">
        <f t="shared" si="320"/>
        <v>54</v>
      </c>
      <c r="AG116" s="21">
        <f t="shared" si="308"/>
        <v>0.64</v>
      </c>
      <c r="AH116" s="25">
        <f>VLOOKUP(R116,'SFG-RM'!A:B,2,0)</f>
        <v>14.621455289401199</v>
      </c>
      <c r="AI116" s="19">
        <f t="shared" si="296"/>
        <v>9.3577313852167681</v>
      </c>
      <c r="AJ116" s="41"/>
      <c r="AK116" s="41"/>
      <c r="AL116" s="41"/>
      <c r="AM116" s="41"/>
      <c r="AN116" s="41"/>
      <c r="AO116" s="41"/>
      <c r="AP116" s="41"/>
      <c r="AQ116" s="41"/>
      <c r="AR116" s="41"/>
      <c r="AS116" s="43"/>
      <c r="AT116" s="37">
        <f t="shared" ref="AT116:AU116" si="321">AT115</f>
        <v>170.32599999999999</v>
      </c>
      <c r="AU116" s="31">
        <f t="shared" si="321"/>
        <v>192</v>
      </c>
    </row>
    <row r="117" spans="1:47">
      <c r="A117" s="40">
        <v>116</v>
      </c>
      <c r="B117" s="39">
        <v>8</v>
      </c>
      <c r="C117" s="15">
        <f t="shared" ref="C117:H117" si="322">C116</f>
        <v>13</v>
      </c>
      <c r="D117" s="15" t="str">
        <f t="shared" si="322"/>
        <v>28.03.2024</v>
      </c>
      <c r="E117" s="16" t="str">
        <f t="shared" si="322"/>
        <v>SFG-FRBNET-MEM-BOR-75X54X08</v>
      </c>
      <c r="F117" s="16" t="str">
        <f t="shared" si="322"/>
        <v>Restonic Hotel Motel Bonnell Euro Top Memory Border 75X54X08</v>
      </c>
      <c r="G117" s="16" t="str">
        <f t="shared" si="322"/>
        <v>SFG-FRBNET-MEM-BOR-75X54X08</v>
      </c>
      <c r="H117" s="16" t="str">
        <f t="shared" si="322"/>
        <v>Restonic Hotel Motel Bonnell Euro Top Memory Border 75X54X08</v>
      </c>
      <c r="I117" s="16" t="s">
        <v>2288</v>
      </c>
      <c r="J117" s="16" t="s">
        <v>2289</v>
      </c>
      <c r="K117" s="16" t="s">
        <v>2290</v>
      </c>
      <c r="L117" s="16" t="s">
        <v>25</v>
      </c>
      <c r="M117" s="17">
        <v>1</v>
      </c>
      <c r="N117" s="16" t="s">
        <v>2291</v>
      </c>
      <c r="O117" s="16" t="s">
        <v>2292</v>
      </c>
      <c r="P117" s="18">
        <v>80</v>
      </c>
      <c r="Q117" s="16" t="s">
        <v>2293</v>
      </c>
      <c r="R117" s="35" t="s">
        <v>1479</v>
      </c>
      <c r="S117" s="35" t="s">
        <v>1480</v>
      </c>
      <c r="T117" s="35" t="s">
        <v>165</v>
      </c>
      <c r="U117" s="36">
        <v>2</v>
      </c>
      <c r="V117" s="16" t="s">
        <v>2294</v>
      </c>
      <c r="W117" s="16" t="s">
        <v>2276</v>
      </c>
      <c r="X117" s="16" t="s">
        <v>2295</v>
      </c>
      <c r="Y117" s="29" t="str">
        <f t="shared" si="301"/>
        <v>75X54X08</v>
      </c>
      <c r="Z117" s="30" t="str">
        <f t="shared" si="302"/>
        <v>75</v>
      </c>
      <c r="AA117" s="30" t="str">
        <f t="shared" si="303"/>
        <v>54</v>
      </c>
      <c r="AB117" s="30" t="str">
        <f t="shared" si="304"/>
        <v>08</v>
      </c>
      <c r="AC117" s="19" t="str">
        <f t="shared" ref="AC117:AD117" si="323">AC116</f>
        <v>75</v>
      </c>
      <c r="AD117" s="19" t="str">
        <f t="shared" si="323"/>
        <v>54</v>
      </c>
      <c r="AG117" s="21">
        <f t="shared" si="308"/>
        <v>2</v>
      </c>
      <c r="AH117">
        <f>VLOOKUP(R117,'Rm-feb-24'!B:P,15,0)</f>
        <v>4.6721000000000004</v>
      </c>
      <c r="AI117" s="19">
        <f t="shared" si="296"/>
        <v>9.3442000000000007</v>
      </c>
      <c r="AJ117" s="41"/>
      <c r="AK117" s="41"/>
      <c r="AL117" s="41"/>
      <c r="AM117" s="41"/>
      <c r="AN117" s="41"/>
      <c r="AO117" s="41"/>
      <c r="AP117" s="41"/>
      <c r="AQ117" s="41"/>
      <c r="AR117" s="41"/>
      <c r="AS117" s="43"/>
      <c r="AT117" s="37">
        <f t="shared" ref="AT117:AU117" si="324">AT116</f>
        <v>170.32599999999999</v>
      </c>
      <c r="AU117" s="31">
        <f t="shared" si="324"/>
        <v>192</v>
      </c>
    </row>
    <row r="118" spans="1:47">
      <c r="A118" s="40">
        <v>117</v>
      </c>
    </row>
    <row r="119" spans="1:47">
      <c r="A119" s="40">
        <v>118</v>
      </c>
      <c r="B119" s="39">
        <v>1</v>
      </c>
      <c r="C119" s="15">
        <v>14</v>
      </c>
      <c r="D119" s="15" t="s">
        <v>34276</v>
      </c>
      <c r="E119" s="38" t="s">
        <v>34306</v>
      </c>
      <c r="F119" s="38" t="s">
        <v>34307</v>
      </c>
      <c r="G119" s="16" t="str">
        <f>E119</f>
        <v>SFG-FRBNET-MEM-BOR-75X57X08</v>
      </c>
      <c r="H119" s="16" t="str">
        <f>F119</f>
        <v>Restonic Hotel Motel Bonnell Euro Top Memory Border 75X57X08</v>
      </c>
      <c r="I119" s="16" t="s">
        <v>2288</v>
      </c>
      <c r="J119" s="16" t="s">
        <v>2289</v>
      </c>
      <c r="K119" s="16" t="s">
        <v>2290</v>
      </c>
      <c r="L119" s="16" t="s">
        <v>25</v>
      </c>
      <c r="M119" s="17">
        <v>1</v>
      </c>
      <c r="N119" s="16" t="s">
        <v>2291</v>
      </c>
      <c r="O119" s="16" t="s">
        <v>2292</v>
      </c>
      <c r="P119" s="18">
        <v>10</v>
      </c>
      <c r="Q119" s="16" t="s">
        <v>2293</v>
      </c>
      <c r="R119" s="35" t="s">
        <v>1659</v>
      </c>
      <c r="S119" s="35" t="s">
        <v>1660</v>
      </c>
      <c r="T119" s="35" t="s">
        <v>192</v>
      </c>
      <c r="U119" s="17">
        <v>5.6</v>
      </c>
      <c r="V119" s="16" t="s">
        <v>2294</v>
      </c>
      <c r="W119" s="16" t="s">
        <v>2276</v>
      </c>
      <c r="X119" s="16" t="s">
        <v>2295</v>
      </c>
      <c r="Y119" s="29" t="str">
        <f>RIGHT(E119,8)</f>
        <v>75X57X08</v>
      </c>
      <c r="Z119" s="30" t="str">
        <f>LEFT(Y119,2)</f>
        <v>75</v>
      </c>
      <c r="AA119" s="30" t="str">
        <f>MID(Y119,4,2)</f>
        <v>57</v>
      </c>
      <c r="AB119" s="30" t="str">
        <f>RIGHT(Y119,2)</f>
        <v>08</v>
      </c>
      <c r="AC119" s="19" t="str">
        <f>Z119</f>
        <v>75</v>
      </c>
      <c r="AD119" s="19" t="str">
        <f>AA119</f>
        <v>57</v>
      </c>
      <c r="AG119" s="20">
        <f>U119/10000</f>
        <v>5.5999999999999995E-4</v>
      </c>
      <c r="AH119">
        <f>VLOOKUP(R119,'Rm-feb-24'!B:P,15,0)</f>
        <v>231.14230000000001</v>
      </c>
      <c r="AI119" s="19">
        <f t="shared" ref="AI119:AI126" si="325">AG119*AH119</f>
        <v>0.129439688</v>
      </c>
      <c r="AJ119" s="41">
        <f>SUM(AI119:AI126)</f>
        <v>173.59037971835676</v>
      </c>
      <c r="AK119" s="41">
        <f>ROUND(AJ119,3)</f>
        <v>173.59</v>
      </c>
      <c r="AL119" s="41">
        <f>AK119</f>
        <v>173.59</v>
      </c>
      <c r="AM119" s="41">
        <f>+AL119+AR119</f>
        <v>195.07158891</v>
      </c>
      <c r="AN119" s="41">
        <f>+SUM(((AL119*3%*18%)))</f>
        <v>0.93738599999999994</v>
      </c>
      <c r="AO119" s="41">
        <f t="shared" ref="AO119" si="326">+SUM(((AL119*14.33%*53%)))</f>
        <v>13.183986910000002</v>
      </c>
      <c r="AP119" s="41">
        <f t="shared" ref="AP119" si="327">+SUM(((AL119*5.92%*53%)))</f>
        <v>5.4465598400000008</v>
      </c>
      <c r="AQ119" s="41">
        <f t="shared" ref="AQ119" si="328">+SUM(((AL119*2.08%*53%)))</f>
        <v>1.9136561600000002</v>
      </c>
      <c r="AR119" s="41">
        <f>SUM(AN119:AQ119)</f>
        <v>21.481588910000003</v>
      </c>
      <c r="AS119" s="42">
        <f>ROUNDUP(AM119,0)</f>
        <v>196</v>
      </c>
      <c r="AT119" s="37">
        <f>AL119</f>
        <v>173.59</v>
      </c>
      <c r="AU119" s="31">
        <f>AS119</f>
        <v>196</v>
      </c>
    </row>
    <row r="120" spans="1:47">
      <c r="A120" s="40">
        <v>119</v>
      </c>
      <c r="B120" s="39">
        <v>2</v>
      </c>
      <c r="C120" s="15">
        <f t="shared" ref="C120:H120" si="329">C119</f>
        <v>14</v>
      </c>
      <c r="D120" s="15" t="str">
        <f t="shared" si="329"/>
        <v>28.03.2024</v>
      </c>
      <c r="E120" s="16" t="str">
        <f t="shared" si="329"/>
        <v>SFG-FRBNET-MEM-BOR-75X57X08</v>
      </c>
      <c r="F120" s="16" t="str">
        <f t="shared" si="329"/>
        <v>Restonic Hotel Motel Bonnell Euro Top Memory Border 75X57X08</v>
      </c>
      <c r="G120" s="16" t="str">
        <f t="shared" si="329"/>
        <v>SFG-FRBNET-MEM-BOR-75X57X08</v>
      </c>
      <c r="H120" s="16" t="str">
        <f t="shared" si="329"/>
        <v>Restonic Hotel Motel Bonnell Euro Top Memory Border 75X57X08</v>
      </c>
      <c r="I120" s="16" t="s">
        <v>2288</v>
      </c>
      <c r="J120" s="16" t="s">
        <v>2289</v>
      </c>
      <c r="K120" s="16" t="s">
        <v>2290</v>
      </c>
      <c r="L120" s="16" t="s">
        <v>25</v>
      </c>
      <c r="M120" s="17">
        <v>1</v>
      </c>
      <c r="N120" s="16" t="s">
        <v>2291</v>
      </c>
      <c r="O120" s="16" t="s">
        <v>2292</v>
      </c>
      <c r="P120" s="18">
        <v>20</v>
      </c>
      <c r="Q120" s="16" t="s">
        <v>2293</v>
      </c>
      <c r="R120" s="35" t="s">
        <v>698</v>
      </c>
      <c r="S120" s="35" t="s">
        <v>699</v>
      </c>
      <c r="T120" s="35" t="s">
        <v>192</v>
      </c>
      <c r="U120" s="17">
        <v>5</v>
      </c>
      <c r="V120" s="16" t="s">
        <v>2294</v>
      </c>
      <c r="W120" s="16" t="s">
        <v>2276</v>
      </c>
      <c r="X120" s="16" t="s">
        <v>2295</v>
      </c>
      <c r="Y120" s="29" t="str">
        <f t="shared" ref="Y120:Y126" si="330">RIGHT(E120,8)</f>
        <v>75X57X08</v>
      </c>
      <c r="Z120" s="30" t="str">
        <f t="shared" ref="Z120:Z126" si="331">LEFT(Y120,2)</f>
        <v>75</v>
      </c>
      <c r="AA120" s="30" t="str">
        <f t="shared" ref="AA120:AA126" si="332">MID(Y120,4,2)</f>
        <v>57</v>
      </c>
      <c r="AB120" s="30" t="str">
        <f t="shared" ref="AB120:AB126" si="333">RIGHT(Y120,2)</f>
        <v>08</v>
      </c>
      <c r="AC120" s="19" t="str">
        <f>AC119</f>
        <v>75</v>
      </c>
      <c r="AD120" s="19" t="str">
        <f>AD119</f>
        <v>57</v>
      </c>
      <c r="AG120" s="20">
        <f>U120/5000</f>
        <v>1E-3</v>
      </c>
      <c r="AH120">
        <f>VLOOKUP(R120,'Rm-feb-24'!B:P,15,0)</f>
        <v>58</v>
      </c>
      <c r="AI120" s="19">
        <f t="shared" si="325"/>
        <v>5.8000000000000003E-2</v>
      </c>
      <c r="AJ120" s="41"/>
      <c r="AK120" s="41"/>
      <c r="AL120" s="41"/>
      <c r="AM120" s="41"/>
      <c r="AN120" s="41"/>
      <c r="AO120" s="41"/>
      <c r="AP120" s="41"/>
      <c r="AQ120" s="41"/>
      <c r="AR120" s="41"/>
      <c r="AS120" s="43"/>
      <c r="AT120" s="37">
        <f t="shared" ref="AT120:AU120" si="334">AT119</f>
        <v>173.59</v>
      </c>
      <c r="AU120" s="31">
        <f t="shared" si="334"/>
        <v>196</v>
      </c>
    </row>
    <row r="121" spans="1:47">
      <c r="A121" s="40">
        <v>120</v>
      </c>
      <c r="B121" s="39">
        <v>3</v>
      </c>
      <c r="C121" s="15">
        <f t="shared" ref="C121:H121" si="335">C120</f>
        <v>14</v>
      </c>
      <c r="D121" s="15" t="str">
        <f t="shared" si="335"/>
        <v>28.03.2024</v>
      </c>
      <c r="E121" s="16" t="str">
        <f t="shared" si="335"/>
        <v>SFG-FRBNET-MEM-BOR-75X57X08</v>
      </c>
      <c r="F121" s="16" t="str">
        <f t="shared" si="335"/>
        <v>Restonic Hotel Motel Bonnell Euro Top Memory Border 75X57X08</v>
      </c>
      <c r="G121" s="16" t="str">
        <f t="shared" si="335"/>
        <v>SFG-FRBNET-MEM-BOR-75X57X08</v>
      </c>
      <c r="H121" s="16" t="str">
        <f t="shared" si="335"/>
        <v>Restonic Hotel Motel Bonnell Euro Top Memory Border 75X57X08</v>
      </c>
      <c r="I121" s="16" t="s">
        <v>2288</v>
      </c>
      <c r="J121" s="16" t="s">
        <v>2289</v>
      </c>
      <c r="K121" s="16" t="s">
        <v>2290</v>
      </c>
      <c r="L121" s="16" t="s">
        <v>25</v>
      </c>
      <c r="M121" s="17">
        <v>1</v>
      </c>
      <c r="N121" s="16" t="s">
        <v>2291</v>
      </c>
      <c r="O121" s="16" t="s">
        <v>2292</v>
      </c>
      <c r="P121" s="18">
        <v>30</v>
      </c>
      <c r="Q121" s="16" t="s">
        <v>2293</v>
      </c>
      <c r="R121" s="35" t="s">
        <v>18727</v>
      </c>
      <c r="S121" s="35" t="s">
        <v>34279</v>
      </c>
      <c r="T121" s="35" t="s">
        <v>192</v>
      </c>
      <c r="U121" s="17">
        <f>AE121</f>
        <v>6.782</v>
      </c>
      <c r="V121" s="16" t="s">
        <v>2292</v>
      </c>
      <c r="W121" s="16" t="s">
        <v>2276</v>
      </c>
      <c r="X121" s="16" t="s">
        <v>2295</v>
      </c>
      <c r="Y121" s="29" t="str">
        <f t="shared" si="330"/>
        <v>75X57X08</v>
      </c>
      <c r="Z121" s="30" t="str">
        <f t="shared" si="331"/>
        <v>75</v>
      </c>
      <c r="AA121" s="30" t="str">
        <f t="shared" si="332"/>
        <v>57</v>
      </c>
      <c r="AB121" s="30" t="str">
        <f t="shared" si="333"/>
        <v>08</v>
      </c>
      <c r="AC121" s="19" t="str">
        <f t="shared" ref="AC121:AD121" si="336">AC120</f>
        <v>75</v>
      </c>
      <c r="AD121" s="19" t="str">
        <f t="shared" si="336"/>
        <v>57</v>
      </c>
      <c r="AE121" s="20">
        <f>ROUNDUP(((((AC121+AD121)*2)+3)*0.0254),3)</f>
        <v>6.782</v>
      </c>
      <c r="AG121" s="21">
        <f t="shared" ref="AG121:AG126" si="337">U121</f>
        <v>6.782</v>
      </c>
      <c r="AH121" s="25">
        <f>VLOOKUP(R121,'SFG-RM'!A:B,2,0)</f>
        <v>21.475377269999999</v>
      </c>
      <c r="AI121" s="19">
        <f t="shared" si="325"/>
        <v>145.64600864514</v>
      </c>
      <c r="AJ121" s="41"/>
      <c r="AK121" s="41"/>
      <c r="AL121" s="41"/>
      <c r="AM121" s="41"/>
      <c r="AN121" s="41"/>
      <c r="AO121" s="41"/>
      <c r="AP121" s="41"/>
      <c r="AQ121" s="41"/>
      <c r="AR121" s="41"/>
      <c r="AS121" s="43"/>
      <c r="AT121" s="37">
        <f t="shared" ref="AT121:AU121" si="338">AT120</f>
        <v>173.59</v>
      </c>
      <c r="AU121" s="31">
        <f t="shared" si="338"/>
        <v>196</v>
      </c>
    </row>
    <row r="122" spans="1:47">
      <c r="A122" s="40">
        <v>121</v>
      </c>
      <c r="B122" s="39">
        <v>4</v>
      </c>
      <c r="C122" s="15">
        <f t="shared" ref="C122:H122" si="339">C121</f>
        <v>14</v>
      </c>
      <c r="D122" s="15" t="str">
        <f t="shared" si="339"/>
        <v>28.03.2024</v>
      </c>
      <c r="E122" s="16" t="str">
        <f t="shared" si="339"/>
        <v>SFG-FRBNET-MEM-BOR-75X57X08</v>
      </c>
      <c r="F122" s="16" t="str">
        <f t="shared" si="339"/>
        <v>Restonic Hotel Motel Bonnell Euro Top Memory Border 75X57X08</v>
      </c>
      <c r="G122" s="16" t="str">
        <f t="shared" si="339"/>
        <v>SFG-FRBNET-MEM-BOR-75X57X08</v>
      </c>
      <c r="H122" s="16" t="str">
        <f t="shared" si="339"/>
        <v>Restonic Hotel Motel Bonnell Euro Top Memory Border 75X57X08</v>
      </c>
      <c r="I122" s="16" t="s">
        <v>2288</v>
      </c>
      <c r="J122" s="16" t="s">
        <v>2289</v>
      </c>
      <c r="K122" s="16" t="s">
        <v>2290</v>
      </c>
      <c r="L122" s="16" t="s">
        <v>25</v>
      </c>
      <c r="M122" s="17">
        <v>1</v>
      </c>
      <c r="N122" s="16" t="s">
        <v>2291</v>
      </c>
      <c r="O122" s="16" t="s">
        <v>2292</v>
      </c>
      <c r="P122" s="18">
        <v>40</v>
      </c>
      <c r="Q122" s="16" t="s">
        <v>2293</v>
      </c>
      <c r="R122" s="35" t="s">
        <v>1964</v>
      </c>
      <c r="S122" s="35" t="s">
        <v>1965</v>
      </c>
      <c r="T122" s="35" t="s">
        <v>25</v>
      </c>
      <c r="U122" s="36">
        <v>1</v>
      </c>
      <c r="V122" s="16" t="s">
        <v>2294</v>
      </c>
      <c r="W122" s="16" t="s">
        <v>2276</v>
      </c>
      <c r="X122" s="16" t="s">
        <v>2295</v>
      </c>
      <c r="Y122" s="29" t="str">
        <f t="shared" si="330"/>
        <v>75X57X08</v>
      </c>
      <c r="Z122" s="30" t="str">
        <f t="shared" si="331"/>
        <v>75</v>
      </c>
      <c r="AA122" s="30" t="str">
        <f t="shared" si="332"/>
        <v>57</v>
      </c>
      <c r="AB122" s="30" t="str">
        <f t="shared" si="333"/>
        <v>08</v>
      </c>
      <c r="AC122" s="19" t="str">
        <f t="shared" ref="AC122:AD122" si="340">AC121</f>
        <v>75</v>
      </c>
      <c r="AD122" s="19" t="str">
        <f t="shared" si="340"/>
        <v>57</v>
      </c>
      <c r="AE122" s="20">
        <f>ROUNDUP(((((72+30)*2)+3)*0.0254),3)</f>
        <v>5.258</v>
      </c>
      <c r="AG122" s="21">
        <f t="shared" si="337"/>
        <v>1</v>
      </c>
      <c r="AH122">
        <f>VLOOKUP(R122,'Rm-feb-24'!B:P,15,0)</f>
        <v>5.9957000000000003</v>
      </c>
      <c r="AI122" s="19">
        <f t="shared" si="325"/>
        <v>5.9957000000000003</v>
      </c>
      <c r="AJ122" s="41"/>
      <c r="AK122" s="41"/>
      <c r="AL122" s="41"/>
      <c r="AM122" s="41"/>
      <c r="AN122" s="41"/>
      <c r="AO122" s="41"/>
      <c r="AP122" s="41"/>
      <c r="AQ122" s="41"/>
      <c r="AR122" s="41"/>
      <c r="AS122" s="43"/>
      <c r="AT122" s="37">
        <f t="shared" ref="AT122:AU122" si="341">AT121</f>
        <v>173.59</v>
      </c>
      <c r="AU122" s="31">
        <f t="shared" si="341"/>
        <v>196</v>
      </c>
    </row>
    <row r="123" spans="1:47">
      <c r="A123" s="40">
        <v>122</v>
      </c>
      <c r="B123" s="39">
        <v>5</v>
      </c>
      <c r="C123" s="15">
        <f t="shared" ref="C123:H123" si="342">C122</f>
        <v>14</v>
      </c>
      <c r="D123" s="15" t="str">
        <f t="shared" si="342"/>
        <v>28.03.2024</v>
      </c>
      <c r="E123" s="16" t="str">
        <f t="shared" si="342"/>
        <v>SFG-FRBNET-MEM-BOR-75X57X08</v>
      </c>
      <c r="F123" s="16" t="str">
        <f t="shared" si="342"/>
        <v>Restonic Hotel Motel Bonnell Euro Top Memory Border 75X57X08</v>
      </c>
      <c r="G123" s="16" t="str">
        <f t="shared" si="342"/>
        <v>SFG-FRBNET-MEM-BOR-75X57X08</v>
      </c>
      <c r="H123" s="16" t="str">
        <f t="shared" si="342"/>
        <v>Restonic Hotel Motel Bonnell Euro Top Memory Border 75X57X08</v>
      </c>
      <c r="I123" s="16" t="s">
        <v>2288</v>
      </c>
      <c r="J123" s="16" t="s">
        <v>2289</v>
      </c>
      <c r="K123" s="16" t="s">
        <v>2290</v>
      </c>
      <c r="L123" s="16" t="s">
        <v>25</v>
      </c>
      <c r="M123" s="17">
        <v>1</v>
      </c>
      <c r="N123" s="16" t="s">
        <v>2291</v>
      </c>
      <c r="O123" s="16" t="s">
        <v>2292</v>
      </c>
      <c r="P123" s="18">
        <v>50</v>
      </c>
      <c r="Q123" s="16" t="s">
        <v>2293</v>
      </c>
      <c r="R123" s="35" t="s">
        <v>459</v>
      </c>
      <c r="S123" s="35" t="s">
        <v>460</v>
      </c>
      <c r="T123" s="35" t="s">
        <v>25</v>
      </c>
      <c r="U123" s="36">
        <v>1</v>
      </c>
      <c r="V123" s="16" t="s">
        <v>2294</v>
      </c>
      <c r="W123" s="16" t="s">
        <v>2276</v>
      </c>
      <c r="X123" s="16" t="s">
        <v>2295</v>
      </c>
      <c r="Y123" s="29" t="str">
        <f t="shared" si="330"/>
        <v>75X57X08</v>
      </c>
      <c r="Z123" s="30" t="str">
        <f t="shared" si="331"/>
        <v>75</v>
      </c>
      <c r="AA123" s="30" t="str">
        <f t="shared" si="332"/>
        <v>57</v>
      </c>
      <c r="AB123" s="30" t="str">
        <f t="shared" si="333"/>
        <v>08</v>
      </c>
      <c r="AC123" s="19" t="str">
        <f t="shared" ref="AC123:AD123" si="343">AC122</f>
        <v>75</v>
      </c>
      <c r="AD123" s="19" t="str">
        <f t="shared" si="343"/>
        <v>57</v>
      </c>
      <c r="AG123" s="21">
        <f t="shared" si="337"/>
        <v>1</v>
      </c>
      <c r="AH123">
        <f>VLOOKUP(R123,'Rm-feb-24'!B:P,15,0)</f>
        <v>1.3274999999999999</v>
      </c>
      <c r="AI123" s="19">
        <f t="shared" si="325"/>
        <v>1.3274999999999999</v>
      </c>
      <c r="AJ123" s="41"/>
      <c r="AK123" s="41"/>
      <c r="AL123" s="41"/>
      <c r="AM123" s="41"/>
      <c r="AN123" s="41"/>
      <c r="AO123" s="41"/>
      <c r="AP123" s="41"/>
      <c r="AQ123" s="41"/>
      <c r="AR123" s="41"/>
      <c r="AS123" s="43"/>
      <c r="AT123" s="37">
        <f t="shared" ref="AT123:AU123" si="344">AT122</f>
        <v>173.59</v>
      </c>
      <c r="AU123" s="31">
        <f t="shared" si="344"/>
        <v>196</v>
      </c>
    </row>
    <row r="124" spans="1:47">
      <c r="A124" s="40">
        <v>123</v>
      </c>
      <c r="B124" s="39">
        <v>6</v>
      </c>
      <c r="C124" s="15">
        <f t="shared" ref="C124:H124" si="345">C123</f>
        <v>14</v>
      </c>
      <c r="D124" s="15" t="str">
        <f t="shared" si="345"/>
        <v>28.03.2024</v>
      </c>
      <c r="E124" s="16" t="str">
        <f t="shared" si="345"/>
        <v>SFG-FRBNET-MEM-BOR-75X57X08</v>
      </c>
      <c r="F124" s="16" t="str">
        <f t="shared" si="345"/>
        <v>Restonic Hotel Motel Bonnell Euro Top Memory Border 75X57X08</v>
      </c>
      <c r="G124" s="16" t="str">
        <f t="shared" si="345"/>
        <v>SFG-FRBNET-MEM-BOR-75X57X08</v>
      </c>
      <c r="H124" s="16" t="str">
        <f t="shared" si="345"/>
        <v>Restonic Hotel Motel Bonnell Euro Top Memory Border 75X57X08</v>
      </c>
      <c r="I124" s="16" t="s">
        <v>2288</v>
      </c>
      <c r="J124" s="16" t="s">
        <v>2289</v>
      </c>
      <c r="K124" s="16" t="s">
        <v>2290</v>
      </c>
      <c r="L124" s="16" t="s">
        <v>25</v>
      </c>
      <c r="M124" s="17">
        <v>1</v>
      </c>
      <c r="N124" s="16" t="s">
        <v>2291</v>
      </c>
      <c r="O124" s="16" t="s">
        <v>2292</v>
      </c>
      <c r="P124" s="18">
        <v>60</v>
      </c>
      <c r="Q124" s="16" t="s">
        <v>2293</v>
      </c>
      <c r="R124" s="35" t="s">
        <v>2232</v>
      </c>
      <c r="S124" s="35" t="s">
        <v>2233</v>
      </c>
      <c r="T124" s="35" t="s">
        <v>25</v>
      </c>
      <c r="U124" s="36">
        <v>1</v>
      </c>
      <c r="V124" s="16" t="s">
        <v>2294</v>
      </c>
      <c r="W124" s="16" t="s">
        <v>2276</v>
      </c>
      <c r="X124" s="16" t="s">
        <v>2295</v>
      </c>
      <c r="Y124" s="29" t="str">
        <f t="shared" si="330"/>
        <v>75X57X08</v>
      </c>
      <c r="Z124" s="30" t="str">
        <f t="shared" si="331"/>
        <v>75</v>
      </c>
      <c r="AA124" s="30" t="str">
        <f t="shared" si="332"/>
        <v>57</v>
      </c>
      <c r="AB124" s="30" t="str">
        <f t="shared" si="333"/>
        <v>08</v>
      </c>
      <c r="AC124" s="19" t="str">
        <f t="shared" ref="AC124:AD124" si="346">AC123</f>
        <v>75</v>
      </c>
      <c r="AD124" s="19" t="str">
        <f t="shared" si="346"/>
        <v>57</v>
      </c>
      <c r="AG124" s="21">
        <f t="shared" si="337"/>
        <v>1</v>
      </c>
      <c r="AH124">
        <f>VLOOKUP(R124,'Rm-feb-24'!B:P,15,0)</f>
        <v>1.7318</v>
      </c>
      <c r="AI124" s="19">
        <f t="shared" si="325"/>
        <v>1.7318</v>
      </c>
      <c r="AJ124" s="41"/>
      <c r="AK124" s="41"/>
      <c r="AL124" s="41"/>
      <c r="AM124" s="41"/>
      <c r="AN124" s="41"/>
      <c r="AO124" s="41"/>
      <c r="AP124" s="41"/>
      <c r="AQ124" s="41"/>
      <c r="AR124" s="41"/>
      <c r="AS124" s="43"/>
      <c r="AT124" s="37">
        <f t="shared" ref="AT124:AU124" si="347">AT123</f>
        <v>173.59</v>
      </c>
      <c r="AU124" s="31">
        <f t="shared" si="347"/>
        <v>196</v>
      </c>
    </row>
    <row r="125" spans="1:47">
      <c r="A125" s="40">
        <v>124</v>
      </c>
      <c r="B125" s="39">
        <v>7</v>
      </c>
      <c r="C125" s="15">
        <f t="shared" ref="C125:H125" si="348">C124</f>
        <v>14</v>
      </c>
      <c r="D125" s="15" t="str">
        <f t="shared" si="348"/>
        <v>28.03.2024</v>
      </c>
      <c r="E125" s="16" t="str">
        <f t="shared" si="348"/>
        <v>SFG-FRBNET-MEM-BOR-75X57X08</v>
      </c>
      <c r="F125" s="16" t="str">
        <f t="shared" si="348"/>
        <v>Restonic Hotel Motel Bonnell Euro Top Memory Border 75X57X08</v>
      </c>
      <c r="G125" s="16" t="str">
        <f t="shared" si="348"/>
        <v>SFG-FRBNET-MEM-BOR-75X57X08</v>
      </c>
      <c r="H125" s="16" t="str">
        <f t="shared" si="348"/>
        <v>Restonic Hotel Motel Bonnell Euro Top Memory Border 75X57X08</v>
      </c>
      <c r="I125" s="16" t="s">
        <v>2288</v>
      </c>
      <c r="J125" s="16" t="s">
        <v>2289</v>
      </c>
      <c r="K125" s="16" t="s">
        <v>2290</v>
      </c>
      <c r="L125" s="16" t="s">
        <v>25</v>
      </c>
      <c r="M125" s="17">
        <v>1</v>
      </c>
      <c r="N125" s="16" t="s">
        <v>2291</v>
      </c>
      <c r="O125" s="16" t="s">
        <v>2292</v>
      </c>
      <c r="P125" s="18">
        <v>70</v>
      </c>
      <c r="Q125" s="16" t="s">
        <v>2293</v>
      </c>
      <c r="R125" s="35" t="s">
        <v>18739</v>
      </c>
      <c r="S125" s="35" t="s">
        <v>34278</v>
      </c>
      <c r="T125" s="35" t="s">
        <v>192</v>
      </c>
      <c r="U125" s="36">
        <v>0.64</v>
      </c>
      <c r="V125" s="16" t="s">
        <v>2292</v>
      </c>
      <c r="W125" s="16" t="s">
        <v>2276</v>
      </c>
      <c r="X125" s="16" t="s">
        <v>2295</v>
      </c>
      <c r="Y125" s="29" t="str">
        <f t="shared" si="330"/>
        <v>75X57X08</v>
      </c>
      <c r="Z125" s="30" t="str">
        <f t="shared" si="331"/>
        <v>75</v>
      </c>
      <c r="AA125" s="30" t="str">
        <f t="shared" si="332"/>
        <v>57</v>
      </c>
      <c r="AB125" s="30" t="str">
        <f t="shared" si="333"/>
        <v>08</v>
      </c>
      <c r="AC125" s="19" t="str">
        <f t="shared" ref="AC125:AD125" si="349">AC124</f>
        <v>75</v>
      </c>
      <c r="AD125" s="19" t="str">
        <f t="shared" si="349"/>
        <v>57</v>
      </c>
      <c r="AG125" s="21">
        <f t="shared" si="337"/>
        <v>0.64</v>
      </c>
      <c r="AH125" s="25">
        <f>VLOOKUP(R125,'SFG-RM'!A:B,2,0)</f>
        <v>14.621455289401199</v>
      </c>
      <c r="AI125" s="19">
        <f t="shared" si="325"/>
        <v>9.3577313852167681</v>
      </c>
      <c r="AJ125" s="41"/>
      <c r="AK125" s="41"/>
      <c r="AL125" s="41"/>
      <c r="AM125" s="41"/>
      <c r="AN125" s="41"/>
      <c r="AO125" s="41"/>
      <c r="AP125" s="41"/>
      <c r="AQ125" s="41"/>
      <c r="AR125" s="41"/>
      <c r="AS125" s="43"/>
      <c r="AT125" s="37">
        <f t="shared" ref="AT125:AU125" si="350">AT124</f>
        <v>173.59</v>
      </c>
      <c r="AU125" s="31">
        <f t="shared" si="350"/>
        <v>196</v>
      </c>
    </row>
    <row r="126" spans="1:47">
      <c r="A126" s="40">
        <v>125</v>
      </c>
      <c r="B126" s="39">
        <v>8</v>
      </c>
      <c r="C126" s="15">
        <f t="shared" ref="C126:H126" si="351">C125</f>
        <v>14</v>
      </c>
      <c r="D126" s="15" t="str">
        <f t="shared" si="351"/>
        <v>28.03.2024</v>
      </c>
      <c r="E126" s="16" t="str">
        <f t="shared" si="351"/>
        <v>SFG-FRBNET-MEM-BOR-75X57X08</v>
      </c>
      <c r="F126" s="16" t="str">
        <f t="shared" si="351"/>
        <v>Restonic Hotel Motel Bonnell Euro Top Memory Border 75X57X08</v>
      </c>
      <c r="G126" s="16" t="str">
        <f t="shared" si="351"/>
        <v>SFG-FRBNET-MEM-BOR-75X57X08</v>
      </c>
      <c r="H126" s="16" t="str">
        <f t="shared" si="351"/>
        <v>Restonic Hotel Motel Bonnell Euro Top Memory Border 75X57X08</v>
      </c>
      <c r="I126" s="16" t="s">
        <v>2288</v>
      </c>
      <c r="J126" s="16" t="s">
        <v>2289</v>
      </c>
      <c r="K126" s="16" t="s">
        <v>2290</v>
      </c>
      <c r="L126" s="16" t="s">
        <v>25</v>
      </c>
      <c r="M126" s="17">
        <v>1</v>
      </c>
      <c r="N126" s="16" t="s">
        <v>2291</v>
      </c>
      <c r="O126" s="16" t="s">
        <v>2292</v>
      </c>
      <c r="P126" s="18">
        <v>80</v>
      </c>
      <c r="Q126" s="16" t="s">
        <v>2293</v>
      </c>
      <c r="R126" s="35" t="s">
        <v>1479</v>
      </c>
      <c r="S126" s="35" t="s">
        <v>1480</v>
      </c>
      <c r="T126" s="35" t="s">
        <v>165</v>
      </c>
      <c r="U126" s="36">
        <v>2</v>
      </c>
      <c r="V126" s="16" t="s">
        <v>2294</v>
      </c>
      <c r="W126" s="16" t="s">
        <v>2276</v>
      </c>
      <c r="X126" s="16" t="s">
        <v>2295</v>
      </c>
      <c r="Y126" s="29" t="str">
        <f t="shared" si="330"/>
        <v>75X57X08</v>
      </c>
      <c r="Z126" s="30" t="str">
        <f t="shared" si="331"/>
        <v>75</v>
      </c>
      <c r="AA126" s="30" t="str">
        <f t="shared" si="332"/>
        <v>57</v>
      </c>
      <c r="AB126" s="30" t="str">
        <f t="shared" si="333"/>
        <v>08</v>
      </c>
      <c r="AC126" s="19" t="str">
        <f t="shared" ref="AC126:AD126" si="352">AC125</f>
        <v>75</v>
      </c>
      <c r="AD126" s="19" t="str">
        <f t="shared" si="352"/>
        <v>57</v>
      </c>
      <c r="AG126" s="21">
        <f t="shared" si="337"/>
        <v>2</v>
      </c>
      <c r="AH126">
        <f>VLOOKUP(R126,'Rm-feb-24'!B:P,15,0)</f>
        <v>4.6721000000000004</v>
      </c>
      <c r="AI126" s="19">
        <f t="shared" si="325"/>
        <v>9.3442000000000007</v>
      </c>
      <c r="AJ126" s="41"/>
      <c r="AK126" s="41"/>
      <c r="AL126" s="41"/>
      <c r="AM126" s="41"/>
      <c r="AN126" s="41"/>
      <c r="AO126" s="41"/>
      <c r="AP126" s="41"/>
      <c r="AQ126" s="41"/>
      <c r="AR126" s="41"/>
      <c r="AS126" s="43"/>
      <c r="AT126" s="37">
        <f t="shared" ref="AT126:AU126" si="353">AT125</f>
        <v>173.59</v>
      </c>
      <c r="AU126" s="31">
        <f t="shared" si="353"/>
        <v>196</v>
      </c>
    </row>
    <row r="127" spans="1:47">
      <c r="A127" s="40">
        <v>126</v>
      </c>
    </row>
    <row r="128" spans="1:47">
      <c r="A128" s="40">
        <v>127</v>
      </c>
      <c r="B128" s="39">
        <v>1</v>
      </c>
      <c r="C128" s="15">
        <v>15</v>
      </c>
      <c r="D128" s="15" t="s">
        <v>34276</v>
      </c>
      <c r="E128" s="38" t="s">
        <v>34308</v>
      </c>
      <c r="F128" s="38" t="s">
        <v>34309</v>
      </c>
      <c r="G128" s="16" t="str">
        <f>E128</f>
        <v>SFG-FRBNET-MEM-BOR-75X63X08</v>
      </c>
      <c r="H128" s="16" t="str">
        <f>F128</f>
        <v>Restonic Hotel Motel Bonnell Euro Top Memory Border 75X63X08</v>
      </c>
      <c r="I128" s="16" t="s">
        <v>2288</v>
      </c>
      <c r="J128" s="16" t="s">
        <v>2289</v>
      </c>
      <c r="K128" s="16" t="s">
        <v>2290</v>
      </c>
      <c r="L128" s="16" t="s">
        <v>25</v>
      </c>
      <c r="M128" s="17">
        <v>1</v>
      </c>
      <c r="N128" s="16" t="s">
        <v>2291</v>
      </c>
      <c r="O128" s="16" t="s">
        <v>2292</v>
      </c>
      <c r="P128" s="18">
        <v>10</v>
      </c>
      <c r="Q128" s="16" t="s">
        <v>2293</v>
      </c>
      <c r="R128" s="35" t="s">
        <v>1659</v>
      </c>
      <c r="S128" s="35" t="s">
        <v>1660</v>
      </c>
      <c r="T128" s="35" t="s">
        <v>192</v>
      </c>
      <c r="U128" s="17">
        <v>5.6</v>
      </c>
      <c r="V128" s="16" t="s">
        <v>2294</v>
      </c>
      <c r="W128" s="16" t="s">
        <v>2276</v>
      </c>
      <c r="X128" s="16" t="s">
        <v>2295</v>
      </c>
      <c r="Y128" s="29" t="str">
        <f>RIGHT(E128,8)</f>
        <v>75X63X08</v>
      </c>
      <c r="Z128" s="30" t="str">
        <f>LEFT(Y128,2)</f>
        <v>75</v>
      </c>
      <c r="AA128" s="30" t="str">
        <f>MID(Y128,4,2)</f>
        <v>63</v>
      </c>
      <c r="AB128" s="30" t="str">
        <f>RIGHT(Y128,2)</f>
        <v>08</v>
      </c>
      <c r="AC128" s="19" t="str">
        <f>Z128</f>
        <v>75</v>
      </c>
      <c r="AD128" s="19" t="str">
        <f>AA128</f>
        <v>63</v>
      </c>
      <c r="AG128" s="20">
        <f>U128/10000</f>
        <v>5.5999999999999995E-4</v>
      </c>
      <c r="AH128">
        <f>VLOOKUP(R128,'Rm-feb-24'!B:P,15,0)</f>
        <v>231.14230000000001</v>
      </c>
      <c r="AI128" s="19">
        <f t="shared" ref="AI128:AI135" si="354">AG128*AH128</f>
        <v>0.129439688</v>
      </c>
      <c r="AJ128" s="41">
        <f>SUM(AI128:AI135)</f>
        <v>180.14036978570675</v>
      </c>
      <c r="AK128" s="41">
        <f>ROUND(AJ128,3)</f>
        <v>180.14</v>
      </c>
      <c r="AL128" s="41">
        <f>AK128</f>
        <v>180.14</v>
      </c>
      <c r="AM128" s="41">
        <f>+AL128+AR128</f>
        <v>202.43214485999999</v>
      </c>
      <c r="AN128" s="41">
        <f>+SUM(((AL128*3%*18%)))</f>
        <v>0.97275599999999984</v>
      </c>
      <c r="AO128" s="41">
        <f t="shared" ref="AO128" si="355">+SUM(((AL128*14.33%*53%)))</f>
        <v>13.68145286</v>
      </c>
      <c r="AP128" s="41">
        <f t="shared" ref="AP128" si="356">+SUM(((AL128*5.92%*53%)))</f>
        <v>5.6520726400000001</v>
      </c>
      <c r="AQ128" s="41">
        <f t="shared" ref="AQ128" si="357">+SUM(((AL128*2.08%*53%)))</f>
        <v>1.98586336</v>
      </c>
      <c r="AR128" s="41">
        <f>SUM(AN128:AQ128)</f>
        <v>22.292144860000001</v>
      </c>
      <c r="AS128" s="42">
        <f>ROUNDUP(AM128,0)</f>
        <v>203</v>
      </c>
      <c r="AT128" s="37">
        <f>AL128</f>
        <v>180.14</v>
      </c>
      <c r="AU128" s="31">
        <f>AS128</f>
        <v>203</v>
      </c>
    </row>
    <row r="129" spans="1:47">
      <c r="A129" s="40">
        <v>128</v>
      </c>
      <c r="B129" s="39">
        <v>2</v>
      </c>
      <c r="C129" s="15">
        <f t="shared" ref="C129:H129" si="358">C128</f>
        <v>15</v>
      </c>
      <c r="D129" s="15" t="str">
        <f t="shared" si="358"/>
        <v>28.03.2024</v>
      </c>
      <c r="E129" s="16" t="str">
        <f t="shared" si="358"/>
        <v>SFG-FRBNET-MEM-BOR-75X63X08</v>
      </c>
      <c r="F129" s="16" t="str">
        <f t="shared" si="358"/>
        <v>Restonic Hotel Motel Bonnell Euro Top Memory Border 75X63X08</v>
      </c>
      <c r="G129" s="16" t="str">
        <f t="shared" si="358"/>
        <v>SFG-FRBNET-MEM-BOR-75X63X08</v>
      </c>
      <c r="H129" s="16" t="str">
        <f t="shared" si="358"/>
        <v>Restonic Hotel Motel Bonnell Euro Top Memory Border 75X63X08</v>
      </c>
      <c r="I129" s="16" t="s">
        <v>2288</v>
      </c>
      <c r="J129" s="16" t="s">
        <v>2289</v>
      </c>
      <c r="K129" s="16" t="s">
        <v>2290</v>
      </c>
      <c r="L129" s="16" t="s">
        <v>25</v>
      </c>
      <c r="M129" s="17">
        <v>1</v>
      </c>
      <c r="N129" s="16" t="s">
        <v>2291</v>
      </c>
      <c r="O129" s="16" t="s">
        <v>2292</v>
      </c>
      <c r="P129" s="18">
        <v>20</v>
      </c>
      <c r="Q129" s="16" t="s">
        <v>2293</v>
      </c>
      <c r="R129" s="35" t="s">
        <v>698</v>
      </c>
      <c r="S129" s="35" t="s">
        <v>699</v>
      </c>
      <c r="T129" s="35" t="s">
        <v>192</v>
      </c>
      <c r="U129" s="17">
        <v>5</v>
      </c>
      <c r="V129" s="16" t="s">
        <v>2294</v>
      </c>
      <c r="W129" s="16" t="s">
        <v>2276</v>
      </c>
      <c r="X129" s="16" t="s">
        <v>2295</v>
      </c>
      <c r="Y129" s="29" t="str">
        <f t="shared" ref="Y129:Y135" si="359">RIGHT(E129,8)</f>
        <v>75X63X08</v>
      </c>
      <c r="Z129" s="30" t="str">
        <f t="shared" ref="Z129:Z135" si="360">LEFT(Y129,2)</f>
        <v>75</v>
      </c>
      <c r="AA129" s="30" t="str">
        <f t="shared" ref="AA129:AA135" si="361">MID(Y129,4,2)</f>
        <v>63</v>
      </c>
      <c r="AB129" s="30" t="str">
        <f t="shared" ref="AB129:AB135" si="362">RIGHT(Y129,2)</f>
        <v>08</v>
      </c>
      <c r="AC129" s="19" t="str">
        <f>AC128</f>
        <v>75</v>
      </c>
      <c r="AD129" s="19" t="str">
        <f>AD128</f>
        <v>63</v>
      </c>
      <c r="AG129" s="20">
        <f>U129/5000</f>
        <v>1E-3</v>
      </c>
      <c r="AH129">
        <f>VLOOKUP(R129,'Rm-feb-24'!B:P,15,0)</f>
        <v>58</v>
      </c>
      <c r="AI129" s="19">
        <f t="shared" si="354"/>
        <v>5.8000000000000003E-2</v>
      </c>
      <c r="AJ129" s="41"/>
      <c r="AK129" s="41"/>
      <c r="AL129" s="41"/>
      <c r="AM129" s="41"/>
      <c r="AN129" s="41"/>
      <c r="AO129" s="41"/>
      <c r="AP129" s="41"/>
      <c r="AQ129" s="41"/>
      <c r="AR129" s="41"/>
      <c r="AS129" s="43"/>
      <c r="AT129" s="37">
        <f t="shared" ref="AT129:AU129" si="363">AT128</f>
        <v>180.14</v>
      </c>
      <c r="AU129" s="31">
        <f t="shared" si="363"/>
        <v>203</v>
      </c>
    </row>
    <row r="130" spans="1:47">
      <c r="A130" s="40">
        <v>129</v>
      </c>
      <c r="B130" s="39">
        <v>3</v>
      </c>
      <c r="C130" s="15">
        <f t="shared" ref="C130:H130" si="364">C129</f>
        <v>15</v>
      </c>
      <c r="D130" s="15" t="str">
        <f t="shared" si="364"/>
        <v>28.03.2024</v>
      </c>
      <c r="E130" s="16" t="str">
        <f t="shared" si="364"/>
        <v>SFG-FRBNET-MEM-BOR-75X63X08</v>
      </c>
      <c r="F130" s="16" t="str">
        <f t="shared" si="364"/>
        <v>Restonic Hotel Motel Bonnell Euro Top Memory Border 75X63X08</v>
      </c>
      <c r="G130" s="16" t="str">
        <f t="shared" si="364"/>
        <v>SFG-FRBNET-MEM-BOR-75X63X08</v>
      </c>
      <c r="H130" s="16" t="str">
        <f t="shared" si="364"/>
        <v>Restonic Hotel Motel Bonnell Euro Top Memory Border 75X63X08</v>
      </c>
      <c r="I130" s="16" t="s">
        <v>2288</v>
      </c>
      <c r="J130" s="16" t="s">
        <v>2289</v>
      </c>
      <c r="K130" s="16" t="s">
        <v>2290</v>
      </c>
      <c r="L130" s="16" t="s">
        <v>25</v>
      </c>
      <c r="M130" s="17">
        <v>1</v>
      </c>
      <c r="N130" s="16" t="s">
        <v>2291</v>
      </c>
      <c r="O130" s="16" t="s">
        <v>2292</v>
      </c>
      <c r="P130" s="18">
        <v>30</v>
      </c>
      <c r="Q130" s="16" t="s">
        <v>2293</v>
      </c>
      <c r="R130" s="35" t="s">
        <v>18727</v>
      </c>
      <c r="S130" s="35" t="s">
        <v>34279</v>
      </c>
      <c r="T130" s="35" t="s">
        <v>192</v>
      </c>
      <c r="U130" s="17">
        <f>AE130</f>
        <v>7.0870000000000006</v>
      </c>
      <c r="V130" s="16" t="s">
        <v>2292</v>
      </c>
      <c r="W130" s="16" t="s">
        <v>2276</v>
      </c>
      <c r="X130" s="16" t="s">
        <v>2295</v>
      </c>
      <c r="Y130" s="29" t="str">
        <f t="shared" si="359"/>
        <v>75X63X08</v>
      </c>
      <c r="Z130" s="30" t="str">
        <f t="shared" si="360"/>
        <v>75</v>
      </c>
      <c r="AA130" s="30" t="str">
        <f t="shared" si="361"/>
        <v>63</v>
      </c>
      <c r="AB130" s="30" t="str">
        <f t="shared" si="362"/>
        <v>08</v>
      </c>
      <c r="AC130" s="19" t="str">
        <f t="shared" ref="AC130:AD130" si="365">AC129</f>
        <v>75</v>
      </c>
      <c r="AD130" s="19" t="str">
        <f t="shared" si="365"/>
        <v>63</v>
      </c>
      <c r="AE130" s="20">
        <f>ROUNDUP(((((AC130+AD130)*2)+3)*0.0254),3)</f>
        <v>7.0870000000000006</v>
      </c>
      <c r="AG130" s="21">
        <f t="shared" ref="AG130:AG135" si="366">U130</f>
        <v>7.0870000000000006</v>
      </c>
      <c r="AH130" s="25">
        <f>VLOOKUP(R130,'SFG-RM'!A:B,2,0)</f>
        <v>21.475377269999999</v>
      </c>
      <c r="AI130" s="19">
        <f t="shared" si="354"/>
        <v>152.19599871249</v>
      </c>
      <c r="AJ130" s="41"/>
      <c r="AK130" s="41"/>
      <c r="AL130" s="41"/>
      <c r="AM130" s="41"/>
      <c r="AN130" s="41"/>
      <c r="AO130" s="41"/>
      <c r="AP130" s="41"/>
      <c r="AQ130" s="41"/>
      <c r="AR130" s="41"/>
      <c r="AS130" s="43"/>
      <c r="AT130" s="37">
        <f t="shared" ref="AT130:AU130" si="367">AT129</f>
        <v>180.14</v>
      </c>
      <c r="AU130" s="31">
        <f t="shared" si="367"/>
        <v>203</v>
      </c>
    </row>
    <row r="131" spans="1:47">
      <c r="A131" s="40">
        <v>130</v>
      </c>
      <c r="B131" s="39">
        <v>4</v>
      </c>
      <c r="C131" s="15">
        <f t="shared" ref="C131:H131" si="368">C130</f>
        <v>15</v>
      </c>
      <c r="D131" s="15" t="str">
        <f t="shared" si="368"/>
        <v>28.03.2024</v>
      </c>
      <c r="E131" s="16" t="str">
        <f t="shared" si="368"/>
        <v>SFG-FRBNET-MEM-BOR-75X63X08</v>
      </c>
      <c r="F131" s="16" t="str">
        <f t="shared" si="368"/>
        <v>Restonic Hotel Motel Bonnell Euro Top Memory Border 75X63X08</v>
      </c>
      <c r="G131" s="16" t="str">
        <f t="shared" si="368"/>
        <v>SFG-FRBNET-MEM-BOR-75X63X08</v>
      </c>
      <c r="H131" s="16" t="str">
        <f t="shared" si="368"/>
        <v>Restonic Hotel Motel Bonnell Euro Top Memory Border 75X63X08</v>
      </c>
      <c r="I131" s="16" t="s">
        <v>2288</v>
      </c>
      <c r="J131" s="16" t="s">
        <v>2289</v>
      </c>
      <c r="K131" s="16" t="s">
        <v>2290</v>
      </c>
      <c r="L131" s="16" t="s">
        <v>25</v>
      </c>
      <c r="M131" s="17">
        <v>1</v>
      </c>
      <c r="N131" s="16" t="s">
        <v>2291</v>
      </c>
      <c r="O131" s="16" t="s">
        <v>2292</v>
      </c>
      <c r="P131" s="18">
        <v>40</v>
      </c>
      <c r="Q131" s="16" t="s">
        <v>2293</v>
      </c>
      <c r="R131" s="35" t="s">
        <v>1964</v>
      </c>
      <c r="S131" s="35" t="s">
        <v>1965</v>
      </c>
      <c r="T131" s="35" t="s">
        <v>25</v>
      </c>
      <c r="U131" s="36">
        <v>1</v>
      </c>
      <c r="V131" s="16" t="s">
        <v>2294</v>
      </c>
      <c r="W131" s="16" t="s">
        <v>2276</v>
      </c>
      <c r="X131" s="16" t="s">
        <v>2295</v>
      </c>
      <c r="Y131" s="29" t="str">
        <f t="shared" si="359"/>
        <v>75X63X08</v>
      </c>
      <c r="Z131" s="30" t="str">
        <f t="shared" si="360"/>
        <v>75</v>
      </c>
      <c r="AA131" s="30" t="str">
        <f t="shared" si="361"/>
        <v>63</v>
      </c>
      <c r="AB131" s="30" t="str">
        <f t="shared" si="362"/>
        <v>08</v>
      </c>
      <c r="AC131" s="19" t="str">
        <f t="shared" ref="AC131:AD131" si="369">AC130</f>
        <v>75</v>
      </c>
      <c r="AD131" s="19" t="str">
        <f t="shared" si="369"/>
        <v>63</v>
      </c>
      <c r="AE131" s="20">
        <f>ROUNDUP(((((72+30)*2)+3)*0.0254),3)</f>
        <v>5.258</v>
      </c>
      <c r="AG131" s="21">
        <f t="shared" si="366"/>
        <v>1</v>
      </c>
      <c r="AH131">
        <f>VLOOKUP(R131,'Rm-feb-24'!B:P,15,0)</f>
        <v>5.9957000000000003</v>
      </c>
      <c r="AI131" s="19">
        <f t="shared" si="354"/>
        <v>5.9957000000000003</v>
      </c>
      <c r="AJ131" s="41"/>
      <c r="AK131" s="41"/>
      <c r="AL131" s="41"/>
      <c r="AM131" s="41"/>
      <c r="AN131" s="41"/>
      <c r="AO131" s="41"/>
      <c r="AP131" s="41"/>
      <c r="AQ131" s="41"/>
      <c r="AR131" s="41"/>
      <c r="AS131" s="43"/>
      <c r="AT131" s="37">
        <f t="shared" ref="AT131:AU131" si="370">AT130</f>
        <v>180.14</v>
      </c>
      <c r="AU131" s="31">
        <f t="shared" si="370"/>
        <v>203</v>
      </c>
    </row>
    <row r="132" spans="1:47">
      <c r="A132" s="40">
        <v>131</v>
      </c>
      <c r="B132" s="39">
        <v>5</v>
      </c>
      <c r="C132" s="15">
        <f t="shared" ref="C132:H132" si="371">C131</f>
        <v>15</v>
      </c>
      <c r="D132" s="15" t="str">
        <f t="shared" si="371"/>
        <v>28.03.2024</v>
      </c>
      <c r="E132" s="16" t="str">
        <f t="shared" si="371"/>
        <v>SFG-FRBNET-MEM-BOR-75X63X08</v>
      </c>
      <c r="F132" s="16" t="str">
        <f t="shared" si="371"/>
        <v>Restonic Hotel Motel Bonnell Euro Top Memory Border 75X63X08</v>
      </c>
      <c r="G132" s="16" t="str">
        <f t="shared" si="371"/>
        <v>SFG-FRBNET-MEM-BOR-75X63X08</v>
      </c>
      <c r="H132" s="16" t="str">
        <f t="shared" si="371"/>
        <v>Restonic Hotel Motel Bonnell Euro Top Memory Border 75X63X08</v>
      </c>
      <c r="I132" s="16" t="s">
        <v>2288</v>
      </c>
      <c r="J132" s="16" t="s">
        <v>2289</v>
      </c>
      <c r="K132" s="16" t="s">
        <v>2290</v>
      </c>
      <c r="L132" s="16" t="s">
        <v>25</v>
      </c>
      <c r="M132" s="17">
        <v>1</v>
      </c>
      <c r="N132" s="16" t="s">
        <v>2291</v>
      </c>
      <c r="O132" s="16" t="s">
        <v>2292</v>
      </c>
      <c r="P132" s="18">
        <v>50</v>
      </c>
      <c r="Q132" s="16" t="s">
        <v>2293</v>
      </c>
      <c r="R132" s="35" t="s">
        <v>459</v>
      </c>
      <c r="S132" s="35" t="s">
        <v>460</v>
      </c>
      <c r="T132" s="35" t="s">
        <v>25</v>
      </c>
      <c r="U132" s="36">
        <v>1</v>
      </c>
      <c r="V132" s="16" t="s">
        <v>2294</v>
      </c>
      <c r="W132" s="16" t="s">
        <v>2276</v>
      </c>
      <c r="X132" s="16" t="s">
        <v>2295</v>
      </c>
      <c r="Y132" s="29" t="str">
        <f t="shared" si="359"/>
        <v>75X63X08</v>
      </c>
      <c r="Z132" s="30" t="str">
        <f t="shared" si="360"/>
        <v>75</v>
      </c>
      <c r="AA132" s="30" t="str">
        <f t="shared" si="361"/>
        <v>63</v>
      </c>
      <c r="AB132" s="30" t="str">
        <f t="shared" si="362"/>
        <v>08</v>
      </c>
      <c r="AC132" s="19" t="str">
        <f t="shared" ref="AC132:AD132" si="372">AC131</f>
        <v>75</v>
      </c>
      <c r="AD132" s="19" t="str">
        <f t="shared" si="372"/>
        <v>63</v>
      </c>
      <c r="AG132" s="21">
        <f t="shared" si="366"/>
        <v>1</v>
      </c>
      <c r="AH132">
        <f>VLOOKUP(R132,'Rm-feb-24'!B:P,15,0)</f>
        <v>1.3274999999999999</v>
      </c>
      <c r="AI132" s="19">
        <f t="shared" si="354"/>
        <v>1.3274999999999999</v>
      </c>
      <c r="AJ132" s="41"/>
      <c r="AK132" s="41"/>
      <c r="AL132" s="41"/>
      <c r="AM132" s="41"/>
      <c r="AN132" s="41"/>
      <c r="AO132" s="41"/>
      <c r="AP132" s="41"/>
      <c r="AQ132" s="41"/>
      <c r="AR132" s="41"/>
      <c r="AS132" s="43"/>
      <c r="AT132" s="37">
        <f t="shared" ref="AT132:AU132" si="373">AT131</f>
        <v>180.14</v>
      </c>
      <c r="AU132" s="31">
        <f t="shared" si="373"/>
        <v>203</v>
      </c>
    </row>
    <row r="133" spans="1:47">
      <c r="A133" s="40">
        <v>132</v>
      </c>
      <c r="B133" s="39">
        <v>6</v>
      </c>
      <c r="C133" s="15">
        <f t="shared" ref="C133:H133" si="374">C132</f>
        <v>15</v>
      </c>
      <c r="D133" s="15" t="str">
        <f t="shared" si="374"/>
        <v>28.03.2024</v>
      </c>
      <c r="E133" s="16" t="str">
        <f t="shared" si="374"/>
        <v>SFG-FRBNET-MEM-BOR-75X63X08</v>
      </c>
      <c r="F133" s="16" t="str">
        <f t="shared" si="374"/>
        <v>Restonic Hotel Motel Bonnell Euro Top Memory Border 75X63X08</v>
      </c>
      <c r="G133" s="16" t="str">
        <f t="shared" si="374"/>
        <v>SFG-FRBNET-MEM-BOR-75X63X08</v>
      </c>
      <c r="H133" s="16" t="str">
        <f t="shared" si="374"/>
        <v>Restonic Hotel Motel Bonnell Euro Top Memory Border 75X63X08</v>
      </c>
      <c r="I133" s="16" t="s">
        <v>2288</v>
      </c>
      <c r="J133" s="16" t="s">
        <v>2289</v>
      </c>
      <c r="K133" s="16" t="s">
        <v>2290</v>
      </c>
      <c r="L133" s="16" t="s">
        <v>25</v>
      </c>
      <c r="M133" s="17">
        <v>1</v>
      </c>
      <c r="N133" s="16" t="s">
        <v>2291</v>
      </c>
      <c r="O133" s="16" t="s">
        <v>2292</v>
      </c>
      <c r="P133" s="18">
        <v>60</v>
      </c>
      <c r="Q133" s="16" t="s">
        <v>2293</v>
      </c>
      <c r="R133" s="35" t="s">
        <v>2232</v>
      </c>
      <c r="S133" s="35" t="s">
        <v>2233</v>
      </c>
      <c r="T133" s="35" t="s">
        <v>25</v>
      </c>
      <c r="U133" s="36">
        <v>1</v>
      </c>
      <c r="V133" s="16" t="s">
        <v>2294</v>
      </c>
      <c r="W133" s="16" t="s">
        <v>2276</v>
      </c>
      <c r="X133" s="16" t="s">
        <v>2295</v>
      </c>
      <c r="Y133" s="29" t="str">
        <f t="shared" si="359"/>
        <v>75X63X08</v>
      </c>
      <c r="Z133" s="30" t="str">
        <f t="shared" si="360"/>
        <v>75</v>
      </c>
      <c r="AA133" s="30" t="str">
        <f t="shared" si="361"/>
        <v>63</v>
      </c>
      <c r="AB133" s="30" t="str">
        <f t="shared" si="362"/>
        <v>08</v>
      </c>
      <c r="AC133" s="19" t="str">
        <f t="shared" ref="AC133:AD133" si="375">AC132</f>
        <v>75</v>
      </c>
      <c r="AD133" s="19" t="str">
        <f t="shared" si="375"/>
        <v>63</v>
      </c>
      <c r="AG133" s="21">
        <f t="shared" si="366"/>
        <v>1</v>
      </c>
      <c r="AH133">
        <f>VLOOKUP(R133,'Rm-feb-24'!B:P,15,0)</f>
        <v>1.7318</v>
      </c>
      <c r="AI133" s="19">
        <f t="shared" si="354"/>
        <v>1.7318</v>
      </c>
      <c r="AJ133" s="41"/>
      <c r="AK133" s="41"/>
      <c r="AL133" s="41"/>
      <c r="AM133" s="41"/>
      <c r="AN133" s="41"/>
      <c r="AO133" s="41"/>
      <c r="AP133" s="41"/>
      <c r="AQ133" s="41"/>
      <c r="AR133" s="41"/>
      <c r="AS133" s="43"/>
      <c r="AT133" s="37">
        <f t="shared" ref="AT133:AU133" si="376">AT132</f>
        <v>180.14</v>
      </c>
      <c r="AU133" s="31">
        <f t="shared" si="376"/>
        <v>203</v>
      </c>
    </row>
    <row r="134" spans="1:47">
      <c r="A134" s="40">
        <v>133</v>
      </c>
      <c r="B134" s="39">
        <v>7</v>
      </c>
      <c r="C134" s="15">
        <f t="shared" ref="C134:H134" si="377">C133</f>
        <v>15</v>
      </c>
      <c r="D134" s="15" t="str">
        <f t="shared" si="377"/>
        <v>28.03.2024</v>
      </c>
      <c r="E134" s="16" t="str">
        <f t="shared" si="377"/>
        <v>SFG-FRBNET-MEM-BOR-75X63X08</v>
      </c>
      <c r="F134" s="16" t="str">
        <f t="shared" si="377"/>
        <v>Restonic Hotel Motel Bonnell Euro Top Memory Border 75X63X08</v>
      </c>
      <c r="G134" s="16" t="str">
        <f t="shared" si="377"/>
        <v>SFG-FRBNET-MEM-BOR-75X63X08</v>
      </c>
      <c r="H134" s="16" t="str">
        <f t="shared" si="377"/>
        <v>Restonic Hotel Motel Bonnell Euro Top Memory Border 75X63X08</v>
      </c>
      <c r="I134" s="16" t="s">
        <v>2288</v>
      </c>
      <c r="J134" s="16" t="s">
        <v>2289</v>
      </c>
      <c r="K134" s="16" t="s">
        <v>2290</v>
      </c>
      <c r="L134" s="16" t="s">
        <v>25</v>
      </c>
      <c r="M134" s="17">
        <v>1</v>
      </c>
      <c r="N134" s="16" t="s">
        <v>2291</v>
      </c>
      <c r="O134" s="16" t="s">
        <v>2292</v>
      </c>
      <c r="P134" s="18">
        <v>70</v>
      </c>
      <c r="Q134" s="16" t="s">
        <v>2293</v>
      </c>
      <c r="R134" s="35" t="s">
        <v>18739</v>
      </c>
      <c r="S134" s="35" t="s">
        <v>34278</v>
      </c>
      <c r="T134" s="35" t="s">
        <v>192</v>
      </c>
      <c r="U134" s="36">
        <v>0.64</v>
      </c>
      <c r="V134" s="16" t="s">
        <v>2292</v>
      </c>
      <c r="W134" s="16" t="s">
        <v>2276</v>
      </c>
      <c r="X134" s="16" t="s">
        <v>2295</v>
      </c>
      <c r="Y134" s="29" t="str">
        <f t="shared" si="359"/>
        <v>75X63X08</v>
      </c>
      <c r="Z134" s="30" t="str">
        <f t="shared" si="360"/>
        <v>75</v>
      </c>
      <c r="AA134" s="30" t="str">
        <f t="shared" si="361"/>
        <v>63</v>
      </c>
      <c r="AB134" s="30" t="str">
        <f t="shared" si="362"/>
        <v>08</v>
      </c>
      <c r="AC134" s="19" t="str">
        <f t="shared" ref="AC134:AD134" si="378">AC133</f>
        <v>75</v>
      </c>
      <c r="AD134" s="19" t="str">
        <f t="shared" si="378"/>
        <v>63</v>
      </c>
      <c r="AG134" s="21">
        <f t="shared" si="366"/>
        <v>0.64</v>
      </c>
      <c r="AH134" s="25">
        <f>VLOOKUP(R134,'SFG-RM'!A:B,2,0)</f>
        <v>14.621455289401199</v>
      </c>
      <c r="AI134" s="19">
        <f t="shared" si="354"/>
        <v>9.3577313852167681</v>
      </c>
      <c r="AJ134" s="41"/>
      <c r="AK134" s="41"/>
      <c r="AL134" s="41"/>
      <c r="AM134" s="41"/>
      <c r="AN134" s="41"/>
      <c r="AO134" s="41"/>
      <c r="AP134" s="41"/>
      <c r="AQ134" s="41"/>
      <c r="AR134" s="41"/>
      <c r="AS134" s="43"/>
      <c r="AT134" s="37">
        <f t="shared" ref="AT134:AU134" si="379">AT133</f>
        <v>180.14</v>
      </c>
      <c r="AU134" s="31">
        <f t="shared" si="379"/>
        <v>203</v>
      </c>
    </row>
    <row r="135" spans="1:47">
      <c r="A135" s="40">
        <v>134</v>
      </c>
      <c r="B135" s="39">
        <v>8</v>
      </c>
      <c r="C135" s="15">
        <f t="shared" ref="C135:H135" si="380">C134</f>
        <v>15</v>
      </c>
      <c r="D135" s="15" t="str">
        <f t="shared" si="380"/>
        <v>28.03.2024</v>
      </c>
      <c r="E135" s="16" t="str">
        <f t="shared" si="380"/>
        <v>SFG-FRBNET-MEM-BOR-75X63X08</v>
      </c>
      <c r="F135" s="16" t="str">
        <f t="shared" si="380"/>
        <v>Restonic Hotel Motel Bonnell Euro Top Memory Border 75X63X08</v>
      </c>
      <c r="G135" s="16" t="str">
        <f t="shared" si="380"/>
        <v>SFG-FRBNET-MEM-BOR-75X63X08</v>
      </c>
      <c r="H135" s="16" t="str">
        <f t="shared" si="380"/>
        <v>Restonic Hotel Motel Bonnell Euro Top Memory Border 75X63X08</v>
      </c>
      <c r="I135" s="16" t="s">
        <v>2288</v>
      </c>
      <c r="J135" s="16" t="s">
        <v>2289</v>
      </c>
      <c r="K135" s="16" t="s">
        <v>2290</v>
      </c>
      <c r="L135" s="16" t="s">
        <v>25</v>
      </c>
      <c r="M135" s="17">
        <v>1</v>
      </c>
      <c r="N135" s="16" t="s">
        <v>2291</v>
      </c>
      <c r="O135" s="16" t="s">
        <v>2292</v>
      </c>
      <c r="P135" s="18">
        <v>80</v>
      </c>
      <c r="Q135" s="16" t="s">
        <v>2293</v>
      </c>
      <c r="R135" s="35" t="s">
        <v>1479</v>
      </c>
      <c r="S135" s="35" t="s">
        <v>1480</v>
      </c>
      <c r="T135" s="35" t="s">
        <v>165</v>
      </c>
      <c r="U135" s="36">
        <v>2</v>
      </c>
      <c r="V135" s="16" t="s">
        <v>2294</v>
      </c>
      <c r="W135" s="16" t="s">
        <v>2276</v>
      </c>
      <c r="X135" s="16" t="s">
        <v>2295</v>
      </c>
      <c r="Y135" s="29" t="str">
        <f t="shared" si="359"/>
        <v>75X63X08</v>
      </c>
      <c r="Z135" s="30" t="str">
        <f t="shared" si="360"/>
        <v>75</v>
      </c>
      <c r="AA135" s="30" t="str">
        <f t="shared" si="361"/>
        <v>63</v>
      </c>
      <c r="AB135" s="30" t="str">
        <f t="shared" si="362"/>
        <v>08</v>
      </c>
      <c r="AC135" s="19" t="str">
        <f t="shared" ref="AC135:AD135" si="381">AC134</f>
        <v>75</v>
      </c>
      <c r="AD135" s="19" t="str">
        <f t="shared" si="381"/>
        <v>63</v>
      </c>
      <c r="AG135" s="21">
        <f t="shared" si="366"/>
        <v>2</v>
      </c>
      <c r="AH135">
        <f>VLOOKUP(R135,'Rm-feb-24'!B:P,15,0)</f>
        <v>4.6721000000000004</v>
      </c>
      <c r="AI135" s="19">
        <f t="shared" si="354"/>
        <v>9.3442000000000007</v>
      </c>
      <c r="AJ135" s="41"/>
      <c r="AK135" s="41"/>
      <c r="AL135" s="41"/>
      <c r="AM135" s="41"/>
      <c r="AN135" s="41"/>
      <c r="AO135" s="41"/>
      <c r="AP135" s="41"/>
      <c r="AQ135" s="41"/>
      <c r="AR135" s="41"/>
      <c r="AS135" s="43"/>
      <c r="AT135" s="37">
        <f t="shared" ref="AT135:AU135" si="382">AT134</f>
        <v>180.14</v>
      </c>
      <c r="AU135" s="31">
        <f t="shared" si="382"/>
        <v>203</v>
      </c>
    </row>
    <row r="136" spans="1:47">
      <c r="A136" s="40">
        <v>135</v>
      </c>
    </row>
    <row r="137" spans="1:47">
      <c r="A137" s="40">
        <v>136</v>
      </c>
      <c r="B137" s="39">
        <v>1</v>
      </c>
      <c r="C137" s="15">
        <v>16</v>
      </c>
      <c r="D137" s="15" t="s">
        <v>34276</v>
      </c>
      <c r="E137" s="38" t="s">
        <v>34310</v>
      </c>
      <c r="F137" s="38" t="s">
        <v>34311</v>
      </c>
      <c r="G137" s="16" t="str">
        <f>E137</f>
        <v>SFG-FRBNET-MEM-BOR-75X69X08</v>
      </c>
      <c r="H137" s="16" t="str">
        <f>F137</f>
        <v>Restonic Hotel Motel Bonnell Euro Top Memory Border 75X69X08</v>
      </c>
      <c r="I137" s="16" t="s">
        <v>2288</v>
      </c>
      <c r="J137" s="16" t="s">
        <v>2289</v>
      </c>
      <c r="K137" s="16" t="s">
        <v>2290</v>
      </c>
      <c r="L137" s="16" t="s">
        <v>25</v>
      </c>
      <c r="M137" s="17">
        <v>1</v>
      </c>
      <c r="N137" s="16" t="s">
        <v>2291</v>
      </c>
      <c r="O137" s="16" t="s">
        <v>2292</v>
      </c>
      <c r="P137" s="18">
        <v>10</v>
      </c>
      <c r="Q137" s="16" t="s">
        <v>2293</v>
      </c>
      <c r="R137" s="35" t="s">
        <v>1659</v>
      </c>
      <c r="S137" s="35" t="s">
        <v>1660</v>
      </c>
      <c r="T137" s="35" t="s">
        <v>192</v>
      </c>
      <c r="U137" s="17">
        <v>5.6</v>
      </c>
      <c r="V137" s="16" t="s">
        <v>2294</v>
      </c>
      <c r="W137" s="16" t="s">
        <v>2276</v>
      </c>
      <c r="X137" s="16" t="s">
        <v>2295</v>
      </c>
      <c r="Y137" s="29" t="str">
        <f>RIGHT(E137,8)</f>
        <v>75X69X08</v>
      </c>
      <c r="Z137" s="30" t="str">
        <f>LEFT(Y137,2)</f>
        <v>75</v>
      </c>
      <c r="AA137" s="30" t="str">
        <f>MID(Y137,4,2)</f>
        <v>69</v>
      </c>
      <c r="AB137" s="30" t="str">
        <f>RIGHT(Y137,2)</f>
        <v>08</v>
      </c>
      <c r="AC137" s="19" t="str">
        <f>Z137</f>
        <v>75</v>
      </c>
      <c r="AD137" s="19" t="str">
        <f>AA137</f>
        <v>69</v>
      </c>
      <c r="AG137" s="20">
        <f>U137/10000</f>
        <v>5.5999999999999995E-4</v>
      </c>
      <c r="AH137">
        <f>VLOOKUP(R137,'Rm-feb-24'!B:P,15,0)</f>
        <v>231.14230000000001</v>
      </c>
      <c r="AI137" s="19">
        <f t="shared" ref="AI137:AI144" si="383">AG137*AH137</f>
        <v>0.129439688</v>
      </c>
      <c r="AJ137" s="41">
        <f>SUM(AI137:AI144)</f>
        <v>186.69035985305675</v>
      </c>
      <c r="AK137" s="41">
        <f>ROUND(AJ137,3)</f>
        <v>186.69</v>
      </c>
      <c r="AL137" s="41">
        <f>AK137</f>
        <v>186.69</v>
      </c>
      <c r="AM137" s="41">
        <f>+AL137+AR137</f>
        <v>209.79270081000001</v>
      </c>
      <c r="AN137" s="41">
        <f>+SUM(((AL137*3%*18%)))</f>
        <v>1.0081259999999999</v>
      </c>
      <c r="AO137" s="41">
        <f t="shared" ref="AO137" si="384">+SUM(((AL137*14.33%*53%)))</f>
        <v>14.178918810000003</v>
      </c>
      <c r="AP137" s="41">
        <f t="shared" ref="AP137" si="385">+SUM(((AL137*5.92%*53%)))</f>
        <v>5.8575854400000011</v>
      </c>
      <c r="AQ137" s="41">
        <f t="shared" ref="AQ137" si="386">+SUM(((AL137*2.08%*53%)))</f>
        <v>2.05807056</v>
      </c>
      <c r="AR137" s="41">
        <f>SUM(AN137:AQ137)</f>
        <v>23.102700810000005</v>
      </c>
      <c r="AS137" s="42">
        <f>ROUNDUP(AM137,0)</f>
        <v>210</v>
      </c>
      <c r="AT137" s="37">
        <f>AL137</f>
        <v>186.69</v>
      </c>
      <c r="AU137" s="31">
        <f>AS137</f>
        <v>210</v>
      </c>
    </row>
    <row r="138" spans="1:47">
      <c r="A138" s="40">
        <v>137</v>
      </c>
      <c r="B138" s="39">
        <v>2</v>
      </c>
      <c r="C138" s="15">
        <f t="shared" ref="C138:H138" si="387">C137</f>
        <v>16</v>
      </c>
      <c r="D138" s="15" t="str">
        <f t="shared" si="387"/>
        <v>28.03.2024</v>
      </c>
      <c r="E138" s="16" t="str">
        <f t="shared" si="387"/>
        <v>SFG-FRBNET-MEM-BOR-75X69X08</v>
      </c>
      <c r="F138" s="16" t="str">
        <f t="shared" si="387"/>
        <v>Restonic Hotel Motel Bonnell Euro Top Memory Border 75X69X08</v>
      </c>
      <c r="G138" s="16" t="str">
        <f t="shared" si="387"/>
        <v>SFG-FRBNET-MEM-BOR-75X69X08</v>
      </c>
      <c r="H138" s="16" t="str">
        <f t="shared" si="387"/>
        <v>Restonic Hotel Motel Bonnell Euro Top Memory Border 75X69X08</v>
      </c>
      <c r="I138" s="16" t="s">
        <v>2288</v>
      </c>
      <c r="J138" s="16" t="s">
        <v>2289</v>
      </c>
      <c r="K138" s="16" t="s">
        <v>2290</v>
      </c>
      <c r="L138" s="16" t="s">
        <v>25</v>
      </c>
      <c r="M138" s="17">
        <v>1</v>
      </c>
      <c r="N138" s="16" t="s">
        <v>2291</v>
      </c>
      <c r="O138" s="16" t="s">
        <v>2292</v>
      </c>
      <c r="P138" s="18">
        <v>20</v>
      </c>
      <c r="Q138" s="16" t="s">
        <v>2293</v>
      </c>
      <c r="R138" s="35" t="s">
        <v>698</v>
      </c>
      <c r="S138" s="35" t="s">
        <v>699</v>
      </c>
      <c r="T138" s="35" t="s">
        <v>192</v>
      </c>
      <c r="U138" s="17">
        <v>5</v>
      </c>
      <c r="V138" s="16" t="s">
        <v>2294</v>
      </c>
      <c r="W138" s="16" t="s">
        <v>2276</v>
      </c>
      <c r="X138" s="16" t="s">
        <v>2295</v>
      </c>
      <c r="Y138" s="29" t="str">
        <f t="shared" ref="Y138:Y144" si="388">RIGHT(E138,8)</f>
        <v>75X69X08</v>
      </c>
      <c r="Z138" s="30" t="str">
        <f t="shared" ref="Z138:Z144" si="389">LEFT(Y138,2)</f>
        <v>75</v>
      </c>
      <c r="AA138" s="30" t="str">
        <f t="shared" ref="AA138:AA144" si="390">MID(Y138,4,2)</f>
        <v>69</v>
      </c>
      <c r="AB138" s="30" t="str">
        <f t="shared" ref="AB138:AB144" si="391">RIGHT(Y138,2)</f>
        <v>08</v>
      </c>
      <c r="AC138" s="19" t="str">
        <f>AC137</f>
        <v>75</v>
      </c>
      <c r="AD138" s="19" t="str">
        <f>AD137</f>
        <v>69</v>
      </c>
      <c r="AG138" s="20">
        <f>U138/5000</f>
        <v>1E-3</v>
      </c>
      <c r="AH138">
        <f>VLOOKUP(R138,'Rm-feb-24'!B:P,15,0)</f>
        <v>58</v>
      </c>
      <c r="AI138" s="19">
        <f t="shared" si="383"/>
        <v>5.8000000000000003E-2</v>
      </c>
      <c r="AJ138" s="41"/>
      <c r="AK138" s="41"/>
      <c r="AL138" s="41"/>
      <c r="AM138" s="41"/>
      <c r="AN138" s="41"/>
      <c r="AO138" s="41"/>
      <c r="AP138" s="41"/>
      <c r="AQ138" s="41"/>
      <c r="AR138" s="41"/>
      <c r="AS138" s="43"/>
      <c r="AT138" s="37">
        <f t="shared" ref="AT138:AU144" si="392">AT137</f>
        <v>186.69</v>
      </c>
      <c r="AU138" s="31">
        <f t="shared" si="392"/>
        <v>210</v>
      </c>
    </row>
    <row r="139" spans="1:47">
      <c r="A139" s="40">
        <v>138</v>
      </c>
      <c r="B139" s="39">
        <v>3</v>
      </c>
      <c r="C139" s="15">
        <f t="shared" ref="C139:H139" si="393">C138</f>
        <v>16</v>
      </c>
      <c r="D139" s="15" t="str">
        <f t="shared" si="393"/>
        <v>28.03.2024</v>
      </c>
      <c r="E139" s="16" t="str">
        <f t="shared" si="393"/>
        <v>SFG-FRBNET-MEM-BOR-75X69X08</v>
      </c>
      <c r="F139" s="16" t="str">
        <f t="shared" si="393"/>
        <v>Restonic Hotel Motel Bonnell Euro Top Memory Border 75X69X08</v>
      </c>
      <c r="G139" s="16" t="str">
        <f t="shared" si="393"/>
        <v>SFG-FRBNET-MEM-BOR-75X69X08</v>
      </c>
      <c r="H139" s="16" t="str">
        <f t="shared" si="393"/>
        <v>Restonic Hotel Motel Bonnell Euro Top Memory Border 75X69X08</v>
      </c>
      <c r="I139" s="16" t="s">
        <v>2288</v>
      </c>
      <c r="J139" s="16" t="s">
        <v>2289</v>
      </c>
      <c r="K139" s="16" t="s">
        <v>2290</v>
      </c>
      <c r="L139" s="16" t="s">
        <v>25</v>
      </c>
      <c r="M139" s="17">
        <v>1</v>
      </c>
      <c r="N139" s="16" t="s">
        <v>2291</v>
      </c>
      <c r="O139" s="16" t="s">
        <v>2292</v>
      </c>
      <c r="P139" s="18">
        <v>30</v>
      </c>
      <c r="Q139" s="16" t="s">
        <v>2293</v>
      </c>
      <c r="R139" s="35" t="s">
        <v>18727</v>
      </c>
      <c r="S139" s="35" t="s">
        <v>34279</v>
      </c>
      <c r="T139" s="35" t="s">
        <v>192</v>
      </c>
      <c r="U139" s="17">
        <f>AE139</f>
        <v>7.3920000000000003</v>
      </c>
      <c r="V139" s="16" t="s">
        <v>2292</v>
      </c>
      <c r="W139" s="16" t="s">
        <v>2276</v>
      </c>
      <c r="X139" s="16" t="s">
        <v>2295</v>
      </c>
      <c r="Y139" s="29" t="str">
        <f t="shared" si="388"/>
        <v>75X69X08</v>
      </c>
      <c r="Z139" s="30" t="str">
        <f t="shared" si="389"/>
        <v>75</v>
      </c>
      <c r="AA139" s="30" t="str">
        <f t="shared" si="390"/>
        <v>69</v>
      </c>
      <c r="AB139" s="30" t="str">
        <f t="shared" si="391"/>
        <v>08</v>
      </c>
      <c r="AC139" s="19" t="str">
        <f t="shared" ref="AC139:AD139" si="394">AC138</f>
        <v>75</v>
      </c>
      <c r="AD139" s="19" t="str">
        <f t="shared" si="394"/>
        <v>69</v>
      </c>
      <c r="AE139" s="20">
        <f>ROUNDUP(((((AC139+AD139)*2)+3)*0.0254),3)</f>
        <v>7.3920000000000003</v>
      </c>
      <c r="AG139" s="21">
        <f t="shared" ref="AG139:AG144" si="395">U139</f>
        <v>7.3920000000000003</v>
      </c>
      <c r="AH139" s="25">
        <f>VLOOKUP(R139,'SFG-RM'!A:B,2,0)</f>
        <v>21.475377269999999</v>
      </c>
      <c r="AI139" s="19">
        <f t="shared" si="383"/>
        <v>158.74598877983999</v>
      </c>
      <c r="AJ139" s="41"/>
      <c r="AK139" s="41"/>
      <c r="AL139" s="41"/>
      <c r="AM139" s="41"/>
      <c r="AN139" s="41"/>
      <c r="AO139" s="41"/>
      <c r="AP139" s="41"/>
      <c r="AQ139" s="41"/>
      <c r="AR139" s="41"/>
      <c r="AS139" s="43"/>
      <c r="AT139" s="37">
        <f t="shared" si="392"/>
        <v>186.69</v>
      </c>
      <c r="AU139" s="31">
        <f t="shared" si="392"/>
        <v>210</v>
      </c>
    </row>
    <row r="140" spans="1:47">
      <c r="A140" s="40">
        <v>139</v>
      </c>
      <c r="B140" s="39">
        <v>4</v>
      </c>
      <c r="C140" s="15">
        <f t="shared" ref="C140:H140" si="396">C139</f>
        <v>16</v>
      </c>
      <c r="D140" s="15" t="str">
        <f t="shared" si="396"/>
        <v>28.03.2024</v>
      </c>
      <c r="E140" s="16" t="str">
        <f t="shared" si="396"/>
        <v>SFG-FRBNET-MEM-BOR-75X69X08</v>
      </c>
      <c r="F140" s="16" t="str">
        <f t="shared" si="396"/>
        <v>Restonic Hotel Motel Bonnell Euro Top Memory Border 75X69X08</v>
      </c>
      <c r="G140" s="16" t="str">
        <f t="shared" si="396"/>
        <v>SFG-FRBNET-MEM-BOR-75X69X08</v>
      </c>
      <c r="H140" s="16" t="str">
        <f t="shared" si="396"/>
        <v>Restonic Hotel Motel Bonnell Euro Top Memory Border 75X69X08</v>
      </c>
      <c r="I140" s="16" t="s">
        <v>2288</v>
      </c>
      <c r="J140" s="16" t="s">
        <v>2289</v>
      </c>
      <c r="K140" s="16" t="s">
        <v>2290</v>
      </c>
      <c r="L140" s="16" t="s">
        <v>25</v>
      </c>
      <c r="M140" s="17">
        <v>1</v>
      </c>
      <c r="N140" s="16" t="s">
        <v>2291</v>
      </c>
      <c r="O140" s="16" t="s">
        <v>2292</v>
      </c>
      <c r="P140" s="18">
        <v>40</v>
      </c>
      <c r="Q140" s="16" t="s">
        <v>2293</v>
      </c>
      <c r="R140" s="35" t="s">
        <v>1964</v>
      </c>
      <c r="S140" s="35" t="s">
        <v>1965</v>
      </c>
      <c r="T140" s="35" t="s">
        <v>25</v>
      </c>
      <c r="U140" s="36">
        <v>1</v>
      </c>
      <c r="V140" s="16" t="s">
        <v>2294</v>
      </c>
      <c r="W140" s="16" t="s">
        <v>2276</v>
      </c>
      <c r="X140" s="16" t="s">
        <v>2295</v>
      </c>
      <c r="Y140" s="29" t="str">
        <f t="shared" si="388"/>
        <v>75X69X08</v>
      </c>
      <c r="Z140" s="30" t="str">
        <f t="shared" si="389"/>
        <v>75</v>
      </c>
      <c r="AA140" s="30" t="str">
        <f t="shared" si="390"/>
        <v>69</v>
      </c>
      <c r="AB140" s="30" t="str">
        <f t="shared" si="391"/>
        <v>08</v>
      </c>
      <c r="AC140" s="19" t="str">
        <f t="shared" ref="AC140:AD140" si="397">AC139</f>
        <v>75</v>
      </c>
      <c r="AD140" s="19" t="str">
        <f t="shared" si="397"/>
        <v>69</v>
      </c>
      <c r="AE140" s="20">
        <f>ROUNDUP(((((72+30)*2)+3)*0.0254),3)</f>
        <v>5.258</v>
      </c>
      <c r="AG140" s="21">
        <f t="shared" si="395"/>
        <v>1</v>
      </c>
      <c r="AH140">
        <f>VLOOKUP(R140,'Rm-feb-24'!B:P,15,0)</f>
        <v>5.9957000000000003</v>
      </c>
      <c r="AI140" s="19">
        <f t="shared" si="383"/>
        <v>5.9957000000000003</v>
      </c>
      <c r="AJ140" s="41"/>
      <c r="AK140" s="41"/>
      <c r="AL140" s="41"/>
      <c r="AM140" s="41"/>
      <c r="AN140" s="41"/>
      <c r="AO140" s="41"/>
      <c r="AP140" s="41"/>
      <c r="AQ140" s="41"/>
      <c r="AR140" s="41"/>
      <c r="AS140" s="43"/>
      <c r="AT140" s="37">
        <f t="shared" si="392"/>
        <v>186.69</v>
      </c>
      <c r="AU140" s="31">
        <f t="shared" si="392"/>
        <v>210</v>
      </c>
    </row>
    <row r="141" spans="1:47">
      <c r="A141" s="40">
        <v>140</v>
      </c>
      <c r="B141" s="39">
        <v>5</v>
      </c>
      <c r="C141" s="15">
        <f t="shared" ref="C141:H141" si="398">C140</f>
        <v>16</v>
      </c>
      <c r="D141" s="15" t="str">
        <f t="shared" si="398"/>
        <v>28.03.2024</v>
      </c>
      <c r="E141" s="16" t="str">
        <f t="shared" si="398"/>
        <v>SFG-FRBNET-MEM-BOR-75X69X08</v>
      </c>
      <c r="F141" s="16" t="str">
        <f t="shared" si="398"/>
        <v>Restonic Hotel Motel Bonnell Euro Top Memory Border 75X69X08</v>
      </c>
      <c r="G141" s="16" t="str">
        <f t="shared" si="398"/>
        <v>SFG-FRBNET-MEM-BOR-75X69X08</v>
      </c>
      <c r="H141" s="16" t="str">
        <f t="shared" si="398"/>
        <v>Restonic Hotel Motel Bonnell Euro Top Memory Border 75X69X08</v>
      </c>
      <c r="I141" s="16" t="s">
        <v>2288</v>
      </c>
      <c r="J141" s="16" t="s">
        <v>2289</v>
      </c>
      <c r="K141" s="16" t="s">
        <v>2290</v>
      </c>
      <c r="L141" s="16" t="s">
        <v>25</v>
      </c>
      <c r="M141" s="17">
        <v>1</v>
      </c>
      <c r="N141" s="16" t="s">
        <v>2291</v>
      </c>
      <c r="O141" s="16" t="s">
        <v>2292</v>
      </c>
      <c r="P141" s="18">
        <v>50</v>
      </c>
      <c r="Q141" s="16" t="s">
        <v>2293</v>
      </c>
      <c r="R141" s="35" t="s">
        <v>459</v>
      </c>
      <c r="S141" s="35" t="s">
        <v>460</v>
      </c>
      <c r="T141" s="35" t="s">
        <v>25</v>
      </c>
      <c r="U141" s="36">
        <v>1</v>
      </c>
      <c r="V141" s="16" t="s">
        <v>2294</v>
      </c>
      <c r="W141" s="16" t="s">
        <v>2276</v>
      </c>
      <c r="X141" s="16" t="s">
        <v>2295</v>
      </c>
      <c r="Y141" s="29" t="str">
        <f t="shared" si="388"/>
        <v>75X69X08</v>
      </c>
      <c r="Z141" s="30" t="str">
        <f t="shared" si="389"/>
        <v>75</v>
      </c>
      <c r="AA141" s="30" t="str">
        <f t="shared" si="390"/>
        <v>69</v>
      </c>
      <c r="AB141" s="30" t="str">
        <f t="shared" si="391"/>
        <v>08</v>
      </c>
      <c r="AC141" s="19" t="str">
        <f t="shared" ref="AC141:AD141" si="399">AC140</f>
        <v>75</v>
      </c>
      <c r="AD141" s="19" t="str">
        <f t="shared" si="399"/>
        <v>69</v>
      </c>
      <c r="AG141" s="21">
        <f t="shared" si="395"/>
        <v>1</v>
      </c>
      <c r="AH141">
        <f>VLOOKUP(R141,'Rm-feb-24'!B:P,15,0)</f>
        <v>1.3274999999999999</v>
      </c>
      <c r="AI141" s="19">
        <f t="shared" si="383"/>
        <v>1.3274999999999999</v>
      </c>
      <c r="AJ141" s="41"/>
      <c r="AK141" s="41"/>
      <c r="AL141" s="41"/>
      <c r="AM141" s="41"/>
      <c r="AN141" s="41"/>
      <c r="AO141" s="41"/>
      <c r="AP141" s="41"/>
      <c r="AQ141" s="41"/>
      <c r="AR141" s="41"/>
      <c r="AS141" s="43"/>
      <c r="AT141" s="37">
        <f t="shared" si="392"/>
        <v>186.69</v>
      </c>
      <c r="AU141" s="31">
        <f t="shared" si="392"/>
        <v>210</v>
      </c>
    </row>
    <row r="142" spans="1:47">
      <c r="A142" s="40">
        <v>141</v>
      </c>
      <c r="B142" s="39">
        <v>6</v>
      </c>
      <c r="C142" s="15">
        <f t="shared" ref="C142:H142" si="400">C141</f>
        <v>16</v>
      </c>
      <c r="D142" s="15" t="str">
        <f t="shared" si="400"/>
        <v>28.03.2024</v>
      </c>
      <c r="E142" s="16" t="str">
        <f t="shared" si="400"/>
        <v>SFG-FRBNET-MEM-BOR-75X69X08</v>
      </c>
      <c r="F142" s="16" t="str">
        <f t="shared" si="400"/>
        <v>Restonic Hotel Motel Bonnell Euro Top Memory Border 75X69X08</v>
      </c>
      <c r="G142" s="16" t="str">
        <f t="shared" si="400"/>
        <v>SFG-FRBNET-MEM-BOR-75X69X08</v>
      </c>
      <c r="H142" s="16" t="str">
        <f t="shared" si="400"/>
        <v>Restonic Hotel Motel Bonnell Euro Top Memory Border 75X69X08</v>
      </c>
      <c r="I142" s="16" t="s">
        <v>2288</v>
      </c>
      <c r="J142" s="16" t="s">
        <v>2289</v>
      </c>
      <c r="K142" s="16" t="s">
        <v>2290</v>
      </c>
      <c r="L142" s="16" t="s">
        <v>25</v>
      </c>
      <c r="M142" s="17">
        <v>1</v>
      </c>
      <c r="N142" s="16" t="s">
        <v>2291</v>
      </c>
      <c r="O142" s="16" t="s">
        <v>2292</v>
      </c>
      <c r="P142" s="18">
        <v>60</v>
      </c>
      <c r="Q142" s="16" t="s">
        <v>2293</v>
      </c>
      <c r="R142" s="35" t="s">
        <v>2232</v>
      </c>
      <c r="S142" s="35" t="s">
        <v>2233</v>
      </c>
      <c r="T142" s="35" t="s">
        <v>25</v>
      </c>
      <c r="U142" s="36">
        <v>1</v>
      </c>
      <c r="V142" s="16" t="s">
        <v>2294</v>
      </c>
      <c r="W142" s="16" t="s">
        <v>2276</v>
      </c>
      <c r="X142" s="16" t="s">
        <v>2295</v>
      </c>
      <c r="Y142" s="29" t="str">
        <f t="shared" si="388"/>
        <v>75X69X08</v>
      </c>
      <c r="Z142" s="30" t="str">
        <f t="shared" si="389"/>
        <v>75</v>
      </c>
      <c r="AA142" s="30" t="str">
        <f t="shared" si="390"/>
        <v>69</v>
      </c>
      <c r="AB142" s="30" t="str">
        <f t="shared" si="391"/>
        <v>08</v>
      </c>
      <c r="AC142" s="19" t="str">
        <f t="shared" ref="AC142:AD142" si="401">AC141</f>
        <v>75</v>
      </c>
      <c r="AD142" s="19" t="str">
        <f t="shared" si="401"/>
        <v>69</v>
      </c>
      <c r="AG142" s="21">
        <f t="shared" si="395"/>
        <v>1</v>
      </c>
      <c r="AH142">
        <f>VLOOKUP(R142,'Rm-feb-24'!B:P,15,0)</f>
        <v>1.7318</v>
      </c>
      <c r="AI142" s="19">
        <f t="shared" si="383"/>
        <v>1.7318</v>
      </c>
      <c r="AJ142" s="41"/>
      <c r="AK142" s="41"/>
      <c r="AL142" s="41"/>
      <c r="AM142" s="41"/>
      <c r="AN142" s="41"/>
      <c r="AO142" s="41"/>
      <c r="AP142" s="41"/>
      <c r="AQ142" s="41"/>
      <c r="AR142" s="41"/>
      <c r="AS142" s="43"/>
      <c r="AT142" s="37">
        <f t="shared" si="392"/>
        <v>186.69</v>
      </c>
      <c r="AU142" s="31">
        <f t="shared" si="392"/>
        <v>210</v>
      </c>
    </row>
    <row r="143" spans="1:47">
      <c r="A143" s="40">
        <v>142</v>
      </c>
      <c r="B143" s="39">
        <v>7</v>
      </c>
      <c r="C143" s="15">
        <f t="shared" ref="C143:H143" si="402">C142</f>
        <v>16</v>
      </c>
      <c r="D143" s="15" t="str">
        <f t="shared" si="402"/>
        <v>28.03.2024</v>
      </c>
      <c r="E143" s="16" t="str">
        <f t="shared" si="402"/>
        <v>SFG-FRBNET-MEM-BOR-75X69X08</v>
      </c>
      <c r="F143" s="16" t="str">
        <f t="shared" si="402"/>
        <v>Restonic Hotel Motel Bonnell Euro Top Memory Border 75X69X08</v>
      </c>
      <c r="G143" s="16" t="str">
        <f t="shared" si="402"/>
        <v>SFG-FRBNET-MEM-BOR-75X69X08</v>
      </c>
      <c r="H143" s="16" t="str">
        <f t="shared" si="402"/>
        <v>Restonic Hotel Motel Bonnell Euro Top Memory Border 75X69X08</v>
      </c>
      <c r="I143" s="16" t="s">
        <v>2288</v>
      </c>
      <c r="J143" s="16" t="s">
        <v>2289</v>
      </c>
      <c r="K143" s="16" t="s">
        <v>2290</v>
      </c>
      <c r="L143" s="16" t="s">
        <v>25</v>
      </c>
      <c r="M143" s="17">
        <v>1</v>
      </c>
      <c r="N143" s="16" t="s">
        <v>2291</v>
      </c>
      <c r="O143" s="16" t="s">
        <v>2292</v>
      </c>
      <c r="P143" s="18">
        <v>70</v>
      </c>
      <c r="Q143" s="16" t="s">
        <v>2293</v>
      </c>
      <c r="R143" s="35" t="s">
        <v>18739</v>
      </c>
      <c r="S143" s="35" t="s">
        <v>34278</v>
      </c>
      <c r="T143" s="35" t="s">
        <v>192</v>
      </c>
      <c r="U143" s="36">
        <v>0.64</v>
      </c>
      <c r="V143" s="16" t="s">
        <v>2292</v>
      </c>
      <c r="W143" s="16" t="s">
        <v>2276</v>
      </c>
      <c r="X143" s="16" t="s">
        <v>2295</v>
      </c>
      <c r="Y143" s="29" t="str">
        <f t="shared" si="388"/>
        <v>75X69X08</v>
      </c>
      <c r="Z143" s="30" t="str">
        <f t="shared" si="389"/>
        <v>75</v>
      </c>
      <c r="AA143" s="30" t="str">
        <f t="shared" si="390"/>
        <v>69</v>
      </c>
      <c r="AB143" s="30" t="str">
        <f t="shared" si="391"/>
        <v>08</v>
      </c>
      <c r="AC143" s="19" t="str">
        <f t="shared" ref="AC143:AD143" si="403">AC142</f>
        <v>75</v>
      </c>
      <c r="AD143" s="19" t="str">
        <f t="shared" si="403"/>
        <v>69</v>
      </c>
      <c r="AG143" s="21">
        <f t="shared" si="395"/>
        <v>0.64</v>
      </c>
      <c r="AH143" s="25">
        <f>VLOOKUP(R143,'SFG-RM'!A:B,2,0)</f>
        <v>14.621455289401199</v>
      </c>
      <c r="AI143" s="19">
        <f t="shared" si="383"/>
        <v>9.3577313852167681</v>
      </c>
      <c r="AJ143" s="41"/>
      <c r="AK143" s="41"/>
      <c r="AL143" s="41"/>
      <c r="AM143" s="41"/>
      <c r="AN143" s="41"/>
      <c r="AO143" s="41"/>
      <c r="AP143" s="41"/>
      <c r="AQ143" s="41"/>
      <c r="AR143" s="41"/>
      <c r="AS143" s="43"/>
      <c r="AT143" s="37">
        <f t="shared" si="392"/>
        <v>186.69</v>
      </c>
      <c r="AU143" s="31">
        <f t="shared" si="392"/>
        <v>210</v>
      </c>
    </row>
    <row r="144" spans="1:47">
      <c r="A144" s="40">
        <v>143</v>
      </c>
      <c r="B144" s="39">
        <v>8</v>
      </c>
      <c r="C144" s="15">
        <f t="shared" ref="C144:H144" si="404">C143</f>
        <v>16</v>
      </c>
      <c r="D144" s="15" t="str">
        <f t="shared" si="404"/>
        <v>28.03.2024</v>
      </c>
      <c r="E144" s="16" t="str">
        <f t="shared" si="404"/>
        <v>SFG-FRBNET-MEM-BOR-75X69X08</v>
      </c>
      <c r="F144" s="16" t="str">
        <f t="shared" si="404"/>
        <v>Restonic Hotel Motel Bonnell Euro Top Memory Border 75X69X08</v>
      </c>
      <c r="G144" s="16" t="str">
        <f t="shared" si="404"/>
        <v>SFG-FRBNET-MEM-BOR-75X69X08</v>
      </c>
      <c r="H144" s="16" t="str">
        <f t="shared" si="404"/>
        <v>Restonic Hotel Motel Bonnell Euro Top Memory Border 75X69X08</v>
      </c>
      <c r="I144" s="16" t="s">
        <v>2288</v>
      </c>
      <c r="J144" s="16" t="s">
        <v>2289</v>
      </c>
      <c r="K144" s="16" t="s">
        <v>2290</v>
      </c>
      <c r="L144" s="16" t="s">
        <v>25</v>
      </c>
      <c r="M144" s="17">
        <v>1</v>
      </c>
      <c r="N144" s="16" t="s">
        <v>2291</v>
      </c>
      <c r="O144" s="16" t="s">
        <v>2292</v>
      </c>
      <c r="P144" s="18">
        <v>80</v>
      </c>
      <c r="Q144" s="16" t="s">
        <v>2293</v>
      </c>
      <c r="R144" s="35" t="s">
        <v>1479</v>
      </c>
      <c r="S144" s="35" t="s">
        <v>1480</v>
      </c>
      <c r="T144" s="35" t="s">
        <v>165</v>
      </c>
      <c r="U144" s="36">
        <v>2</v>
      </c>
      <c r="V144" s="16" t="s">
        <v>2294</v>
      </c>
      <c r="W144" s="16" t="s">
        <v>2276</v>
      </c>
      <c r="X144" s="16" t="s">
        <v>2295</v>
      </c>
      <c r="Y144" s="29" t="str">
        <f t="shared" si="388"/>
        <v>75X69X08</v>
      </c>
      <c r="Z144" s="30" t="str">
        <f t="shared" si="389"/>
        <v>75</v>
      </c>
      <c r="AA144" s="30" t="str">
        <f t="shared" si="390"/>
        <v>69</v>
      </c>
      <c r="AB144" s="30" t="str">
        <f t="shared" si="391"/>
        <v>08</v>
      </c>
      <c r="AC144" s="19" t="str">
        <f t="shared" ref="AC144:AD144" si="405">AC143</f>
        <v>75</v>
      </c>
      <c r="AD144" s="19" t="str">
        <f t="shared" si="405"/>
        <v>69</v>
      </c>
      <c r="AG144" s="21">
        <f t="shared" si="395"/>
        <v>2</v>
      </c>
      <c r="AH144">
        <f>VLOOKUP(R144,'Rm-feb-24'!B:P,15,0)</f>
        <v>4.6721000000000004</v>
      </c>
      <c r="AI144" s="19">
        <f t="shared" si="383"/>
        <v>9.3442000000000007</v>
      </c>
      <c r="AJ144" s="41"/>
      <c r="AK144" s="41"/>
      <c r="AL144" s="41"/>
      <c r="AM144" s="41"/>
      <c r="AN144" s="41"/>
      <c r="AO144" s="41"/>
      <c r="AP144" s="41"/>
      <c r="AQ144" s="41"/>
      <c r="AR144" s="41"/>
      <c r="AS144" s="43"/>
      <c r="AT144" s="37">
        <f t="shared" si="392"/>
        <v>186.69</v>
      </c>
      <c r="AU144" s="31">
        <f t="shared" si="392"/>
        <v>210</v>
      </c>
    </row>
    <row r="145" spans="1:47">
      <c r="A145" s="40">
        <v>144</v>
      </c>
    </row>
    <row r="146" spans="1:47">
      <c r="A146" s="40">
        <v>145</v>
      </c>
      <c r="B146" s="39">
        <v>1</v>
      </c>
      <c r="C146" s="15">
        <v>17</v>
      </c>
      <c r="D146" s="15" t="s">
        <v>34276</v>
      </c>
      <c r="E146" s="38" t="s">
        <v>34312</v>
      </c>
      <c r="F146" s="38" t="s">
        <v>34313</v>
      </c>
      <c r="G146" s="16" t="str">
        <f>E146</f>
        <v>SFG-FRBNET-MEM-BOR-78X33X08</v>
      </c>
      <c r="H146" s="16" t="str">
        <f>F146</f>
        <v>Restonic Hotel Motel Bonnell Euro Top Memory Border 78X33X08</v>
      </c>
      <c r="I146" s="16" t="s">
        <v>2288</v>
      </c>
      <c r="J146" s="16" t="s">
        <v>2289</v>
      </c>
      <c r="K146" s="16" t="s">
        <v>2290</v>
      </c>
      <c r="L146" s="16" t="s">
        <v>25</v>
      </c>
      <c r="M146" s="17">
        <v>1</v>
      </c>
      <c r="N146" s="16" t="s">
        <v>2291</v>
      </c>
      <c r="O146" s="16" t="s">
        <v>2292</v>
      </c>
      <c r="P146" s="18">
        <v>10</v>
      </c>
      <c r="Q146" s="16" t="s">
        <v>2293</v>
      </c>
      <c r="R146" s="35" t="s">
        <v>1659</v>
      </c>
      <c r="S146" s="35" t="s">
        <v>1660</v>
      </c>
      <c r="T146" s="35" t="s">
        <v>192</v>
      </c>
      <c r="U146" s="17">
        <v>5.6</v>
      </c>
      <c r="V146" s="16" t="s">
        <v>2294</v>
      </c>
      <c r="W146" s="16" t="s">
        <v>2276</v>
      </c>
      <c r="X146" s="16" t="s">
        <v>2295</v>
      </c>
      <c r="Y146" s="29" t="str">
        <f>RIGHT(E146,8)</f>
        <v>78X33X08</v>
      </c>
      <c r="Z146" s="30" t="str">
        <f>LEFT(Y146,2)</f>
        <v>78</v>
      </c>
      <c r="AA146" s="30" t="str">
        <f>MID(Y146,4,2)</f>
        <v>33</v>
      </c>
      <c r="AB146" s="30" t="str">
        <f>RIGHT(Y146,2)</f>
        <v>08</v>
      </c>
      <c r="AC146" s="19" t="str">
        <f>Z146</f>
        <v>78</v>
      </c>
      <c r="AD146" s="19" t="str">
        <f>AA146</f>
        <v>33</v>
      </c>
      <c r="AG146" s="20">
        <f>U146/10000</f>
        <v>5.5999999999999995E-4</v>
      </c>
      <c r="AH146">
        <f>VLOOKUP(R146,'Rm-feb-24'!B:P,15,0)</f>
        <v>231.14230000000001</v>
      </c>
      <c r="AI146" s="19">
        <f t="shared" ref="AI146:AI153" si="406">AG146*AH146</f>
        <v>0.129439688</v>
      </c>
      <c r="AJ146" s="41">
        <f>SUM(AI146:AI153)</f>
        <v>150.67615217126675</v>
      </c>
      <c r="AK146" s="41">
        <f>ROUND(AJ146,3)</f>
        <v>150.67599999999999</v>
      </c>
      <c r="AL146" s="41">
        <f>AK146</f>
        <v>150.67599999999999</v>
      </c>
      <c r="AM146" s="41">
        <f>+AL146+AR146</f>
        <v>169.32200432399998</v>
      </c>
      <c r="AN146" s="41">
        <f>+SUM(((AL146*3%*18%)))</f>
        <v>0.81365039999999988</v>
      </c>
      <c r="AO146" s="41">
        <f t="shared" ref="AO146" si="407">+SUM(((AL146*14.33%*53%)))</f>
        <v>11.443691524</v>
      </c>
      <c r="AP146" s="41">
        <f t="shared" ref="AP146" si="408">+SUM(((AL146*5.92%*53%)))</f>
        <v>4.7276101760000007</v>
      </c>
      <c r="AQ146" s="41">
        <f t="shared" ref="AQ146" si="409">+SUM(((AL146*2.08%*53%)))</f>
        <v>1.6610522239999999</v>
      </c>
      <c r="AR146" s="41">
        <f>SUM(AN146:AQ146)</f>
        <v>18.646004324</v>
      </c>
      <c r="AS146" s="42">
        <f>ROUNDUP(AM146,0)</f>
        <v>170</v>
      </c>
      <c r="AT146" s="37">
        <f>AL146</f>
        <v>150.67599999999999</v>
      </c>
      <c r="AU146" s="31">
        <f>AS146</f>
        <v>170</v>
      </c>
    </row>
    <row r="147" spans="1:47">
      <c r="A147" s="40">
        <v>146</v>
      </c>
      <c r="B147" s="39">
        <v>2</v>
      </c>
      <c r="C147" s="15">
        <f t="shared" ref="C147:H147" si="410">C146</f>
        <v>17</v>
      </c>
      <c r="D147" s="15" t="str">
        <f t="shared" si="410"/>
        <v>28.03.2024</v>
      </c>
      <c r="E147" s="16" t="str">
        <f t="shared" si="410"/>
        <v>SFG-FRBNET-MEM-BOR-78X33X08</v>
      </c>
      <c r="F147" s="16" t="str">
        <f t="shared" si="410"/>
        <v>Restonic Hotel Motel Bonnell Euro Top Memory Border 78X33X08</v>
      </c>
      <c r="G147" s="16" t="str">
        <f t="shared" si="410"/>
        <v>SFG-FRBNET-MEM-BOR-78X33X08</v>
      </c>
      <c r="H147" s="16" t="str">
        <f t="shared" si="410"/>
        <v>Restonic Hotel Motel Bonnell Euro Top Memory Border 78X33X08</v>
      </c>
      <c r="I147" s="16" t="s">
        <v>2288</v>
      </c>
      <c r="J147" s="16" t="s">
        <v>2289</v>
      </c>
      <c r="K147" s="16" t="s">
        <v>2290</v>
      </c>
      <c r="L147" s="16" t="s">
        <v>25</v>
      </c>
      <c r="M147" s="17">
        <v>1</v>
      </c>
      <c r="N147" s="16" t="s">
        <v>2291</v>
      </c>
      <c r="O147" s="16" t="s">
        <v>2292</v>
      </c>
      <c r="P147" s="18">
        <v>20</v>
      </c>
      <c r="Q147" s="16" t="s">
        <v>2293</v>
      </c>
      <c r="R147" s="35" t="s">
        <v>698</v>
      </c>
      <c r="S147" s="35" t="s">
        <v>699</v>
      </c>
      <c r="T147" s="35" t="s">
        <v>192</v>
      </c>
      <c r="U147" s="17">
        <v>5</v>
      </c>
      <c r="V147" s="16" t="s">
        <v>2294</v>
      </c>
      <c r="W147" s="16" t="s">
        <v>2276</v>
      </c>
      <c r="X147" s="16" t="s">
        <v>2295</v>
      </c>
      <c r="Y147" s="29" t="str">
        <f t="shared" ref="Y147:Y153" si="411">RIGHT(E147,8)</f>
        <v>78X33X08</v>
      </c>
      <c r="Z147" s="30" t="str">
        <f t="shared" ref="Z147:Z153" si="412">LEFT(Y147,2)</f>
        <v>78</v>
      </c>
      <c r="AA147" s="30" t="str">
        <f t="shared" ref="AA147:AA153" si="413">MID(Y147,4,2)</f>
        <v>33</v>
      </c>
      <c r="AB147" s="30" t="str">
        <f t="shared" ref="AB147:AB153" si="414">RIGHT(Y147,2)</f>
        <v>08</v>
      </c>
      <c r="AC147" s="19" t="str">
        <f>AC146</f>
        <v>78</v>
      </c>
      <c r="AD147" s="19" t="str">
        <f>AD146</f>
        <v>33</v>
      </c>
      <c r="AG147" s="20">
        <f>U147/5000</f>
        <v>1E-3</v>
      </c>
      <c r="AH147">
        <f>VLOOKUP(R147,'Rm-feb-24'!B:P,15,0)</f>
        <v>58</v>
      </c>
      <c r="AI147" s="19">
        <f t="shared" si="406"/>
        <v>5.8000000000000003E-2</v>
      </c>
      <c r="AJ147" s="41"/>
      <c r="AK147" s="41"/>
      <c r="AL147" s="41"/>
      <c r="AM147" s="41"/>
      <c r="AN147" s="41"/>
      <c r="AO147" s="41"/>
      <c r="AP147" s="41"/>
      <c r="AQ147" s="41"/>
      <c r="AR147" s="41"/>
      <c r="AS147" s="43"/>
      <c r="AT147" s="37">
        <f t="shared" ref="AT147:AU147" si="415">AT146</f>
        <v>150.67599999999999</v>
      </c>
      <c r="AU147" s="31">
        <f t="shared" si="415"/>
        <v>170</v>
      </c>
    </row>
    <row r="148" spans="1:47">
      <c r="A148" s="40">
        <v>147</v>
      </c>
      <c r="B148" s="39">
        <v>3</v>
      </c>
      <c r="C148" s="15">
        <f t="shared" ref="C148:H148" si="416">C147</f>
        <v>17</v>
      </c>
      <c r="D148" s="15" t="str">
        <f t="shared" si="416"/>
        <v>28.03.2024</v>
      </c>
      <c r="E148" s="16" t="str">
        <f t="shared" si="416"/>
        <v>SFG-FRBNET-MEM-BOR-78X33X08</v>
      </c>
      <c r="F148" s="16" t="str">
        <f t="shared" si="416"/>
        <v>Restonic Hotel Motel Bonnell Euro Top Memory Border 78X33X08</v>
      </c>
      <c r="G148" s="16" t="str">
        <f t="shared" si="416"/>
        <v>SFG-FRBNET-MEM-BOR-78X33X08</v>
      </c>
      <c r="H148" s="16" t="str">
        <f t="shared" si="416"/>
        <v>Restonic Hotel Motel Bonnell Euro Top Memory Border 78X33X08</v>
      </c>
      <c r="I148" s="16" t="s">
        <v>2288</v>
      </c>
      <c r="J148" s="16" t="s">
        <v>2289</v>
      </c>
      <c r="K148" s="16" t="s">
        <v>2290</v>
      </c>
      <c r="L148" s="16" t="s">
        <v>25</v>
      </c>
      <c r="M148" s="17">
        <v>1</v>
      </c>
      <c r="N148" s="16" t="s">
        <v>2291</v>
      </c>
      <c r="O148" s="16" t="s">
        <v>2292</v>
      </c>
      <c r="P148" s="18">
        <v>30</v>
      </c>
      <c r="Q148" s="16" t="s">
        <v>2293</v>
      </c>
      <c r="R148" s="35" t="s">
        <v>18727</v>
      </c>
      <c r="S148" s="35" t="s">
        <v>34279</v>
      </c>
      <c r="T148" s="35" t="s">
        <v>192</v>
      </c>
      <c r="U148" s="17">
        <f>AE148</f>
        <v>5.7149999999999999</v>
      </c>
      <c r="V148" s="16" t="s">
        <v>2292</v>
      </c>
      <c r="W148" s="16" t="s">
        <v>2276</v>
      </c>
      <c r="X148" s="16" t="s">
        <v>2295</v>
      </c>
      <c r="Y148" s="29" t="str">
        <f t="shared" si="411"/>
        <v>78X33X08</v>
      </c>
      <c r="Z148" s="30" t="str">
        <f t="shared" si="412"/>
        <v>78</v>
      </c>
      <c r="AA148" s="30" t="str">
        <f t="shared" si="413"/>
        <v>33</v>
      </c>
      <c r="AB148" s="30" t="str">
        <f t="shared" si="414"/>
        <v>08</v>
      </c>
      <c r="AC148" s="19" t="str">
        <f t="shared" ref="AC148:AD148" si="417">AC147</f>
        <v>78</v>
      </c>
      <c r="AD148" s="19" t="str">
        <f t="shared" si="417"/>
        <v>33</v>
      </c>
      <c r="AE148" s="20">
        <f>ROUNDUP(((((AC148+AD148)*2)+3)*0.0254),3)</f>
        <v>5.7149999999999999</v>
      </c>
      <c r="AG148" s="21">
        <f t="shared" ref="AG148:AG153" si="418">U148</f>
        <v>5.7149999999999999</v>
      </c>
      <c r="AH148" s="25">
        <f>VLOOKUP(R148,'SFG-RM'!A:B,2,0)</f>
        <v>21.475377269999999</v>
      </c>
      <c r="AI148" s="19">
        <f t="shared" si="406"/>
        <v>122.73178109804999</v>
      </c>
      <c r="AJ148" s="41"/>
      <c r="AK148" s="41"/>
      <c r="AL148" s="41"/>
      <c r="AM148" s="41"/>
      <c r="AN148" s="41"/>
      <c r="AO148" s="41"/>
      <c r="AP148" s="41"/>
      <c r="AQ148" s="41"/>
      <c r="AR148" s="41"/>
      <c r="AS148" s="43"/>
      <c r="AT148" s="37">
        <f t="shared" ref="AT148:AU148" si="419">AT147</f>
        <v>150.67599999999999</v>
      </c>
      <c r="AU148" s="31">
        <f t="shared" si="419"/>
        <v>170</v>
      </c>
    </row>
    <row r="149" spans="1:47">
      <c r="A149" s="40">
        <v>148</v>
      </c>
      <c r="B149" s="39">
        <v>4</v>
      </c>
      <c r="C149" s="15">
        <f t="shared" ref="C149:H149" si="420">C148</f>
        <v>17</v>
      </c>
      <c r="D149" s="15" t="str">
        <f t="shared" si="420"/>
        <v>28.03.2024</v>
      </c>
      <c r="E149" s="16" t="str">
        <f t="shared" si="420"/>
        <v>SFG-FRBNET-MEM-BOR-78X33X08</v>
      </c>
      <c r="F149" s="16" t="str">
        <f t="shared" si="420"/>
        <v>Restonic Hotel Motel Bonnell Euro Top Memory Border 78X33X08</v>
      </c>
      <c r="G149" s="16" t="str">
        <f t="shared" si="420"/>
        <v>SFG-FRBNET-MEM-BOR-78X33X08</v>
      </c>
      <c r="H149" s="16" t="str">
        <f t="shared" si="420"/>
        <v>Restonic Hotel Motel Bonnell Euro Top Memory Border 78X33X08</v>
      </c>
      <c r="I149" s="16" t="s">
        <v>2288</v>
      </c>
      <c r="J149" s="16" t="s">
        <v>2289</v>
      </c>
      <c r="K149" s="16" t="s">
        <v>2290</v>
      </c>
      <c r="L149" s="16" t="s">
        <v>25</v>
      </c>
      <c r="M149" s="17">
        <v>1</v>
      </c>
      <c r="N149" s="16" t="s">
        <v>2291</v>
      </c>
      <c r="O149" s="16" t="s">
        <v>2292</v>
      </c>
      <c r="P149" s="18">
        <v>40</v>
      </c>
      <c r="Q149" s="16" t="s">
        <v>2293</v>
      </c>
      <c r="R149" s="35" t="s">
        <v>1964</v>
      </c>
      <c r="S149" s="35" t="s">
        <v>1965</v>
      </c>
      <c r="T149" s="35" t="s">
        <v>25</v>
      </c>
      <c r="U149" s="36">
        <v>1</v>
      </c>
      <c r="V149" s="16" t="s">
        <v>2294</v>
      </c>
      <c r="W149" s="16" t="s">
        <v>2276</v>
      </c>
      <c r="X149" s="16" t="s">
        <v>2295</v>
      </c>
      <c r="Y149" s="29" t="str">
        <f t="shared" si="411"/>
        <v>78X33X08</v>
      </c>
      <c r="Z149" s="30" t="str">
        <f t="shared" si="412"/>
        <v>78</v>
      </c>
      <c r="AA149" s="30" t="str">
        <f t="shared" si="413"/>
        <v>33</v>
      </c>
      <c r="AB149" s="30" t="str">
        <f t="shared" si="414"/>
        <v>08</v>
      </c>
      <c r="AC149" s="19" t="str">
        <f t="shared" ref="AC149:AD149" si="421">AC148</f>
        <v>78</v>
      </c>
      <c r="AD149" s="19" t="str">
        <f t="shared" si="421"/>
        <v>33</v>
      </c>
      <c r="AE149" s="20">
        <f>ROUNDUP(((((72+30)*2)+3)*0.0254),3)</f>
        <v>5.258</v>
      </c>
      <c r="AG149" s="21">
        <f t="shared" si="418"/>
        <v>1</v>
      </c>
      <c r="AH149">
        <f>VLOOKUP(R149,'Rm-feb-24'!B:P,15,0)</f>
        <v>5.9957000000000003</v>
      </c>
      <c r="AI149" s="19">
        <f t="shared" si="406"/>
        <v>5.9957000000000003</v>
      </c>
      <c r="AJ149" s="41"/>
      <c r="AK149" s="41"/>
      <c r="AL149" s="41"/>
      <c r="AM149" s="41"/>
      <c r="AN149" s="41"/>
      <c r="AO149" s="41"/>
      <c r="AP149" s="41"/>
      <c r="AQ149" s="41"/>
      <c r="AR149" s="41"/>
      <c r="AS149" s="43"/>
      <c r="AT149" s="37">
        <f t="shared" ref="AT149:AU149" si="422">AT148</f>
        <v>150.67599999999999</v>
      </c>
      <c r="AU149" s="31">
        <f t="shared" si="422"/>
        <v>170</v>
      </c>
    </row>
    <row r="150" spans="1:47">
      <c r="A150" s="40">
        <v>149</v>
      </c>
      <c r="B150" s="39">
        <v>5</v>
      </c>
      <c r="C150" s="15">
        <f t="shared" ref="C150:H150" si="423">C149</f>
        <v>17</v>
      </c>
      <c r="D150" s="15" t="str">
        <f t="shared" si="423"/>
        <v>28.03.2024</v>
      </c>
      <c r="E150" s="16" t="str">
        <f t="shared" si="423"/>
        <v>SFG-FRBNET-MEM-BOR-78X33X08</v>
      </c>
      <c r="F150" s="16" t="str">
        <f t="shared" si="423"/>
        <v>Restonic Hotel Motel Bonnell Euro Top Memory Border 78X33X08</v>
      </c>
      <c r="G150" s="16" t="str">
        <f t="shared" si="423"/>
        <v>SFG-FRBNET-MEM-BOR-78X33X08</v>
      </c>
      <c r="H150" s="16" t="str">
        <f t="shared" si="423"/>
        <v>Restonic Hotel Motel Bonnell Euro Top Memory Border 78X33X08</v>
      </c>
      <c r="I150" s="16" t="s">
        <v>2288</v>
      </c>
      <c r="J150" s="16" t="s">
        <v>2289</v>
      </c>
      <c r="K150" s="16" t="s">
        <v>2290</v>
      </c>
      <c r="L150" s="16" t="s">
        <v>25</v>
      </c>
      <c r="M150" s="17">
        <v>1</v>
      </c>
      <c r="N150" s="16" t="s">
        <v>2291</v>
      </c>
      <c r="O150" s="16" t="s">
        <v>2292</v>
      </c>
      <c r="P150" s="18">
        <v>50</v>
      </c>
      <c r="Q150" s="16" t="s">
        <v>2293</v>
      </c>
      <c r="R150" s="35" t="s">
        <v>459</v>
      </c>
      <c r="S150" s="35" t="s">
        <v>460</v>
      </c>
      <c r="T150" s="35" t="s">
        <v>25</v>
      </c>
      <c r="U150" s="36">
        <v>1</v>
      </c>
      <c r="V150" s="16" t="s">
        <v>2294</v>
      </c>
      <c r="W150" s="16" t="s">
        <v>2276</v>
      </c>
      <c r="X150" s="16" t="s">
        <v>2295</v>
      </c>
      <c r="Y150" s="29" t="str">
        <f t="shared" si="411"/>
        <v>78X33X08</v>
      </c>
      <c r="Z150" s="30" t="str">
        <f t="shared" si="412"/>
        <v>78</v>
      </c>
      <c r="AA150" s="30" t="str">
        <f t="shared" si="413"/>
        <v>33</v>
      </c>
      <c r="AB150" s="30" t="str">
        <f t="shared" si="414"/>
        <v>08</v>
      </c>
      <c r="AC150" s="19" t="str">
        <f t="shared" ref="AC150:AD150" si="424">AC149</f>
        <v>78</v>
      </c>
      <c r="AD150" s="19" t="str">
        <f t="shared" si="424"/>
        <v>33</v>
      </c>
      <c r="AG150" s="21">
        <f t="shared" si="418"/>
        <v>1</v>
      </c>
      <c r="AH150">
        <f>VLOOKUP(R150,'Rm-feb-24'!B:P,15,0)</f>
        <v>1.3274999999999999</v>
      </c>
      <c r="AI150" s="19">
        <f t="shared" si="406"/>
        <v>1.3274999999999999</v>
      </c>
      <c r="AJ150" s="41"/>
      <c r="AK150" s="41"/>
      <c r="AL150" s="41"/>
      <c r="AM150" s="41"/>
      <c r="AN150" s="41"/>
      <c r="AO150" s="41"/>
      <c r="AP150" s="41"/>
      <c r="AQ150" s="41"/>
      <c r="AR150" s="41"/>
      <c r="AS150" s="43"/>
      <c r="AT150" s="37">
        <f t="shared" ref="AT150:AU150" si="425">AT149</f>
        <v>150.67599999999999</v>
      </c>
      <c r="AU150" s="31">
        <f t="shared" si="425"/>
        <v>170</v>
      </c>
    </row>
    <row r="151" spans="1:47">
      <c r="A151" s="40">
        <v>150</v>
      </c>
      <c r="B151" s="39">
        <v>6</v>
      </c>
      <c r="C151" s="15">
        <f t="shared" ref="C151:H151" si="426">C150</f>
        <v>17</v>
      </c>
      <c r="D151" s="15" t="str">
        <f t="shared" si="426"/>
        <v>28.03.2024</v>
      </c>
      <c r="E151" s="16" t="str">
        <f t="shared" si="426"/>
        <v>SFG-FRBNET-MEM-BOR-78X33X08</v>
      </c>
      <c r="F151" s="16" t="str">
        <f t="shared" si="426"/>
        <v>Restonic Hotel Motel Bonnell Euro Top Memory Border 78X33X08</v>
      </c>
      <c r="G151" s="16" t="str">
        <f t="shared" si="426"/>
        <v>SFG-FRBNET-MEM-BOR-78X33X08</v>
      </c>
      <c r="H151" s="16" t="str">
        <f t="shared" si="426"/>
        <v>Restonic Hotel Motel Bonnell Euro Top Memory Border 78X33X08</v>
      </c>
      <c r="I151" s="16" t="s">
        <v>2288</v>
      </c>
      <c r="J151" s="16" t="s">
        <v>2289</v>
      </c>
      <c r="K151" s="16" t="s">
        <v>2290</v>
      </c>
      <c r="L151" s="16" t="s">
        <v>25</v>
      </c>
      <c r="M151" s="17">
        <v>1</v>
      </c>
      <c r="N151" s="16" t="s">
        <v>2291</v>
      </c>
      <c r="O151" s="16" t="s">
        <v>2292</v>
      </c>
      <c r="P151" s="18">
        <v>60</v>
      </c>
      <c r="Q151" s="16" t="s">
        <v>2293</v>
      </c>
      <c r="R151" s="35" t="s">
        <v>2232</v>
      </c>
      <c r="S151" s="35" t="s">
        <v>2233</v>
      </c>
      <c r="T151" s="35" t="s">
        <v>25</v>
      </c>
      <c r="U151" s="36">
        <v>1</v>
      </c>
      <c r="V151" s="16" t="s">
        <v>2294</v>
      </c>
      <c r="W151" s="16" t="s">
        <v>2276</v>
      </c>
      <c r="X151" s="16" t="s">
        <v>2295</v>
      </c>
      <c r="Y151" s="29" t="str">
        <f t="shared" si="411"/>
        <v>78X33X08</v>
      </c>
      <c r="Z151" s="30" t="str">
        <f t="shared" si="412"/>
        <v>78</v>
      </c>
      <c r="AA151" s="30" t="str">
        <f t="shared" si="413"/>
        <v>33</v>
      </c>
      <c r="AB151" s="30" t="str">
        <f t="shared" si="414"/>
        <v>08</v>
      </c>
      <c r="AC151" s="19" t="str">
        <f t="shared" ref="AC151:AD151" si="427">AC150</f>
        <v>78</v>
      </c>
      <c r="AD151" s="19" t="str">
        <f t="shared" si="427"/>
        <v>33</v>
      </c>
      <c r="AG151" s="21">
        <f t="shared" si="418"/>
        <v>1</v>
      </c>
      <c r="AH151">
        <f>VLOOKUP(R151,'Rm-feb-24'!B:P,15,0)</f>
        <v>1.7318</v>
      </c>
      <c r="AI151" s="19">
        <f t="shared" si="406"/>
        <v>1.7318</v>
      </c>
      <c r="AJ151" s="41"/>
      <c r="AK151" s="41"/>
      <c r="AL151" s="41"/>
      <c r="AM151" s="41"/>
      <c r="AN151" s="41"/>
      <c r="AO151" s="41"/>
      <c r="AP151" s="41"/>
      <c r="AQ151" s="41"/>
      <c r="AR151" s="41"/>
      <c r="AS151" s="43"/>
      <c r="AT151" s="37">
        <f t="shared" ref="AT151:AU151" si="428">AT150</f>
        <v>150.67599999999999</v>
      </c>
      <c r="AU151" s="31">
        <f t="shared" si="428"/>
        <v>170</v>
      </c>
    </row>
    <row r="152" spans="1:47">
      <c r="A152" s="40">
        <v>151</v>
      </c>
      <c r="B152" s="39">
        <v>7</v>
      </c>
      <c r="C152" s="15">
        <f t="shared" ref="C152:H152" si="429">C151</f>
        <v>17</v>
      </c>
      <c r="D152" s="15" t="str">
        <f t="shared" si="429"/>
        <v>28.03.2024</v>
      </c>
      <c r="E152" s="16" t="str">
        <f t="shared" si="429"/>
        <v>SFG-FRBNET-MEM-BOR-78X33X08</v>
      </c>
      <c r="F152" s="16" t="str">
        <f t="shared" si="429"/>
        <v>Restonic Hotel Motel Bonnell Euro Top Memory Border 78X33X08</v>
      </c>
      <c r="G152" s="16" t="str">
        <f t="shared" si="429"/>
        <v>SFG-FRBNET-MEM-BOR-78X33X08</v>
      </c>
      <c r="H152" s="16" t="str">
        <f t="shared" si="429"/>
        <v>Restonic Hotel Motel Bonnell Euro Top Memory Border 78X33X08</v>
      </c>
      <c r="I152" s="16" t="s">
        <v>2288</v>
      </c>
      <c r="J152" s="16" t="s">
        <v>2289</v>
      </c>
      <c r="K152" s="16" t="s">
        <v>2290</v>
      </c>
      <c r="L152" s="16" t="s">
        <v>25</v>
      </c>
      <c r="M152" s="17">
        <v>1</v>
      </c>
      <c r="N152" s="16" t="s">
        <v>2291</v>
      </c>
      <c r="O152" s="16" t="s">
        <v>2292</v>
      </c>
      <c r="P152" s="18">
        <v>70</v>
      </c>
      <c r="Q152" s="16" t="s">
        <v>2293</v>
      </c>
      <c r="R152" s="35" t="s">
        <v>18739</v>
      </c>
      <c r="S152" s="35" t="s">
        <v>34278</v>
      </c>
      <c r="T152" s="35" t="s">
        <v>192</v>
      </c>
      <c r="U152" s="36">
        <v>0.64</v>
      </c>
      <c r="V152" s="16" t="s">
        <v>2292</v>
      </c>
      <c r="W152" s="16" t="s">
        <v>2276</v>
      </c>
      <c r="X152" s="16" t="s">
        <v>2295</v>
      </c>
      <c r="Y152" s="29" t="str">
        <f t="shared" si="411"/>
        <v>78X33X08</v>
      </c>
      <c r="Z152" s="30" t="str">
        <f t="shared" si="412"/>
        <v>78</v>
      </c>
      <c r="AA152" s="30" t="str">
        <f t="shared" si="413"/>
        <v>33</v>
      </c>
      <c r="AB152" s="30" t="str">
        <f t="shared" si="414"/>
        <v>08</v>
      </c>
      <c r="AC152" s="19" t="str">
        <f t="shared" ref="AC152:AD152" si="430">AC151</f>
        <v>78</v>
      </c>
      <c r="AD152" s="19" t="str">
        <f t="shared" si="430"/>
        <v>33</v>
      </c>
      <c r="AG152" s="21">
        <f t="shared" si="418"/>
        <v>0.64</v>
      </c>
      <c r="AH152" s="25">
        <f>VLOOKUP(R152,'SFG-RM'!A:B,2,0)</f>
        <v>14.621455289401199</v>
      </c>
      <c r="AI152" s="19">
        <f t="shared" si="406"/>
        <v>9.3577313852167681</v>
      </c>
      <c r="AJ152" s="41"/>
      <c r="AK152" s="41"/>
      <c r="AL152" s="41"/>
      <c r="AM152" s="41"/>
      <c r="AN152" s="41"/>
      <c r="AO152" s="41"/>
      <c r="AP152" s="41"/>
      <c r="AQ152" s="41"/>
      <c r="AR152" s="41"/>
      <c r="AS152" s="43"/>
      <c r="AT152" s="37">
        <f t="shared" ref="AT152:AU152" si="431">AT151</f>
        <v>150.67599999999999</v>
      </c>
      <c r="AU152" s="31">
        <f t="shared" si="431"/>
        <v>170</v>
      </c>
    </row>
    <row r="153" spans="1:47">
      <c r="A153" s="40">
        <v>152</v>
      </c>
      <c r="B153" s="39">
        <v>8</v>
      </c>
      <c r="C153" s="15">
        <f t="shared" ref="C153:H153" si="432">C152</f>
        <v>17</v>
      </c>
      <c r="D153" s="15" t="str">
        <f t="shared" si="432"/>
        <v>28.03.2024</v>
      </c>
      <c r="E153" s="16" t="str">
        <f t="shared" si="432"/>
        <v>SFG-FRBNET-MEM-BOR-78X33X08</v>
      </c>
      <c r="F153" s="16" t="str">
        <f t="shared" si="432"/>
        <v>Restonic Hotel Motel Bonnell Euro Top Memory Border 78X33X08</v>
      </c>
      <c r="G153" s="16" t="str">
        <f t="shared" si="432"/>
        <v>SFG-FRBNET-MEM-BOR-78X33X08</v>
      </c>
      <c r="H153" s="16" t="str">
        <f t="shared" si="432"/>
        <v>Restonic Hotel Motel Bonnell Euro Top Memory Border 78X33X08</v>
      </c>
      <c r="I153" s="16" t="s">
        <v>2288</v>
      </c>
      <c r="J153" s="16" t="s">
        <v>2289</v>
      </c>
      <c r="K153" s="16" t="s">
        <v>2290</v>
      </c>
      <c r="L153" s="16" t="s">
        <v>25</v>
      </c>
      <c r="M153" s="17">
        <v>1</v>
      </c>
      <c r="N153" s="16" t="s">
        <v>2291</v>
      </c>
      <c r="O153" s="16" t="s">
        <v>2292</v>
      </c>
      <c r="P153" s="18">
        <v>80</v>
      </c>
      <c r="Q153" s="16" t="s">
        <v>2293</v>
      </c>
      <c r="R153" s="35" t="s">
        <v>1479</v>
      </c>
      <c r="S153" s="35" t="s">
        <v>1480</v>
      </c>
      <c r="T153" s="35" t="s">
        <v>165</v>
      </c>
      <c r="U153" s="36">
        <v>2</v>
      </c>
      <c r="V153" s="16" t="s">
        <v>2294</v>
      </c>
      <c r="W153" s="16" t="s">
        <v>2276</v>
      </c>
      <c r="X153" s="16" t="s">
        <v>2295</v>
      </c>
      <c r="Y153" s="29" t="str">
        <f t="shared" si="411"/>
        <v>78X33X08</v>
      </c>
      <c r="Z153" s="30" t="str">
        <f t="shared" si="412"/>
        <v>78</v>
      </c>
      <c r="AA153" s="30" t="str">
        <f t="shared" si="413"/>
        <v>33</v>
      </c>
      <c r="AB153" s="30" t="str">
        <f t="shared" si="414"/>
        <v>08</v>
      </c>
      <c r="AC153" s="19" t="str">
        <f t="shared" ref="AC153:AD153" si="433">AC152</f>
        <v>78</v>
      </c>
      <c r="AD153" s="19" t="str">
        <f t="shared" si="433"/>
        <v>33</v>
      </c>
      <c r="AG153" s="21">
        <f t="shared" si="418"/>
        <v>2</v>
      </c>
      <c r="AH153">
        <f>VLOOKUP(R153,'Rm-feb-24'!B:P,15,0)</f>
        <v>4.6721000000000004</v>
      </c>
      <c r="AI153" s="19">
        <f t="shared" si="406"/>
        <v>9.3442000000000007</v>
      </c>
      <c r="AJ153" s="41"/>
      <c r="AK153" s="41"/>
      <c r="AL153" s="41"/>
      <c r="AM153" s="41"/>
      <c r="AN153" s="41"/>
      <c r="AO153" s="41"/>
      <c r="AP153" s="41"/>
      <c r="AQ153" s="41"/>
      <c r="AR153" s="41"/>
      <c r="AS153" s="43"/>
      <c r="AT153" s="37">
        <f t="shared" ref="AT153:AU153" si="434">AT152</f>
        <v>150.67599999999999</v>
      </c>
      <c r="AU153" s="31">
        <f t="shared" si="434"/>
        <v>170</v>
      </c>
    </row>
    <row r="154" spans="1:47">
      <c r="A154" s="40">
        <v>153</v>
      </c>
    </row>
    <row r="155" spans="1:47">
      <c r="A155" s="40">
        <v>154</v>
      </c>
      <c r="B155" s="39">
        <v>1</v>
      </c>
      <c r="C155" s="15">
        <v>18</v>
      </c>
      <c r="D155" s="15" t="s">
        <v>34276</v>
      </c>
      <c r="E155" s="38" t="s">
        <v>34314</v>
      </c>
      <c r="F155" s="38" t="s">
        <v>34315</v>
      </c>
      <c r="G155" s="16" t="str">
        <f>E155</f>
        <v>SFG-FRBNET-MEM-BOR-78X39X08</v>
      </c>
      <c r="H155" s="16" t="str">
        <f>F155</f>
        <v>Restonic Hotel Motel Bonnell Euro Top Memory Border 78X39X08</v>
      </c>
      <c r="I155" s="16" t="s">
        <v>2288</v>
      </c>
      <c r="J155" s="16" t="s">
        <v>2289</v>
      </c>
      <c r="K155" s="16" t="s">
        <v>2290</v>
      </c>
      <c r="L155" s="16" t="s">
        <v>25</v>
      </c>
      <c r="M155" s="17">
        <v>1</v>
      </c>
      <c r="N155" s="16" t="s">
        <v>2291</v>
      </c>
      <c r="O155" s="16" t="s">
        <v>2292</v>
      </c>
      <c r="P155" s="18">
        <v>10</v>
      </c>
      <c r="Q155" s="16" t="s">
        <v>2293</v>
      </c>
      <c r="R155" s="35" t="s">
        <v>1659</v>
      </c>
      <c r="S155" s="35" t="s">
        <v>1660</v>
      </c>
      <c r="T155" s="35" t="s">
        <v>192</v>
      </c>
      <c r="U155" s="17">
        <v>5.6</v>
      </c>
      <c r="V155" s="16" t="s">
        <v>2294</v>
      </c>
      <c r="W155" s="16" t="s">
        <v>2276</v>
      </c>
      <c r="X155" s="16" t="s">
        <v>2295</v>
      </c>
      <c r="Y155" s="29" t="str">
        <f>RIGHT(E155,8)</f>
        <v>78X39X08</v>
      </c>
      <c r="Z155" s="30" t="str">
        <f>LEFT(Y155,2)</f>
        <v>78</v>
      </c>
      <c r="AA155" s="30" t="str">
        <f>MID(Y155,4,2)</f>
        <v>39</v>
      </c>
      <c r="AB155" s="30" t="str">
        <f>RIGHT(Y155,2)</f>
        <v>08</v>
      </c>
      <c r="AC155" s="19" t="str">
        <f>Z155</f>
        <v>78</v>
      </c>
      <c r="AD155" s="19" t="str">
        <f>AA155</f>
        <v>39</v>
      </c>
      <c r="AG155" s="20">
        <f>U155/10000</f>
        <v>5.5999999999999995E-4</v>
      </c>
      <c r="AH155">
        <f>VLOOKUP(R155,'Rm-feb-24'!B:P,15,0)</f>
        <v>231.14230000000001</v>
      </c>
      <c r="AI155" s="19">
        <f t="shared" ref="AI155:AI162" si="435">AG155*AH155</f>
        <v>0.129439688</v>
      </c>
      <c r="AJ155" s="41">
        <f>SUM(AI155:AI162)</f>
        <v>157.22614223861677</v>
      </c>
      <c r="AK155" s="41">
        <f>ROUND(AJ155,3)</f>
        <v>157.226</v>
      </c>
      <c r="AL155" s="41">
        <f>AK155</f>
        <v>157.226</v>
      </c>
      <c r="AM155" s="41">
        <f>+AL155+AR155</f>
        <v>176.682560274</v>
      </c>
      <c r="AN155" s="41">
        <f>+SUM(((AL155*3%*18%)))</f>
        <v>0.84902040000000001</v>
      </c>
      <c r="AO155" s="41">
        <f t="shared" ref="AO155" si="436">+SUM(((AL155*14.33%*53%)))</f>
        <v>11.941157474000001</v>
      </c>
      <c r="AP155" s="41">
        <f t="shared" ref="AP155" si="437">+SUM(((AL155*5.92%*53%)))</f>
        <v>4.9331229760000008</v>
      </c>
      <c r="AQ155" s="41">
        <f t="shared" ref="AQ155" si="438">+SUM(((AL155*2.08%*53%)))</f>
        <v>1.7332594239999999</v>
      </c>
      <c r="AR155" s="41">
        <f>SUM(AN155:AQ155)</f>
        <v>19.456560274000001</v>
      </c>
      <c r="AS155" s="42">
        <f>ROUNDUP(AM155,0)</f>
        <v>177</v>
      </c>
      <c r="AT155" s="37">
        <f>AL155</f>
        <v>157.226</v>
      </c>
      <c r="AU155" s="31">
        <f>AS155</f>
        <v>177</v>
      </c>
    </row>
    <row r="156" spans="1:47">
      <c r="A156" s="40">
        <v>155</v>
      </c>
      <c r="B156" s="39">
        <v>2</v>
      </c>
      <c r="C156" s="15">
        <f t="shared" ref="C156:H156" si="439">C155</f>
        <v>18</v>
      </c>
      <c r="D156" s="15" t="str">
        <f t="shared" si="439"/>
        <v>28.03.2024</v>
      </c>
      <c r="E156" s="16" t="str">
        <f t="shared" si="439"/>
        <v>SFG-FRBNET-MEM-BOR-78X39X08</v>
      </c>
      <c r="F156" s="16" t="str">
        <f t="shared" si="439"/>
        <v>Restonic Hotel Motel Bonnell Euro Top Memory Border 78X39X08</v>
      </c>
      <c r="G156" s="16" t="str">
        <f t="shared" si="439"/>
        <v>SFG-FRBNET-MEM-BOR-78X39X08</v>
      </c>
      <c r="H156" s="16" t="str">
        <f t="shared" si="439"/>
        <v>Restonic Hotel Motel Bonnell Euro Top Memory Border 78X39X08</v>
      </c>
      <c r="I156" s="16" t="s">
        <v>2288</v>
      </c>
      <c r="J156" s="16" t="s">
        <v>2289</v>
      </c>
      <c r="K156" s="16" t="s">
        <v>2290</v>
      </c>
      <c r="L156" s="16" t="s">
        <v>25</v>
      </c>
      <c r="M156" s="17">
        <v>1</v>
      </c>
      <c r="N156" s="16" t="s">
        <v>2291</v>
      </c>
      <c r="O156" s="16" t="s">
        <v>2292</v>
      </c>
      <c r="P156" s="18">
        <v>20</v>
      </c>
      <c r="Q156" s="16" t="s">
        <v>2293</v>
      </c>
      <c r="R156" s="35" t="s">
        <v>698</v>
      </c>
      <c r="S156" s="35" t="s">
        <v>699</v>
      </c>
      <c r="T156" s="35" t="s">
        <v>192</v>
      </c>
      <c r="U156" s="17">
        <v>5</v>
      </c>
      <c r="V156" s="16" t="s">
        <v>2294</v>
      </c>
      <c r="W156" s="16" t="s">
        <v>2276</v>
      </c>
      <c r="X156" s="16" t="s">
        <v>2295</v>
      </c>
      <c r="Y156" s="29" t="str">
        <f t="shared" ref="Y156:Y162" si="440">RIGHT(E156,8)</f>
        <v>78X39X08</v>
      </c>
      <c r="Z156" s="30" t="str">
        <f t="shared" ref="Z156:Z162" si="441">LEFT(Y156,2)</f>
        <v>78</v>
      </c>
      <c r="AA156" s="30" t="str">
        <f t="shared" ref="AA156:AA162" si="442">MID(Y156,4,2)</f>
        <v>39</v>
      </c>
      <c r="AB156" s="30" t="str">
        <f t="shared" ref="AB156:AB162" si="443">RIGHT(Y156,2)</f>
        <v>08</v>
      </c>
      <c r="AC156" s="19" t="str">
        <f>AC155</f>
        <v>78</v>
      </c>
      <c r="AD156" s="19" t="str">
        <f>AD155</f>
        <v>39</v>
      </c>
      <c r="AG156" s="20">
        <f>U156/5000</f>
        <v>1E-3</v>
      </c>
      <c r="AH156">
        <f>VLOOKUP(R156,'Rm-feb-24'!B:P,15,0)</f>
        <v>58</v>
      </c>
      <c r="AI156" s="19">
        <f t="shared" si="435"/>
        <v>5.8000000000000003E-2</v>
      </c>
      <c r="AJ156" s="41"/>
      <c r="AK156" s="41"/>
      <c r="AL156" s="41"/>
      <c r="AM156" s="41"/>
      <c r="AN156" s="41"/>
      <c r="AO156" s="41"/>
      <c r="AP156" s="41"/>
      <c r="AQ156" s="41"/>
      <c r="AR156" s="41"/>
      <c r="AS156" s="43"/>
      <c r="AT156" s="37">
        <f t="shared" ref="AT156:AU156" si="444">AT155</f>
        <v>157.226</v>
      </c>
      <c r="AU156" s="31">
        <f t="shared" si="444"/>
        <v>177</v>
      </c>
    </row>
    <row r="157" spans="1:47">
      <c r="A157" s="40">
        <v>156</v>
      </c>
      <c r="B157" s="39">
        <v>3</v>
      </c>
      <c r="C157" s="15">
        <f t="shared" ref="C157:H157" si="445">C156</f>
        <v>18</v>
      </c>
      <c r="D157" s="15" t="str">
        <f t="shared" si="445"/>
        <v>28.03.2024</v>
      </c>
      <c r="E157" s="16" t="str">
        <f t="shared" si="445"/>
        <v>SFG-FRBNET-MEM-BOR-78X39X08</v>
      </c>
      <c r="F157" s="16" t="str">
        <f t="shared" si="445"/>
        <v>Restonic Hotel Motel Bonnell Euro Top Memory Border 78X39X08</v>
      </c>
      <c r="G157" s="16" t="str">
        <f t="shared" si="445"/>
        <v>SFG-FRBNET-MEM-BOR-78X39X08</v>
      </c>
      <c r="H157" s="16" t="str">
        <f t="shared" si="445"/>
        <v>Restonic Hotel Motel Bonnell Euro Top Memory Border 78X39X08</v>
      </c>
      <c r="I157" s="16" t="s">
        <v>2288</v>
      </c>
      <c r="J157" s="16" t="s">
        <v>2289</v>
      </c>
      <c r="K157" s="16" t="s">
        <v>2290</v>
      </c>
      <c r="L157" s="16" t="s">
        <v>25</v>
      </c>
      <c r="M157" s="17">
        <v>1</v>
      </c>
      <c r="N157" s="16" t="s">
        <v>2291</v>
      </c>
      <c r="O157" s="16" t="s">
        <v>2292</v>
      </c>
      <c r="P157" s="18">
        <v>30</v>
      </c>
      <c r="Q157" s="16" t="s">
        <v>2293</v>
      </c>
      <c r="R157" s="35" t="s">
        <v>18727</v>
      </c>
      <c r="S157" s="35" t="s">
        <v>34279</v>
      </c>
      <c r="T157" s="35" t="s">
        <v>192</v>
      </c>
      <c r="U157" s="17">
        <f>AE157</f>
        <v>6.0200000000000005</v>
      </c>
      <c r="V157" s="16" t="s">
        <v>2292</v>
      </c>
      <c r="W157" s="16" t="s">
        <v>2276</v>
      </c>
      <c r="X157" s="16" t="s">
        <v>2295</v>
      </c>
      <c r="Y157" s="29" t="str">
        <f t="shared" si="440"/>
        <v>78X39X08</v>
      </c>
      <c r="Z157" s="30" t="str">
        <f t="shared" si="441"/>
        <v>78</v>
      </c>
      <c r="AA157" s="30" t="str">
        <f t="shared" si="442"/>
        <v>39</v>
      </c>
      <c r="AB157" s="30" t="str">
        <f t="shared" si="443"/>
        <v>08</v>
      </c>
      <c r="AC157" s="19" t="str">
        <f t="shared" ref="AC157:AD157" si="446">AC156</f>
        <v>78</v>
      </c>
      <c r="AD157" s="19" t="str">
        <f t="shared" si="446"/>
        <v>39</v>
      </c>
      <c r="AE157" s="20">
        <f>ROUNDUP(((((AC157+AD157)*2)+3)*0.0254),3)</f>
        <v>6.0200000000000005</v>
      </c>
      <c r="AG157" s="21">
        <f t="shared" ref="AG157:AG162" si="447">U157</f>
        <v>6.0200000000000005</v>
      </c>
      <c r="AH157" s="25">
        <f>VLOOKUP(R157,'SFG-RM'!A:B,2,0)</f>
        <v>21.475377269999999</v>
      </c>
      <c r="AI157" s="19">
        <f t="shared" si="435"/>
        <v>129.28177116540002</v>
      </c>
      <c r="AJ157" s="41"/>
      <c r="AK157" s="41"/>
      <c r="AL157" s="41"/>
      <c r="AM157" s="41"/>
      <c r="AN157" s="41"/>
      <c r="AO157" s="41"/>
      <c r="AP157" s="41"/>
      <c r="AQ157" s="41"/>
      <c r="AR157" s="41"/>
      <c r="AS157" s="43"/>
      <c r="AT157" s="37">
        <f t="shared" ref="AT157:AU157" si="448">AT156</f>
        <v>157.226</v>
      </c>
      <c r="AU157" s="31">
        <f t="shared" si="448"/>
        <v>177</v>
      </c>
    </row>
    <row r="158" spans="1:47">
      <c r="A158" s="40">
        <v>157</v>
      </c>
      <c r="B158" s="39">
        <v>4</v>
      </c>
      <c r="C158" s="15">
        <f t="shared" ref="C158:H158" si="449">C157</f>
        <v>18</v>
      </c>
      <c r="D158" s="15" t="str">
        <f t="shared" si="449"/>
        <v>28.03.2024</v>
      </c>
      <c r="E158" s="16" t="str">
        <f t="shared" si="449"/>
        <v>SFG-FRBNET-MEM-BOR-78X39X08</v>
      </c>
      <c r="F158" s="16" t="str">
        <f t="shared" si="449"/>
        <v>Restonic Hotel Motel Bonnell Euro Top Memory Border 78X39X08</v>
      </c>
      <c r="G158" s="16" t="str">
        <f t="shared" si="449"/>
        <v>SFG-FRBNET-MEM-BOR-78X39X08</v>
      </c>
      <c r="H158" s="16" t="str">
        <f t="shared" si="449"/>
        <v>Restonic Hotel Motel Bonnell Euro Top Memory Border 78X39X08</v>
      </c>
      <c r="I158" s="16" t="s">
        <v>2288</v>
      </c>
      <c r="J158" s="16" t="s">
        <v>2289</v>
      </c>
      <c r="K158" s="16" t="s">
        <v>2290</v>
      </c>
      <c r="L158" s="16" t="s">
        <v>25</v>
      </c>
      <c r="M158" s="17">
        <v>1</v>
      </c>
      <c r="N158" s="16" t="s">
        <v>2291</v>
      </c>
      <c r="O158" s="16" t="s">
        <v>2292</v>
      </c>
      <c r="P158" s="18">
        <v>40</v>
      </c>
      <c r="Q158" s="16" t="s">
        <v>2293</v>
      </c>
      <c r="R158" s="35" t="s">
        <v>1964</v>
      </c>
      <c r="S158" s="35" t="s">
        <v>1965</v>
      </c>
      <c r="T158" s="35" t="s">
        <v>25</v>
      </c>
      <c r="U158" s="36">
        <v>1</v>
      </c>
      <c r="V158" s="16" t="s">
        <v>2294</v>
      </c>
      <c r="W158" s="16" t="s">
        <v>2276</v>
      </c>
      <c r="X158" s="16" t="s">
        <v>2295</v>
      </c>
      <c r="Y158" s="29" t="str">
        <f t="shared" si="440"/>
        <v>78X39X08</v>
      </c>
      <c r="Z158" s="30" t="str">
        <f t="shared" si="441"/>
        <v>78</v>
      </c>
      <c r="AA158" s="30" t="str">
        <f t="shared" si="442"/>
        <v>39</v>
      </c>
      <c r="AB158" s="30" t="str">
        <f t="shared" si="443"/>
        <v>08</v>
      </c>
      <c r="AC158" s="19" t="str">
        <f t="shared" ref="AC158:AD158" si="450">AC157</f>
        <v>78</v>
      </c>
      <c r="AD158" s="19" t="str">
        <f t="shared" si="450"/>
        <v>39</v>
      </c>
      <c r="AE158" s="20">
        <f>ROUNDUP(((((72+30)*2)+3)*0.0254),3)</f>
        <v>5.258</v>
      </c>
      <c r="AG158" s="21">
        <f t="shared" si="447"/>
        <v>1</v>
      </c>
      <c r="AH158">
        <f>VLOOKUP(R158,'Rm-feb-24'!B:P,15,0)</f>
        <v>5.9957000000000003</v>
      </c>
      <c r="AI158" s="19">
        <f t="shared" si="435"/>
        <v>5.9957000000000003</v>
      </c>
      <c r="AJ158" s="41"/>
      <c r="AK158" s="41"/>
      <c r="AL158" s="41"/>
      <c r="AM158" s="41"/>
      <c r="AN158" s="41"/>
      <c r="AO158" s="41"/>
      <c r="AP158" s="41"/>
      <c r="AQ158" s="41"/>
      <c r="AR158" s="41"/>
      <c r="AS158" s="43"/>
      <c r="AT158" s="37">
        <f t="shared" ref="AT158:AU158" si="451">AT157</f>
        <v>157.226</v>
      </c>
      <c r="AU158" s="31">
        <f t="shared" si="451"/>
        <v>177</v>
      </c>
    </row>
    <row r="159" spans="1:47">
      <c r="A159" s="40">
        <v>158</v>
      </c>
      <c r="B159" s="39">
        <v>5</v>
      </c>
      <c r="C159" s="15">
        <f t="shared" ref="C159:H159" si="452">C158</f>
        <v>18</v>
      </c>
      <c r="D159" s="15" t="str">
        <f t="shared" si="452"/>
        <v>28.03.2024</v>
      </c>
      <c r="E159" s="16" t="str">
        <f t="shared" si="452"/>
        <v>SFG-FRBNET-MEM-BOR-78X39X08</v>
      </c>
      <c r="F159" s="16" t="str">
        <f t="shared" si="452"/>
        <v>Restonic Hotel Motel Bonnell Euro Top Memory Border 78X39X08</v>
      </c>
      <c r="G159" s="16" t="str">
        <f t="shared" si="452"/>
        <v>SFG-FRBNET-MEM-BOR-78X39X08</v>
      </c>
      <c r="H159" s="16" t="str">
        <f t="shared" si="452"/>
        <v>Restonic Hotel Motel Bonnell Euro Top Memory Border 78X39X08</v>
      </c>
      <c r="I159" s="16" t="s">
        <v>2288</v>
      </c>
      <c r="J159" s="16" t="s">
        <v>2289</v>
      </c>
      <c r="K159" s="16" t="s">
        <v>2290</v>
      </c>
      <c r="L159" s="16" t="s">
        <v>25</v>
      </c>
      <c r="M159" s="17">
        <v>1</v>
      </c>
      <c r="N159" s="16" t="s">
        <v>2291</v>
      </c>
      <c r="O159" s="16" t="s">
        <v>2292</v>
      </c>
      <c r="P159" s="18">
        <v>50</v>
      </c>
      <c r="Q159" s="16" t="s">
        <v>2293</v>
      </c>
      <c r="R159" s="35" t="s">
        <v>459</v>
      </c>
      <c r="S159" s="35" t="s">
        <v>460</v>
      </c>
      <c r="T159" s="35" t="s">
        <v>25</v>
      </c>
      <c r="U159" s="36">
        <v>1</v>
      </c>
      <c r="V159" s="16" t="s">
        <v>2294</v>
      </c>
      <c r="W159" s="16" t="s">
        <v>2276</v>
      </c>
      <c r="X159" s="16" t="s">
        <v>2295</v>
      </c>
      <c r="Y159" s="29" t="str">
        <f t="shared" si="440"/>
        <v>78X39X08</v>
      </c>
      <c r="Z159" s="30" t="str">
        <f t="shared" si="441"/>
        <v>78</v>
      </c>
      <c r="AA159" s="30" t="str">
        <f t="shared" si="442"/>
        <v>39</v>
      </c>
      <c r="AB159" s="30" t="str">
        <f t="shared" si="443"/>
        <v>08</v>
      </c>
      <c r="AC159" s="19" t="str">
        <f t="shared" ref="AC159:AD159" si="453">AC158</f>
        <v>78</v>
      </c>
      <c r="AD159" s="19" t="str">
        <f t="shared" si="453"/>
        <v>39</v>
      </c>
      <c r="AG159" s="21">
        <f t="shared" si="447"/>
        <v>1</v>
      </c>
      <c r="AH159">
        <f>VLOOKUP(R159,'Rm-feb-24'!B:P,15,0)</f>
        <v>1.3274999999999999</v>
      </c>
      <c r="AI159" s="19">
        <f t="shared" si="435"/>
        <v>1.3274999999999999</v>
      </c>
      <c r="AJ159" s="41"/>
      <c r="AK159" s="41"/>
      <c r="AL159" s="41"/>
      <c r="AM159" s="41"/>
      <c r="AN159" s="41"/>
      <c r="AO159" s="41"/>
      <c r="AP159" s="41"/>
      <c r="AQ159" s="41"/>
      <c r="AR159" s="41"/>
      <c r="AS159" s="43"/>
      <c r="AT159" s="37">
        <f t="shared" ref="AT159:AU159" si="454">AT158</f>
        <v>157.226</v>
      </c>
      <c r="AU159" s="31">
        <f t="shared" si="454"/>
        <v>177</v>
      </c>
    </row>
    <row r="160" spans="1:47">
      <c r="A160" s="40">
        <v>159</v>
      </c>
      <c r="B160" s="39">
        <v>6</v>
      </c>
      <c r="C160" s="15">
        <f t="shared" ref="C160:H160" si="455">C159</f>
        <v>18</v>
      </c>
      <c r="D160" s="15" t="str">
        <f t="shared" si="455"/>
        <v>28.03.2024</v>
      </c>
      <c r="E160" s="16" t="str">
        <f t="shared" si="455"/>
        <v>SFG-FRBNET-MEM-BOR-78X39X08</v>
      </c>
      <c r="F160" s="16" t="str">
        <f t="shared" si="455"/>
        <v>Restonic Hotel Motel Bonnell Euro Top Memory Border 78X39X08</v>
      </c>
      <c r="G160" s="16" t="str">
        <f t="shared" si="455"/>
        <v>SFG-FRBNET-MEM-BOR-78X39X08</v>
      </c>
      <c r="H160" s="16" t="str">
        <f t="shared" si="455"/>
        <v>Restonic Hotel Motel Bonnell Euro Top Memory Border 78X39X08</v>
      </c>
      <c r="I160" s="16" t="s">
        <v>2288</v>
      </c>
      <c r="J160" s="16" t="s">
        <v>2289</v>
      </c>
      <c r="K160" s="16" t="s">
        <v>2290</v>
      </c>
      <c r="L160" s="16" t="s">
        <v>25</v>
      </c>
      <c r="M160" s="17">
        <v>1</v>
      </c>
      <c r="N160" s="16" t="s">
        <v>2291</v>
      </c>
      <c r="O160" s="16" t="s">
        <v>2292</v>
      </c>
      <c r="P160" s="18">
        <v>60</v>
      </c>
      <c r="Q160" s="16" t="s">
        <v>2293</v>
      </c>
      <c r="R160" s="35" t="s">
        <v>2232</v>
      </c>
      <c r="S160" s="35" t="s">
        <v>2233</v>
      </c>
      <c r="T160" s="35" t="s">
        <v>25</v>
      </c>
      <c r="U160" s="36">
        <v>1</v>
      </c>
      <c r="V160" s="16" t="s">
        <v>2294</v>
      </c>
      <c r="W160" s="16" t="s">
        <v>2276</v>
      </c>
      <c r="X160" s="16" t="s">
        <v>2295</v>
      </c>
      <c r="Y160" s="29" t="str">
        <f t="shared" si="440"/>
        <v>78X39X08</v>
      </c>
      <c r="Z160" s="30" t="str">
        <f t="shared" si="441"/>
        <v>78</v>
      </c>
      <c r="AA160" s="30" t="str">
        <f t="shared" si="442"/>
        <v>39</v>
      </c>
      <c r="AB160" s="30" t="str">
        <f t="shared" si="443"/>
        <v>08</v>
      </c>
      <c r="AC160" s="19" t="str">
        <f t="shared" ref="AC160:AD160" si="456">AC159</f>
        <v>78</v>
      </c>
      <c r="AD160" s="19" t="str">
        <f t="shared" si="456"/>
        <v>39</v>
      </c>
      <c r="AG160" s="21">
        <f t="shared" si="447"/>
        <v>1</v>
      </c>
      <c r="AH160">
        <f>VLOOKUP(R160,'Rm-feb-24'!B:P,15,0)</f>
        <v>1.7318</v>
      </c>
      <c r="AI160" s="19">
        <f t="shared" si="435"/>
        <v>1.7318</v>
      </c>
      <c r="AJ160" s="41"/>
      <c r="AK160" s="41"/>
      <c r="AL160" s="41"/>
      <c r="AM160" s="41"/>
      <c r="AN160" s="41"/>
      <c r="AO160" s="41"/>
      <c r="AP160" s="41"/>
      <c r="AQ160" s="41"/>
      <c r="AR160" s="41"/>
      <c r="AS160" s="43"/>
      <c r="AT160" s="37">
        <f t="shared" ref="AT160:AU160" si="457">AT159</f>
        <v>157.226</v>
      </c>
      <c r="AU160" s="31">
        <f t="shared" si="457"/>
        <v>177</v>
      </c>
    </row>
    <row r="161" spans="1:47">
      <c r="A161" s="40">
        <v>160</v>
      </c>
      <c r="B161" s="39">
        <v>7</v>
      </c>
      <c r="C161" s="15">
        <f t="shared" ref="C161:H161" si="458">C160</f>
        <v>18</v>
      </c>
      <c r="D161" s="15" t="str">
        <f t="shared" si="458"/>
        <v>28.03.2024</v>
      </c>
      <c r="E161" s="16" t="str">
        <f t="shared" si="458"/>
        <v>SFG-FRBNET-MEM-BOR-78X39X08</v>
      </c>
      <c r="F161" s="16" t="str">
        <f t="shared" si="458"/>
        <v>Restonic Hotel Motel Bonnell Euro Top Memory Border 78X39X08</v>
      </c>
      <c r="G161" s="16" t="str">
        <f t="shared" si="458"/>
        <v>SFG-FRBNET-MEM-BOR-78X39X08</v>
      </c>
      <c r="H161" s="16" t="str">
        <f t="shared" si="458"/>
        <v>Restonic Hotel Motel Bonnell Euro Top Memory Border 78X39X08</v>
      </c>
      <c r="I161" s="16" t="s">
        <v>2288</v>
      </c>
      <c r="J161" s="16" t="s">
        <v>2289</v>
      </c>
      <c r="K161" s="16" t="s">
        <v>2290</v>
      </c>
      <c r="L161" s="16" t="s">
        <v>25</v>
      </c>
      <c r="M161" s="17">
        <v>1</v>
      </c>
      <c r="N161" s="16" t="s">
        <v>2291</v>
      </c>
      <c r="O161" s="16" t="s">
        <v>2292</v>
      </c>
      <c r="P161" s="18">
        <v>70</v>
      </c>
      <c r="Q161" s="16" t="s">
        <v>2293</v>
      </c>
      <c r="R161" s="35" t="s">
        <v>18739</v>
      </c>
      <c r="S161" s="35" t="s">
        <v>34278</v>
      </c>
      <c r="T161" s="35" t="s">
        <v>192</v>
      </c>
      <c r="U161" s="36">
        <v>0.64</v>
      </c>
      <c r="V161" s="16" t="s">
        <v>2292</v>
      </c>
      <c r="W161" s="16" t="s">
        <v>2276</v>
      </c>
      <c r="X161" s="16" t="s">
        <v>2295</v>
      </c>
      <c r="Y161" s="29" t="str">
        <f t="shared" si="440"/>
        <v>78X39X08</v>
      </c>
      <c r="Z161" s="30" t="str">
        <f t="shared" si="441"/>
        <v>78</v>
      </c>
      <c r="AA161" s="30" t="str">
        <f t="shared" si="442"/>
        <v>39</v>
      </c>
      <c r="AB161" s="30" t="str">
        <f t="shared" si="443"/>
        <v>08</v>
      </c>
      <c r="AC161" s="19" t="str">
        <f t="shared" ref="AC161:AD161" si="459">AC160</f>
        <v>78</v>
      </c>
      <c r="AD161" s="19" t="str">
        <f t="shared" si="459"/>
        <v>39</v>
      </c>
      <c r="AG161" s="21">
        <f t="shared" si="447"/>
        <v>0.64</v>
      </c>
      <c r="AH161" s="25">
        <f>VLOOKUP(R161,'SFG-RM'!A:B,2,0)</f>
        <v>14.621455289401199</v>
      </c>
      <c r="AI161" s="19">
        <f t="shared" si="435"/>
        <v>9.3577313852167681</v>
      </c>
      <c r="AJ161" s="41"/>
      <c r="AK161" s="41"/>
      <c r="AL161" s="41"/>
      <c r="AM161" s="41"/>
      <c r="AN161" s="41"/>
      <c r="AO161" s="41"/>
      <c r="AP161" s="41"/>
      <c r="AQ161" s="41"/>
      <c r="AR161" s="41"/>
      <c r="AS161" s="43"/>
      <c r="AT161" s="37">
        <f t="shared" ref="AT161:AU161" si="460">AT160</f>
        <v>157.226</v>
      </c>
      <c r="AU161" s="31">
        <f t="shared" si="460"/>
        <v>177</v>
      </c>
    </row>
    <row r="162" spans="1:47">
      <c r="A162" s="40">
        <v>161</v>
      </c>
      <c r="B162" s="39">
        <v>8</v>
      </c>
      <c r="C162" s="15">
        <f t="shared" ref="C162:H162" si="461">C161</f>
        <v>18</v>
      </c>
      <c r="D162" s="15" t="str">
        <f t="shared" si="461"/>
        <v>28.03.2024</v>
      </c>
      <c r="E162" s="16" t="str">
        <f t="shared" si="461"/>
        <v>SFG-FRBNET-MEM-BOR-78X39X08</v>
      </c>
      <c r="F162" s="16" t="str">
        <f t="shared" si="461"/>
        <v>Restonic Hotel Motel Bonnell Euro Top Memory Border 78X39X08</v>
      </c>
      <c r="G162" s="16" t="str">
        <f t="shared" si="461"/>
        <v>SFG-FRBNET-MEM-BOR-78X39X08</v>
      </c>
      <c r="H162" s="16" t="str">
        <f t="shared" si="461"/>
        <v>Restonic Hotel Motel Bonnell Euro Top Memory Border 78X39X08</v>
      </c>
      <c r="I162" s="16" t="s">
        <v>2288</v>
      </c>
      <c r="J162" s="16" t="s">
        <v>2289</v>
      </c>
      <c r="K162" s="16" t="s">
        <v>2290</v>
      </c>
      <c r="L162" s="16" t="s">
        <v>25</v>
      </c>
      <c r="M162" s="17">
        <v>1</v>
      </c>
      <c r="N162" s="16" t="s">
        <v>2291</v>
      </c>
      <c r="O162" s="16" t="s">
        <v>2292</v>
      </c>
      <c r="P162" s="18">
        <v>80</v>
      </c>
      <c r="Q162" s="16" t="s">
        <v>2293</v>
      </c>
      <c r="R162" s="35" t="s">
        <v>1479</v>
      </c>
      <c r="S162" s="35" t="s">
        <v>1480</v>
      </c>
      <c r="T162" s="35" t="s">
        <v>165</v>
      </c>
      <c r="U162" s="36">
        <v>2</v>
      </c>
      <c r="V162" s="16" t="s">
        <v>2294</v>
      </c>
      <c r="W162" s="16" t="s">
        <v>2276</v>
      </c>
      <c r="X162" s="16" t="s">
        <v>2295</v>
      </c>
      <c r="Y162" s="29" t="str">
        <f t="shared" si="440"/>
        <v>78X39X08</v>
      </c>
      <c r="Z162" s="30" t="str">
        <f t="shared" si="441"/>
        <v>78</v>
      </c>
      <c r="AA162" s="30" t="str">
        <f t="shared" si="442"/>
        <v>39</v>
      </c>
      <c r="AB162" s="30" t="str">
        <f t="shared" si="443"/>
        <v>08</v>
      </c>
      <c r="AC162" s="19" t="str">
        <f t="shared" ref="AC162:AD162" si="462">AC161</f>
        <v>78</v>
      </c>
      <c r="AD162" s="19" t="str">
        <f t="shared" si="462"/>
        <v>39</v>
      </c>
      <c r="AG162" s="21">
        <f t="shared" si="447"/>
        <v>2</v>
      </c>
      <c r="AH162">
        <f>VLOOKUP(R162,'Rm-feb-24'!B:P,15,0)</f>
        <v>4.6721000000000004</v>
      </c>
      <c r="AI162" s="19">
        <f t="shared" si="435"/>
        <v>9.3442000000000007</v>
      </c>
      <c r="AJ162" s="41"/>
      <c r="AK162" s="41"/>
      <c r="AL162" s="41"/>
      <c r="AM162" s="41"/>
      <c r="AN162" s="41"/>
      <c r="AO162" s="41"/>
      <c r="AP162" s="41"/>
      <c r="AQ162" s="41"/>
      <c r="AR162" s="41"/>
      <c r="AS162" s="43"/>
      <c r="AT162" s="37">
        <f t="shared" ref="AT162:AU162" si="463">AT161</f>
        <v>157.226</v>
      </c>
      <c r="AU162" s="31">
        <f t="shared" si="463"/>
        <v>177</v>
      </c>
    </row>
    <row r="163" spans="1:47">
      <c r="A163" s="40">
        <v>162</v>
      </c>
    </row>
    <row r="164" spans="1:47">
      <c r="A164" s="40">
        <v>163</v>
      </c>
      <c r="B164" s="39">
        <v>1</v>
      </c>
      <c r="C164" s="15">
        <v>19</v>
      </c>
      <c r="D164" s="15" t="s">
        <v>34276</v>
      </c>
      <c r="E164" s="38" t="s">
        <v>34316</v>
      </c>
      <c r="F164" s="38" t="s">
        <v>34317</v>
      </c>
      <c r="G164" s="16" t="str">
        <f>E164</f>
        <v>SFG-FRBNET-MEM-BOR-78X45X08</v>
      </c>
      <c r="H164" s="16" t="str">
        <f>F164</f>
        <v>Restonic Hotel Motel Bonnell Euro Top Memory Border 78X45X08</v>
      </c>
      <c r="I164" s="16" t="s">
        <v>2288</v>
      </c>
      <c r="J164" s="16" t="s">
        <v>2289</v>
      </c>
      <c r="K164" s="16" t="s">
        <v>2290</v>
      </c>
      <c r="L164" s="16" t="s">
        <v>25</v>
      </c>
      <c r="M164" s="17">
        <v>1</v>
      </c>
      <c r="N164" s="16" t="s">
        <v>2291</v>
      </c>
      <c r="O164" s="16" t="s">
        <v>2292</v>
      </c>
      <c r="P164" s="18">
        <v>10</v>
      </c>
      <c r="Q164" s="16" t="s">
        <v>2293</v>
      </c>
      <c r="R164" s="35" t="s">
        <v>1659</v>
      </c>
      <c r="S164" s="35" t="s">
        <v>1660</v>
      </c>
      <c r="T164" s="35" t="s">
        <v>192</v>
      </c>
      <c r="U164" s="17">
        <v>5.6</v>
      </c>
      <c r="V164" s="16" t="s">
        <v>2294</v>
      </c>
      <c r="W164" s="16" t="s">
        <v>2276</v>
      </c>
      <c r="X164" s="16" t="s">
        <v>2295</v>
      </c>
      <c r="Y164" s="29" t="str">
        <f>RIGHT(E164,8)</f>
        <v>78X45X08</v>
      </c>
      <c r="Z164" s="30" t="str">
        <f>LEFT(Y164,2)</f>
        <v>78</v>
      </c>
      <c r="AA164" s="30" t="str">
        <f>MID(Y164,4,2)</f>
        <v>45</v>
      </c>
      <c r="AB164" s="30" t="str">
        <f>RIGHT(Y164,2)</f>
        <v>08</v>
      </c>
      <c r="AC164" s="19" t="str">
        <f>Z164</f>
        <v>78</v>
      </c>
      <c r="AD164" s="19" t="str">
        <f>AA164</f>
        <v>45</v>
      </c>
      <c r="AG164" s="20">
        <f>U164/10000</f>
        <v>5.5999999999999995E-4</v>
      </c>
      <c r="AH164">
        <f>VLOOKUP(R164,'Rm-feb-24'!B:P,15,0)</f>
        <v>231.14230000000001</v>
      </c>
      <c r="AI164" s="19">
        <f t="shared" ref="AI164:AI171" si="464">AG164*AH164</f>
        <v>0.129439688</v>
      </c>
      <c r="AJ164" s="41">
        <f>SUM(AI164:AI171)</f>
        <v>163.77613230596677</v>
      </c>
      <c r="AK164" s="41">
        <f>ROUND(AJ164,3)</f>
        <v>163.77600000000001</v>
      </c>
      <c r="AL164" s="41">
        <f>AK164</f>
        <v>163.77600000000001</v>
      </c>
      <c r="AM164" s="41">
        <f>+AL164+AR164</f>
        <v>184.04311622400002</v>
      </c>
      <c r="AN164" s="41">
        <f>+SUM(((AL164*3%*18%)))</f>
        <v>0.88439040000000002</v>
      </c>
      <c r="AO164" s="41">
        <f t="shared" ref="AO164" si="465">+SUM(((AL164*14.33%*53%)))</f>
        <v>12.438623424000003</v>
      </c>
      <c r="AP164" s="41">
        <f t="shared" ref="AP164" si="466">+SUM(((AL164*5.92%*53%)))</f>
        <v>5.138635776000001</v>
      </c>
      <c r="AQ164" s="41">
        <f t="shared" ref="AQ164" si="467">+SUM(((AL164*2.08%*53%)))</f>
        <v>1.8054666240000001</v>
      </c>
      <c r="AR164" s="41">
        <f>SUM(AN164:AQ164)</f>
        <v>20.267116224000006</v>
      </c>
      <c r="AS164" s="42">
        <f>ROUNDUP(AM164,0)</f>
        <v>185</v>
      </c>
      <c r="AT164" s="37">
        <f>AL164</f>
        <v>163.77600000000001</v>
      </c>
      <c r="AU164" s="31">
        <f>AS164</f>
        <v>185</v>
      </c>
    </row>
    <row r="165" spans="1:47">
      <c r="A165" s="40">
        <v>164</v>
      </c>
      <c r="B165" s="39">
        <v>2</v>
      </c>
      <c r="C165" s="15">
        <f t="shared" ref="C165:H165" si="468">C164</f>
        <v>19</v>
      </c>
      <c r="D165" s="15" t="str">
        <f t="shared" si="468"/>
        <v>28.03.2024</v>
      </c>
      <c r="E165" s="16" t="str">
        <f t="shared" si="468"/>
        <v>SFG-FRBNET-MEM-BOR-78X45X08</v>
      </c>
      <c r="F165" s="16" t="str">
        <f t="shared" si="468"/>
        <v>Restonic Hotel Motel Bonnell Euro Top Memory Border 78X45X08</v>
      </c>
      <c r="G165" s="16" t="str">
        <f t="shared" si="468"/>
        <v>SFG-FRBNET-MEM-BOR-78X45X08</v>
      </c>
      <c r="H165" s="16" t="str">
        <f t="shared" si="468"/>
        <v>Restonic Hotel Motel Bonnell Euro Top Memory Border 78X45X08</v>
      </c>
      <c r="I165" s="16" t="s">
        <v>2288</v>
      </c>
      <c r="J165" s="16" t="s">
        <v>2289</v>
      </c>
      <c r="K165" s="16" t="s">
        <v>2290</v>
      </c>
      <c r="L165" s="16" t="s">
        <v>25</v>
      </c>
      <c r="M165" s="17">
        <v>1</v>
      </c>
      <c r="N165" s="16" t="s">
        <v>2291</v>
      </c>
      <c r="O165" s="16" t="s">
        <v>2292</v>
      </c>
      <c r="P165" s="18">
        <v>20</v>
      </c>
      <c r="Q165" s="16" t="s">
        <v>2293</v>
      </c>
      <c r="R165" s="35" t="s">
        <v>698</v>
      </c>
      <c r="S165" s="35" t="s">
        <v>699</v>
      </c>
      <c r="T165" s="35" t="s">
        <v>192</v>
      </c>
      <c r="U165" s="17">
        <v>5</v>
      </c>
      <c r="V165" s="16" t="s">
        <v>2294</v>
      </c>
      <c r="W165" s="16" t="s">
        <v>2276</v>
      </c>
      <c r="X165" s="16" t="s">
        <v>2295</v>
      </c>
      <c r="Y165" s="29" t="str">
        <f t="shared" ref="Y165:Y171" si="469">RIGHT(E165,8)</f>
        <v>78X45X08</v>
      </c>
      <c r="Z165" s="30" t="str">
        <f t="shared" ref="Z165:Z171" si="470">LEFT(Y165,2)</f>
        <v>78</v>
      </c>
      <c r="AA165" s="30" t="str">
        <f t="shared" ref="AA165:AA171" si="471">MID(Y165,4,2)</f>
        <v>45</v>
      </c>
      <c r="AB165" s="30" t="str">
        <f t="shared" ref="AB165:AB171" si="472">RIGHT(Y165,2)</f>
        <v>08</v>
      </c>
      <c r="AC165" s="19" t="str">
        <f>AC164</f>
        <v>78</v>
      </c>
      <c r="AD165" s="19" t="str">
        <f>AD164</f>
        <v>45</v>
      </c>
      <c r="AG165" s="20">
        <f>U165/5000</f>
        <v>1E-3</v>
      </c>
      <c r="AH165">
        <f>VLOOKUP(R165,'Rm-feb-24'!B:P,15,0)</f>
        <v>58</v>
      </c>
      <c r="AI165" s="19">
        <f t="shared" si="464"/>
        <v>5.8000000000000003E-2</v>
      </c>
      <c r="AJ165" s="41"/>
      <c r="AK165" s="41"/>
      <c r="AL165" s="41"/>
      <c r="AM165" s="41"/>
      <c r="AN165" s="41"/>
      <c r="AO165" s="41"/>
      <c r="AP165" s="41"/>
      <c r="AQ165" s="41"/>
      <c r="AR165" s="41"/>
      <c r="AS165" s="43"/>
      <c r="AT165" s="37">
        <f t="shared" ref="AT165:AU165" si="473">AT164</f>
        <v>163.77600000000001</v>
      </c>
      <c r="AU165" s="31">
        <f t="shared" si="473"/>
        <v>185</v>
      </c>
    </row>
    <row r="166" spans="1:47">
      <c r="A166" s="40">
        <v>165</v>
      </c>
      <c r="B166" s="39">
        <v>3</v>
      </c>
      <c r="C166" s="15">
        <f t="shared" ref="C166:H166" si="474">C165</f>
        <v>19</v>
      </c>
      <c r="D166" s="15" t="str">
        <f t="shared" si="474"/>
        <v>28.03.2024</v>
      </c>
      <c r="E166" s="16" t="str">
        <f t="shared" si="474"/>
        <v>SFG-FRBNET-MEM-BOR-78X45X08</v>
      </c>
      <c r="F166" s="16" t="str">
        <f t="shared" si="474"/>
        <v>Restonic Hotel Motel Bonnell Euro Top Memory Border 78X45X08</v>
      </c>
      <c r="G166" s="16" t="str">
        <f t="shared" si="474"/>
        <v>SFG-FRBNET-MEM-BOR-78X45X08</v>
      </c>
      <c r="H166" s="16" t="str">
        <f t="shared" si="474"/>
        <v>Restonic Hotel Motel Bonnell Euro Top Memory Border 78X45X08</v>
      </c>
      <c r="I166" s="16" t="s">
        <v>2288</v>
      </c>
      <c r="J166" s="16" t="s">
        <v>2289</v>
      </c>
      <c r="K166" s="16" t="s">
        <v>2290</v>
      </c>
      <c r="L166" s="16" t="s">
        <v>25</v>
      </c>
      <c r="M166" s="17">
        <v>1</v>
      </c>
      <c r="N166" s="16" t="s">
        <v>2291</v>
      </c>
      <c r="O166" s="16" t="s">
        <v>2292</v>
      </c>
      <c r="P166" s="18">
        <v>30</v>
      </c>
      <c r="Q166" s="16" t="s">
        <v>2293</v>
      </c>
      <c r="R166" s="35" t="s">
        <v>18727</v>
      </c>
      <c r="S166" s="35" t="s">
        <v>34279</v>
      </c>
      <c r="T166" s="35" t="s">
        <v>192</v>
      </c>
      <c r="U166" s="17">
        <f>AE166</f>
        <v>6.3250000000000002</v>
      </c>
      <c r="V166" s="16" t="s">
        <v>2292</v>
      </c>
      <c r="W166" s="16" t="s">
        <v>2276</v>
      </c>
      <c r="X166" s="16" t="s">
        <v>2295</v>
      </c>
      <c r="Y166" s="29" t="str">
        <f t="shared" si="469"/>
        <v>78X45X08</v>
      </c>
      <c r="Z166" s="30" t="str">
        <f t="shared" si="470"/>
        <v>78</v>
      </c>
      <c r="AA166" s="30" t="str">
        <f t="shared" si="471"/>
        <v>45</v>
      </c>
      <c r="AB166" s="30" t="str">
        <f t="shared" si="472"/>
        <v>08</v>
      </c>
      <c r="AC166" s="19" t="str">
        <f t="shared" ref="AC166:AD166" si="475">AC165</f>
        <v>78</v>
      </c>
      <c r="AD166" s="19" t="str">
        <f t="shared" si="475"/>
        <v>45</v>
      </c>
      <c r="AE166" s="20">
        <f>ROUNDUP(((((AC166+AD166)*2)+3)*0.0254),3)</f>
        <v>6.3250000000000002</v>
      </c>
      <c r="AG166" s="21">
        <f t="shared" ref="AG166:AG171" si="476">U166</f>
        <v>6.3250000000000002</v>
      </c>
      <c r="AH166" s="25">
        <f>VLOOKUP(R166,'SFG-RM'!A:B,2,0)</f>
        <v>21.475377269999999</v>
      </c>
      <c r="AI166" s="19">
        <f t="shared" si="464"/>
        <v>135.83176123275001</v>
      </c>
      <c r="AJ166" s="41"/>
      <c r="AK166" s="41"/>
      <c r="AL166" s="41"/>
      <c r="AM166" s="41"/>
      <c r="AN166" s="41"/>
      <c r="AO166" s="41"/>
      <c r="AP166" s="41"/>
      <c r="AQ166" s="41"/>
      <c r="AR166" s="41"/>
      <c r="AS166" s="43"/>
      <c r="AT166" s="37">
        <f t="shared" ref="AT166:AU166" si="477">AT165</f>
        <v>163.77600000000001</v>
      </c>
      <c r="AU166" s="31">
        <f t="shared" si="477"/>
        <v>185</v>
      </c>
    </row>
    <row r="167" spans="1:47">
      <c r="A167" s="40">
        <v>166</v>
      </c>
      <c r="B167" s="39">
        <v>4</v>
      </c>
      <c r="C167" s="15">
        <f t="shared" ref="C167:H167" si="478">C166</f>
        <v>19</v>
      </c>
      <c r="D167" s="15" t="str">
        <f t="shared" si="478"/>
        <v>28.03.2024</v>
      </c>
      <c r="E167" s="16" t="str">
        <f t="shared" si="478"/>
        <v>SFG-FRBNET-MEM-BOR-78X45X08</v>
      </c>
      <c r="F167" s="16" t="str">
        <f t="shared" si="478"/>
        <v>Restonic Hotel Motel Bonnell Euro Top Memory Border 78X45X08</v>
      </c>
      <c r="G167" s="16" t="str">
        <f t="shared" si="478"/>
        <v>SFG-FRBNET-MEM-BOR-78X45X08</v>
      </c>
      <c r="H167" s="16" t="str">
        <f t="shared" si="478"/>
        <v>Restonic Hotel Motel Bonnell Euro Top Memory Border 78X45X08</v>
      </c>
      <c r="I167" s="16" t="s">
        <v>2288</v>
      </c>
      <c r="J167" s="16" t="s">
        <v>2289</v>
      </c>
      <c r="K167" s="16" t="s">
        <v>2290</v>
      </c>
      <c r="L167" s="16" t="s">
        <v>25</v>
      </c>
      <c r="M167" s="17">
        <v>1</v>
      </c>
      <c r="N167" s="16" t="s">
        <v>2291</v>
      </c>
      <c r="O167" s="16" t="s">
        <v>2292</v>
      </c>
      <c r="P167" s="18">
        <v>40</v>
      </c>
      <c r="Q167" s="16" t="s">
        <v>2293</v>
      </c>
      <c r="R167" s="35" t="s">
        <v>1964</v>
      </c>
      <c r="S167" s="35" t="s">
        <v>1965</v>
      </c>
      <c r="T167" s="35" t="s">
        <v>25</v>
      </c>
      <c r="U167" s="36">
        <v>1</v>
      </c>
      <c r="V167" s="16" t="s">
        <v>2294</v>
      </c>
      <c r="W167" s="16" t="s">
        <v>2276</v>
      </c>
      <c r="X167" s="16" t="s">
        <v>2295</v>
      </c>
      <c r="Y167" s="29" t="str">
        <f t="shared" si="469"/>
        <v>78X45X08</v>
      </c>
      <c r="Z167" s="30" t="str">
        <f t="shared" si="470"/>
        <v>78</v>
      </c>
      <c r="AA167" s="30" t="str">
        <f t="shared" si="471"/>
        <v>45</v>
      </c>
      <c r="AB167" s="30" t="str">
        <f t="shared" si="472"/>
        <v>08</v>
      </c>
      <c r="AC167" s="19" t="str">
        <f t="shared" ref="AC167:AD167" si="479">AC166</f>
        <v>78</v>
      </c>
      <c r="AD167" s="19" t="str">
        <f t="shared" si="479"/>
        <v>45</v>
      </c>
      <c r="AE167" s="20">
        <f>ROUNDUP(((((72+30)*2)+3)*0.0254),3)</f>
        <v>5.258</v>
      </c>
      <c r="AG167" s="21">
        <f t="shared" si="476"/>
        <v>1</v>
      </c>
      <c r="AH167">
        <f>VLOOKUP(R167,'Rm-feb-24'!B:P,15,0)</f>
        <v>5.9957000000000003</v>
      </c>
      <c r="AI167" s="19">
        <f t="shared" si="464"/>
        <v>5.9957000000000003</v>
      </c>
      <c r="AJ167" s="41"/>
      <c r="AK167" s="41"/>
      <c r="AL167" s="41"/>
      <c r="AM167" s="41"/>
      <c r="AN167" s="41"/>
      <c r="AO167" s="41"/>
      <c r="AP167" s="41"/>
      <c r="AQ167" s="41"/>
      <c r="AR167" s="41"/>
      <c r="AS167" s="43"/>
      <c r="AT167" s="37">
        <f t="shared" ref="AT167:AU167" si="480">AT166</f>
        <v>163.77600000000001</v>
      </c>
      <c r="AU167" s="31">
        <f t="shared" si="480"/>
        <v>185</v>
      </c>
    </row>
    <row r="168" spans="1:47">
      <c r="A168" s="40">
        <v>167</v>
      </c>
      <c r="B168" s="39">
        <v>5</v>
      </c>
      <c r="C168" s="15">
        <f t="shared" ref="C168:H168" si="481">C167</f>
        <v>19</v>
      </c>
      <c r="D168" s="15" t="str">
        <f t="shared" si="481"/>
        <v>28.03.2024</v>
      </c>
      <c r="E168" s="16" t="str">
        <f t="shared" si="481"/>
        <v>SFG-FRBNET-MEM-BOR-78X45X08</v>
      </c>
      <c r="F168" s="16" t="str">
        <f t="shared" si="481"/>
        <v>Restonic Hotel Motel Bonnell Euro Top Memory Border 78X45X08</v>
      </c>
      <c r="G168" s="16" t="str">
        <f t="shared" si="481"/>
        <v>SFG-FRBNET-MEM-BOR-78X45X08</v>
      </c>
      <c r="H168" s="16" t="str">
        <f t="shared" si="481"/>
        <v>Restonic Hotel Motel Bonnell Euro Top Memory Border 78X45X08</v>
      </c>
      <c r="I168" s="16" t="s">
        <v>2288</v>
      </c>
      <c r="J168" s="16" t="s">
        <v>2289</v>
      </c>
      <c r="K168" s="16" t="s">
        <v>2290</v>
      </c>
      <c r="L168" s="16" t="s">
        <v>25</v>
      </c>
      <c r="M168" s="17">
        <v>1</v>
      </c>
      <c r="N168" s="16" t="s">
        <v>2291</v>
      </c>
      <c r="O168" s="16" t="s">
        <v>2292</v>
      </c>
      <c r="P168" s="18">
        <v>50</v>
      </c>
      <c r="Q168" s="16" t="s">
        <v>2293</v>
      </c>
      <c r="R168" s="35" t="s">
        <v>459</v>
      </c>
      <c r="S168" s="35" t="s">
        <v>460</v>
      </c>
      <c r="T168" s="35" t="s">
        <v>25</v>
      </c>
      <c r="U168" s="36">
        <v>1</v>
      </c>
      <c r="V168" s="16" t="s">
        <v>2294</v>
      </c>
      <c r="W168" s="16" t="s">
        <v>2276</v>
      </c>
      <c r="X168" s="16" t="s">
        <v>2295</v>
      </c>
      <c r="Y168" s="29" t="str">
        <f t="shared" si="469"/>
        <v>78X45X08</v>
      </c>
      <c r="Z168" s="30" t="str">
        <f t="shared" si="470"/>
        <v>78</v>
      </c>
      <c r="AA168" s="30" t="str">
        <f t="shared" si="471"/>
        <v>45</v>
      </c>
      <c r="AB168" s="30" t="str">
        <f t="shared" si="472"/>
        <v>08</v>
      </c>
      <c r="AC168" s="19" t="str">
        <f t="shared" ref="AC168:AD168" si="482">AC167</f>
        <v>78</v>
      </c>
      <c r="AD168" s="19" t="str">
        <f t="shared" si="482"/>
        <v>45</v>
      </c>
      <c r="AG168" s="21">
        <f t="shared" si="476"/>
        <v>1</v>
      </c>
      <c r="AH168">
        <f>VLOOKUP(R168,'Rm-feb-24'!B:P,15,0)</f>
        <v>1.3274999999999999</v>
      </c>
      <c r="AI168" s="19">
        <f t="shared" si="464"/>
        <v>1.3274999999999999</v>
      </c>
      <c r="AJ168" s="41"/>
      <c r="AK168" s="41"/>
      <c r="AL168" s="41"/>
      <c r="AM168" s="41"/>
      <c r="AN168" s="41"/>
      <c r="AO168" s="41"/>
      <c r="AP168" s="41"/>
      <c r="AQ168" s="41"/>
      <c r="AR168" s="41"/>
      <c r="AS168" s="43"/>
      <c r="AT168" s="37">
        <f t="shared" ref="AT168:AU168" si="483">AT167</f>
        <v>163.77600000000001</v>
      </c>
      <c r="AU168" s="31">
        <f t="shared" si="483"/>
        <v>185</v>
      </c>
    </row>
    <row r="169" spans="1:47">
      <c r="A169" s="40">
        <v>168</v>
      </c>
      <c r="B169" s="39">
        <v>6</v>
      </c>
      <c r="C169" s="15">
        <f t="shared" ref="C169:H169" si="484">C168</f>
        <v>19</v>
      </c>
      <c r="D169" s="15" t="str">
        <f t="shared" si="484"/>
        <v>28.03.2024</v>
      </c>
      <c r="E169" s="16" t="str">
        <f t="shared" si="484"/>
        <v>SFG-FRBNET-MEM-BOR-78X45X08</v>
      </c>
      <c r="F169" s="16" t="str">
        <f t="shared" si="484"/>
        <v>Restonic Hotel Motel Bonnell Euro Top Memory Border 78X45X08</v>
      </c>
      <c r="G169" s="16" t="str">
        <f t="shared" si="484"/>
        <v>SFG-FRBNET-MEM-BOR-78X45X08</v>
      </c>
      <c r="H169" s="16" t="str">
        <f t="shared" si="484"/>
        <v>Restonic Hotel Motel Bonnell Euro Top Memory Border 78X45X08</v>
      </c>
      <c r="I169" s="16" t="s">
        <v>2288</v>
      </c>
      <c r="J169" s="16" t="s">
        <v>2289</v>
      </c>
      <c r="K169" s="16" t="s">
        <v>2290</v>
      </c>
      <c r="L169" s="16" t="s">
        <v>25</v>
      </c>
      <c r="M169" s="17">
        <v>1</v>
      </c>
      <c r="N169" s="16" t="s">
        <v>2291</v>
      </c>
      <c r="O169" s="16" t="s">
        <v>2292</v>
      </c>
      <c r="P169" s="18">
        <v>60</v>
      </c>
      <c r="Q169" s="16" t="s">
        <v>2293</v>
      </c>
      <c r="R169" s="35" t="s">
        <v>2232</v>
      </c>
      <c r="S169" s="35" t="s">
        <v>2233</v>
      </c>
      <c r="T169" s="35" t="s">
        <v>25</v>
      </c>
      <c r="U169" s="36">
        <v>1</v>
      </c>
      <c r="V169" s="16" t="s">
        <v>2294</v>
      </c>
      <c r="W169" s="16" t="s">
        <v>2276</v>
      </c>
      <c r="X169" s="16" t="s">
        <v>2295</v>
      </c>
      <c r="Y169" s="29" t="str">
        <f t="shared" si="469"/>
        <v>78X45X08</v>
      </c>
      <c r="Z169" s="30" t="str">
        <f t="shared" si="470"/>
        <v>78</v>
      </c>
      <c r="AA169" s="30" t="str">
        <f t="shared" si="471"/>
        <v>45</v>
      </c>
      <c r="AB169" s="30" t="str">
        <f t="shared" si="472"/>
        <v>08</v>
      </c>
      <c r="AC169" s="19" t="str">
        <f t="shared" ref="AC169:AD169" si="485">AC168</f>
        <v>78</v>
      </c>
      <c r="AD169" s="19" t="str">
        <f t="shared" si="485"/>
        <v>45</v>
      </c>
      <c r="AG169" s="21">
        <f t="shared" si="476"/>
        <v>1</v>
      </c>
      <c r="AH169">
        <f>VLOOKUP(R169,'Rm-feb-24'!B:P,15,0)</f>
        <v>1.7318</v>
      </c>
      <c r="AI169" s="19">
        <f t="shared" si="464"/>
        <v>1.7318</v>
      </c>
      <c r="AJ169" s="41"/>
      <c r="AK169" s="41"/>
      <c r="AL169" s="41"/>
      <c r="AM169" s="41"/>
      <c r="AN169" s="41"/>
      <c r="AO169" s="41"/>
      <c r="AP169" s="41"/>
      <c r="AQ169" s="41"/>
      <c r="AR169" s="41"/>
      <c r="AS169" s="43"/>
      <c r="AT169" s="37">
        <f t="shared" ref="AT169:AU169" si="486">AT168</f>
        <v>163.77600000000001</v>
      </c>
      <c r="AU169" s="31">
        <f t="shared" si="486"/>
        <v>185</v>
      </c>
    </row>
    <row r="170" spans="1:47">
      <c r="A170" s="40">
        <v>169</v>
      </c>
      <c r="B170" s="39">
        <v>7</v>
      </c>
      <c r="C170" s="15">
        <f t="shared" ref="C170:H170" si="487">C169</f>
        <v>19</v>
      </c>
      <c r="D170" s="15" t="str">
        <f t="shared" si="487"/>
        <v>28.03.2024</v>
      </c>
      <c r="E170" s="16" t="str">
        <f t="shared" si="487"/>
        <v>SFG-FRBNET-MEM-BOR-78X45X08</v>
      </c>
      <c r="F170" s="16" t="str">
        <f t="shared" si="487"/>
        <v>Restonic Hotel Motel Bonnell Euro Top Memory Border 78X45X08</v>
      </c>
      <c r="G170" s="16" t="str">
        <f t="shared" si="487"/>
        <v>SFG-FRBNET-MEM-BOR-78X45X08</v>
      </c>
      <c r="H170" s="16" t="str">
        <f t="shared" si="487"/>
        <v>Restonic Hotel Motel Bonnell Euro Top Memory Border 78X45X08</v>
      </c>
      <c r="I170" s="16" t="s">
        <v>2288</v>
      </c>
      <c r="J170" s="16" t="s">
        <v>2289</v>
      </c>
      <c r="K170" s="16" t="s">
        <v>2290</v>
      </c>
      <c r="L170" s="16" t="s">
        <v>25</v>
      </c>
      <c r="M170" s="17">
        <v>1</v>
      </c>
      <c r="N170" s="16" t="s">
        <v>2291</v>
      </c>
      <c r="O170" s="16" t="s">
        <v>2292</v>
      </c>
      <c r="P170" s="18">
        <v>70</v>
      </c>
      <c r="Q170" s="16" t="s">
        <v>2293</v>
      </c>
      <c r="R170" s="35" t="s">
        <v>18739</v>
      </c>
      <c r="S170" s="35" t="s">
        <v>34278</v>
      </c>
      <c r="T170" s="35" t="s">
        <v>192</v>
      </c>
      <c r="U170" s="36">
        <v>0.64</v>
      </c>
      <c r="V170" s="16" t="s">
        <v>2292</v>
      </c>
      <c r="W170" s="16" t="s">
        <v>2276</v>
      </c>
      <c r="X170" s="16" t="s">
        <v>2295</v>
      </c>
      <c r="Y170" s="29" t="str">
        <f t="shared" si="469"/>
        <v>78X45X08</v>
      </c>
      <c r="Z170" s="30" t="str">
        <f t="shared" si="470"/>
        <v>78</v>
      </c>
      <c r="AA170" s="30" t="str">
        <f t="shared" si="471"/>
        <v>45</v>
      </c>
      <c r="AB170" s="30" t="str">
        <f t="shared" si="472"/>
        <v>08</v>
      </c>
      <c r="AC170" s="19" t="str">
        <f t="shared" ref="AC170:AD170" si="488">AC169</f>
        <v>78</v>
      </c>
      <c r="AD170" s="19" t="str">
        <f t="shared" si="488"/>
        <v>45</v>
      </c>
      <c r="AG170" s="21">
        <f t="shared" si="476"/>
        <v>0.64</v>
      </c>
      <c r="AH170" s="25">
        <f>VLOOKUP(R170,'SFG-RM'!A:B,2,0)</f>
        <v>14.621455289401199</v>
      </c>
      <c r="AI170" s="19">
        <f t="shared" si="464"/>
        <v>9.3577313852167681</v>
      </c>
      <c r="AJ170" s="41"/>
      <c r="AK170" s="41"/>
      <c r="AL170" s="41"/>
      <c r="AM170" s="41"/>
      <c r="AN170" s="41"/>
      <c r="AO170" s="41"/>
      <c r="AP170" s="41"/>
      <c r="AQ170" s="41"/>
      <c r="AR170" s="41"/>
      <c r="AS170" s="43"/>
      <c r="AT170" s="37">
        <f t="shared" ref="AT170:AU170" si="489">AT169</f>
        <v>163.77600000000001</v>
      </c>
      <c r="AU170" s="31">
        <f t="shared" si="489"/>
        <v>185</v>
      </c>
    </row>
    <row r="171" spans="1:47">
      <c r="A171" s="40">
        <v>170</v>
      </c>
      <c r="B171" s="39">
        <v>8</v>
      </c>
      <c r="C171" s="15">
        <f t="shared" ref="C171:H171" si="490">C170</f>
        <v>19</v>
      </c>
      <c r="D171" s="15" t="str">
        <f t="shared" si="490"/>
        <v>28.03.2024</v>
      </c>
      <c r="E171" s="16" t="str">
        <f t="shared" si="490"/>
        <v>SFG-FRBNET-MEM-BOR-78X45X08</v>
      </c>
      <c r="F171" s="16" t="str">
        <f t="shared" si="490"/>
        <v>Restonic Hotel Motel Bonnell Euro Top Memory Border 78X45X08</v>
      </c>
      <c r="G171" s="16" t="str">
        <f t="shared" si="490"/>
        <v>SFG-FRBNET-MEM-BOR-78X45X08</v>
      </c>
      <c r="H171" s="16" t="str">
        <f t="shared" si="490"/>
        <v>Restonic Hotel Motel Bonnell Euro Top Memory Border 78X45X08</v>
      </c>
      <c r="I171" s="16" t="s">
        <v>2288</v>
      </c>
      <c r="J171" s="16" t="s">
        <v>2289</v>
      </c>
      <c r="K171" s="16" t="s">
        <v>2290</v>
      </c>
      <c r="L171" s="16" t="s">
        <v>25</v>
      </c>
      <c r="M171" s="17">
        <v>1</v>
      </c>
      <c r="N171" s="16" t="s">
        <v>2291</v>
      </c>
      <c r="O171" s="16" t="s">
        <v>2292</v>
      </c>
      <c r="P171" s="18">
        <v>80</v>
      </c>
      <c r="Q171" s="16" t="s">
        <v>2293</v>
      </c>
      <c r="R171" s="35" t="s">
        <v>1479</v>
      </c>
      <c r="S171" s="35" t="s">
        <v>1480</v>
      </c>
      <c r="T171" s="35" t="s">
        <v>165</v>
      </c>
      <c r="U171" s="36">
        <v>2</v>
      </c>
      <c r="V171" s="16" t="s">
        <v>2294</v>
      </c>
      <c r="W171" s="16" t="s">
        <v>2276</v>
      </c>
      <c r="X171" s="16" t="s">
        <v>2295</v>
      </c>
      <c r="Y171" s="29" t="str">
        <f t="shared" si="469"/>
        <v>78X45X08</v>
      </c>
      <c r="Z171" s="30" t="str">
        <f t="shared" si="470"/>
        <v>78</v>
      </c>
      <c r="AA171" s="30" t="str">
        <f t="shared" si="471"/>
        <v>45</v>
      </c>
      <c r="AB171" s="30" t="str">
        <f t="shared" si="472"/>
        <v>08</v>
      </c>
      <c r="AC171" s="19" t="str">
        <f t="shared" ref="AC171:AD171" si="491">AC170</f>
        <v>78</v>
      </c>
      <c r="AD171" s="19" t="str">
        <f t="shared" si="491"/>
        <v>45</v>
      </c>
      <c r="AG171" s="21">
        <f t="shared" si="476"/>
        <v>2</v>
      </c>
      <c r="AH171">
        <f>VLOOKUP(R171,'Rm-feb-24'!B:P,15,0)</f>
        <v>4.6721000000000004</v>
      </c>
      <c r="AI171" s="19">
        <f t="shared" si="464"/>
        <v>9.3442000000000007</v>
      </c>
      <c r="AJ171" s="41"/>
      <c r="AK171" s="41"/>
      <c r="AL171" s="41"/>
      <c r="AM171" s="41"/>
      <c r="AN171" s="41"/>
      <c r="AO171" s="41"/>
      <c r="AP171" s="41"/>
      <c r="AQ171" s="41"/>
      <c r="AR171" s="41"/>
      <c r="AS171" s="43"/>
      <c r="AT171" s="37">
        <f t="shared" ref="AT171:AU171" si="492">AT170</f>
        <v>163.77600000000001</v>
      </c>
      <c r="AU171" s="31">
        <f t="shared" si="492"/>
        <v>185</v>
      </c>
    </row>
    <row r="172" spans="1:47">
      <c r="A172" s="40">
        <v>171</v>
      </c>
    </row>
    <row r="173" spans="1:47">
      <c r="A173" s="40">
        <v>172</v>
      </c>
      <c r="B173" s="39">
        <v>1</v>
      </c>
      <c r="C173" s="15">
        <v>20</v>
      </c>
      <c r="D173" s="15" t="s">
        <v>34276</v>
      </c>
      <c r="E173" s="38" t="s">
        <v>34318</v>
      </c>
      <c r="F173" s="38" t="s">
        <v>34319</v>
      </c>
      <c r="G173" s="16" t="str">
        <f>E173</f>
        <v>SFG-FRBNET-MEM-BOR-78X51X08</v>
      </c>
      <c r="H173" s="16" t="str">
        <f>F173</f>
        <v>Restonic Hotel Motel Bonnell Euro Top Memory Border 78X51X08</v>
      </c>
      <c r="I173" s="16" t="s">
        <v>2288</v>
      </c>
      <c r="J173" s="16" t="s">
        <v>2289</v>
      </c>
      <c r="K173" s="16" t="s">
        <v>2290</v>
      </c>
      <c r="L173" s="16" t="s">
        <v>25</v>
      </c>
      <c r="M173" s="17">
        <v>1</v>
      </c>
      <c r="N173" s="16" t="s">
        <v>2291</v>
      </c>
      <c r="O173" s="16" t="s">
        <v>2292</v>
      </c>
      <c r="P173" s="18">
        <v>10</v>
      </c>
      <c r="Q173" s="16" t="s">
        <v>2293</v>
      </c>
      <c r="R173" s="35" t="s">
        <v>1659</v>
      </c>
      <c r="S173" s="35" t="s">
        <v>1660</v>
      </c>
      <c r="T173" s="35" t="s">
        <v>192</v>
      </c>
      <c r="U173" s="17">
        <v>5.6</v>
      </c>
      <c r="V173" s="16" t="s">
        <v>2294</v>
      </c>
      <c r="W173" s="16" t="s">
        <v>2276</v>
      </c>
      <c r="X173" s="16" t="s">
        <v>2295</v>
      </c>
      <c r="Y173" s="29" t="str">
        <f>RIGHT(E173,8)</f>
        <v>78X51X08</v>
      </c>
      <c r="Z173" s="30" t="str">
        <f>LEFT(Y173,2)</f>
        <v>78</v>
      </c>
      <c r="AA173" s="30" t="str">
        <f>MID(Y173,4,2)</f>
        <v>51</v>
      </c>
      <c r="AB173" s="30" t="str">
        <f>RIGHT(Y173,2)</f>
        <v>08</v>
      </c>
      <c r="AC173" s="19" t="str">
        <f>Z173</f>
        <v>78</v>
      </c>
      <c r="AD173" s="19" t="str">
        <f>AA173</f>
        <v>51</v>
      </c>
      <c r="AG173" s="20">
        <f>U173/10000</f>
        <v>5.5999999999999995E-4</v>
      </c>
      <c r="AH173">
        <f>VLOOKUP(R173,'Rm-feb-24'!B:P,15,0)</f>
        <v>231.14230000000001</v>
      </c>
      <c r="AI173" s="19">
        <f t="shared" ref="AI173:AI180" si="493">AG173*AH173</f>
        <v>0.129439688</v>
      </c>
      <c r="AJ173" s="41">
        <f>SUM(AI173:AI180)</f>
        <v>170.32612237331674</v>
      </c>
      <c r="AK173" s="41">
        <f>ROUND(AJ173,3)</f>
        <v>170.32599999999999</v>
      </c>
      <c r="AL173" s="41">
        <f>AK173</f>
        <v>170.32599999999999</v>
      </c>
      <c r="AM173" s="41">
        <f>+AL173+AR173</f>
        <v>191.40367217400001</v>
      </c>
      <c r="AN173" s="41">
        <f>+SUM(((AL173*3%*18%)))</f>
        <v>0.91976039999999992</v>
      </c>
      <c r="AO173" s="41">
        <f t="shared" ref="AO173" si="494">+SUM(((AL173*14.33%*53%)))</f>
        <v>12.936089374000002</v>
      </c>
      <c r="AP173" s="41">
        <f t="shared" ref="AP173" si="495">+SUM(((AL173*5.92%*53%)))</f>
        <v>5.3441485760000003</v>
      </c>
      <c r="AQ173" s="41">
        <f t="shared" ref="AQ173" si="496">+SUM(((AL173*2.08%*53%)))</f>
        <v>1.8776738239999999</v>
      </c>
      <c r="AR173" s="41">
        <f>SUM(AN173:AQ173)</f>
        <v>21.077672174</v>
      </c>
      <c r="AS173" s="42">
        <f>ROUNDUP(AM173,0)</f>
        <v>192</v>
      </c>
      <c r="AT173" s="37">
        <f>AL173</f>
        <v>170.32599999999999</v>
      </c>
      <c r="AU173" s="31">
        <f>AS173</f>
        <v>192</v>
      </c>
    </row>
    <row r="174" spans="1:47">
      <c r="A174" s="40">
        <v>173</v>
      </c>
      <c r="B174" s="39">
        <v>2</v>
      </c>
      <c r="C174" s="15">
        <f t="shared" ref="C174:H174" si="497">C173</f>
        <v>20</v>
      </c>
      <c r="D174" s="15" t="str">
        <f t="shared" si="497"/>
        <v>28.03.2024</v>
      </c>
      <c r="E174" s="16" t="str">
        <f t="shared" si="497"/>
        <v>SFG-FRBNET-MEM-BOR-78X51X08</v>
      </c>
      <c r="F174" s="16" t="str">
        <f t="shared" si="497"/>
        <v>Restonic Hotel Motel Bonnell Euro Top Memory Border 78X51X08</v>
      </c>
      <c r="G174" s="16" t="str">
        <f t="shared" si="497"/>
        <v>SFG-FRBNET-MEM-BOR-78X51X08</v>
      </c>
      <c r="H174" s="16" t="str">
        <f t="shared" si="497"/>
        <v>Restonic Hotel Motel Bonnell Euro Top Memory Border 78X51X08</v>
      </c>
      <c r="I174" s="16" t="s">
        <v>2288</v>
      </c>
      <c r="J174" s="16" t="s">
        <v>2289</v>
      </c>
      <c r="K174" s="16" t="s">
        <v>2290</v>
      </c>
      <c r="L174" s="16" t="s">
        <v>25</v>
      </c>
      <c r="M174" s="17">
        <v>1</v>
      </c>
      <c r="N174" s="16" t="s">
        <v>2291</v>
      </c>
      <c r="O174" s="16" t="s">
        <v>2292</v>
      </c>
      <c r="P174" s="18">
        <v>20</v>
      </c>
      <c r="Q174" s="16" t="s">
        <v>2293</v>
      </c>
      <c r="R174" s="35" t="s">
        <v>698</v>
      </c>
      <c r="S174" s="35" t="s">
        <v>699</v>
      </c>
      <c r="T174" s="35" t="s">
        <v>192</v>
      </c>
      <c r="U174" s="17">
        <v>5</v>
      </c>
      <c r="V174" s="16" t="s">
        <v>2294</v>
      </c>
      <c r="W174" s="16" t="s">
        <v>2276</v>
      </c>
      <c r="X174" s="16" t="s">
        <v>2295</v>
      </c>
      <c r="Y174" s="29" t="str">
        <f t="shared" ref="Y174:Y180" si="498">RIGHT(E174,8)</f>
        <v>78X51X08</v>
      </c>
      <c r="Z174" s="30" t="str">
        <f t="shared" ref="Z174:Z180" si="499">LEFT(Y174,2)</f>
        <v>78</v>
      </c>
      <c r="AA174" s="30" t="str">
        <f t="shared" ref="AA174:AA180" si="500">MID(Y174,4,2)</f>
        <v>51</v>
      </c>
      <c r="AB174" s="30" t="str">
        <f t="shared" ref="AB174:AB180" si="501">RIGHT(Y174,2)</f>
        <v>08</v>
      </c>
      <c r="AC174" s="19" t="str">
        <f>AC173</f>
        <v>78</v>
      </c>
      <c r="AD174" s="19" t="str">
        <f>AD173</f>
        <v>51</v>
      </c>
      <c r="AG174" s="20">
        <f>U174/5000</f>
        <v>1E-3</v>
      </c>
      <c r="AH174">
        <f>VLOOKUP(R174,'Rm-feb-24'!B:P,15,0)</f>
        <v>58</v>
      </c>
      <c r="AI174" s="19">
        <f t="shared" si="493"/>
        <v>5.8000000000000003E-2</v>
      </c>
      <c r="AJ174" s="41"/>
      <c r="AK174" s="41"/>
      <c r="AL174" s="41"/>
      <c r="AM174" s="41"/>
      <c r="AN174" s="41"/>
      <c r="AO174" s="41"/>
      <c r="AP174" s="41"/>
      <c r="AQ174" s="41"/>
      <c r="AR174" s="41"/>
      <c r="AS174" s="43"/>
      <c r="AT174" s="37">
        <f t="shared" ref="AT174:AU174" si="502">AT173</f>
        <v>170.32599999999999</v>
      </c>
      <c r="AU174" s="31">
        <f t="shared" si="502"/>
        <v>192</v>
      </c>
    </row>
    <row r="175" spans="1:47">
      <c r="A175" s="40">
        <v>174</v>
      </c>
      <c r="B175" s="39">
        <v>3</v>
      </c>
      <c r="C175" s="15">
        <f t="shared" ref="C175:H175" si="503">C174</f>
        <v>20</v>
      </c>
      <c r="D175" s="15" t="str">
        <f t="shared" si="503"/>
        <v>28.03.2024</v>
      </c>
      <c r="E175" s="16" t="str">
        <f t="shared" si="503"/>
        <v>SFG-FRBNET-MEM-BOR-78X51X08</v>
      </c>
      <c r="F175" s="16" t="str">
        <f t="shared" si="503"/>
        <v>Restonic Hotel Motel Bonnell Euro Top Memory Border 78X51X08</v>
      </c>
      <c r="G175" s="16" t="str">
        <f t="shared" si="503"/>
        <v>SFG-FRBNET-MEM-BOR-78X51X08</v>
      </c>
      <c r="H175" s="16" t="str">
        <f t="shared" si="503"/>
        <v>Restonic Hotel Motel Bonnell Euro Top Memory Border 78X51X08</v>
      </c>
      <c r="I175" s="16" t="s">
        <v>2288</v>
      </c>
      <c r="J175" s="16" t="s">
        <v>2289</v>
      </c>
      <c r="K175" s="16" t="s">
        <v>2290</v>
      </c>
      <c r="L175" s="16" t="s">
        <v>25</v>
      </c>
      <c r="M175" s="17">
        <v>1</v>
      </c>
      <c r="N175" s="16" t="s">
        <v>2291</v>
      </c>
      <c r="O175" s="16" t="s">
        <v>2292</v>
      </c>
      <c r="P175" s="18">
        <v>30</v>
      </c>
      <c r="Q175" s="16" t="s">
        <v>2293</v>
      </c>
      <c r="R175" s="35" t="s">
        <v>18727</v>
      </c>
      <c r="S175" s="35" t="s">
        <v>34279</v>
      </c>
      <c r="T175" s="35" t="s">
        <v>192</v>
      </c>
      <c r="U175" s="17">
        <f>AE175</f>
        <v>6.63</v>
      </c>
      <c r="V175" s="16" t="s">
        <v>2292</v>
      </c>
      <c r="W175" s="16" t="s">
        <v>2276</v>
      </c>
      <c r="X175" s="16" t="s">
        <v>2295</v>
      </c>
      <c r="Y175" s="29" t="str">
        <f t="shared" si="498"/>
        <v>78X51X08</v>
      </c>
      <c r="Z175" s="30" t="str">
        <f t="shared" si="499"/>
        <v>78</v>
      </c>
      <c r="AA175" s="30" t="str">
        <f t="shared" si="500"/>
        <v>51</v>
      </c>
      <c r="AB175" s="30" t="str">
        <f t="shared" si="501"/>
        <v>08</v>
      </c>
      <c r="AC175" s="19" t="str">
        <f t="shared" ref="AC175:AD175" si="504">AC174</f>
        <v>78</v>
      </c>
      <c r="AD175" s="19" t="str">
        <f t="shared" si="504"/>
        <v>51</v>
      </c>
      <c r="AE175" s="20">
        <f>ROUNDUP(((((AC175+AD175)*2)+3)*0.0254),3)</f>
        <v>6.63</v>
      </c>
      <c r="AG175" s="21">
        <f t="shared" ref="AG175:AG180" si="505">U175</f>
        <v>6.63</v>
      </c>
      <c r="AH175" s="25">
        <f>VLOOKUP(R175,'SFG-RM'!A:B,2,0)</f>
        <v>21.475377269999999</v>
      </c>
      <c r="AI175" s="19">
        <f t="shared" si="493"/>
        <v>142.38175130009998</v>
      </c>
      <c r="AJ175" s="41"/>
      <c r="AK175" s="41"/>
      <c r="AL175" s="41"/>
      <c r="AM175" s="41"/>
      <c r="AN175" s="41"/>
      <c r="AO175" s="41"/>
      <c r="AP175" s="41"/>
      <c r="AQ175" s="41"/>
      <c r="AR175" s="41"/>
      <c r="AS175" s="43"/>
      <c r="AT175" s="37">
        <f t="shared" ref="AT175:AU175" si="506">AT174</f>
        <v>170.32599999999999</v>
      </c>
      <c r="AU175" s="31">
        <f t="shared" si="506"/>
        <v>192</v>
      </c>
    </row>
    <row r="176" spans="1:47">
      <c r="A176" s="40">
        <v>175</v>
      </c>
      <c r="B176" s="39">
        <v>4</v>
      </c>
      <c r="C176" s="15">
        <f t="shared" ref="C176:H176" si="507">C175</f>
        <v>20</v>
      </c>
      <c r="D176" s="15" t="str">
        <f t="shared" si="507"/>
        <v>28.03.2024</v>
      </c>
      <c r="E176" s="16" t="str">
        <f t="shared" si="507"/>
        <v>SFG-FRBNET-MEM-BOR-78X51X08</v>
      </c>
      <c r="F176" s="16" t="str">
        <f t="shared" si="507"/>
        <v>Restonic Hotel Motel Bonnell Euro Top Memory Border 78X51X08</v>
      </c>
      <c r="G176" s="16" t="str">
        <f t="shared" si="507"/>
        <v>SFG-FRBNET-MEM-BOR-78X51X08</v>
      </c>
      <c r="H176" s="16" t="str">
        <f t="shared" si="507"/>
        <v>Restonic Hotel Motel Bonnell Euro Top Memory Border 78X51X08</v>
      </c>
      <c r="I176" s="16" t="s">
        <v>2288</v>
      </c>
      <c r="J176" s="16" t="s">
        <v>2289</v>
      </c>
      <c r="K176" s="16" t="s">
        <v>2290</v>
      </c>
      <c r="L176" s="16" t="s">
        <v>25</v>
      </c>
      <c r="M176" s="17">
        <v>1</v>
      </c>
      <c r="N176" s="16" t="s">
        <v>2291</v>
      </c>
      <c r="O176" s="16" t="s">
        <v>2292</v>
      </c>
      <c r="P176" s="18">
        <v>40</v>
      </c>
      <c r="Q176" s="16" t="s">
        <v>2293</v>
      </c>
      <c r="R176" s="35" t="s">
        <v>1964</v>
      </c>
      <c r="S176" s="35" t="s">
        <v>1965</v>
      </c>
      <c r="T176" s="35" t="s">
        <v>25</v>
      </c>
      <c r="U176" s="36">
        <v>1</v>
      </c>
      <c r="V176" s="16" t="s">
        <v>2294</v>
      </c>
      <c r="W176" s="16" t="s">
        <v>2276</v>
      </c>
      <c r="X176" s="16" t="s">
        <v>2295</v>
      </c>
      <c r="Y176" s="29" t="str">
        <f t="shared" si="498"/>
        <v>78X51X08</v>
      </c>
      <c r="Z176" s="30" t="str">
        <f t="shared" si="499"/>
        <v>78</v>
      </c>
      <c r="AA176" s="30" t="str">
        <f t="shared" si="500"/>
        <v>51</v>
      </c>
      <c r="AB176" s="30" t="str">
        <f t="shared" si="501"/>
        <v>08</v>
      </c>
      <c r="AC176" s="19" t="str">
        <f t="shared" ref="AC176:AD176" si="508">AC175</f>
        <v>78</v>
      </c>
      <c r="AD176" s="19" t="str">
        <f t="shared" si="508"/>
        <v>51</v>
      </c>
      <c r="AE176" s="20">
        <f>ROUNDUP(((((72+30)*2)+3)*0.0254),3)</f>
        <v>5.258</v>
      </c>
      <c r="AG176" s="21">
        <f t="shared" si="505"/>
        <v>1</v>
      </c>
      <c r="AH176">
        <f>VLOOKUP(R176,'Rm-feb-24'!B:P,15,0)</f>
        <v>5.9957000000000003</v>
      </c>
      <c r="AI176" s="19">
        <f t="shared" si="493"/>
        <v>5.9957000000000003</v>
      </c>
      <c r="AJ176" s="41"/>
      <c r="AK176" s="41"/>
      <c r="AL176" s="41"/>
      <c r="AM176" s="41"/>
      <c r="AN176" s="41"/>
      <c r="AO176" s="41"/>
      <c r="AP176" s="41"/>
      <c r="AQ176" s="41"/>
      <c r="AR176" s="41"/>
      <c r="AS176" s="43"/>
      <c r="AT176" s="37">
        <f t="shared" ref="AT176:AU176" si="509">AT175</f>
        <v>170.32599999999999</v>
      </c>
      <c r="AU176" s="31">
        <f t="shared" si="509"/>
        <v>192</v>
      </c>
    </row>
    <row r="177" spans="1:47">
      <c r="A177" s="40">
        <v>176</v>
      </c>
      <c r="B177" s="39">
        <v>5</v>
      </c>
      <c r="C177" s="15">
        <f t="shared" ref="C177:H177" si="510">C176</f>
        <v>20</v>
      </c>
      <c r="D177" s="15" t="str">
        <f t="shared" si="510"/>
        <v>28.03.2024</v>
      </c>
      <c r="E177" s="16" t="str">
        <f t="shared" si="510"/>
        <v>SFG-FRBNET-MEM-BOR-78X51X08</v>
      </c>
      <c r="F177" s="16" t="str">
        <f t="shared" si="510"/>
        <v>Restonic Hotel Motel Bonnell Euro Top Memory Border 78X51X08</v>
      </c>
      <c r="G177" s="16" t="str">
        <f t="shared" si="510"/>
        <v>SFG-FRBNET-MEM-BOR-78X51X08</v>
      </c>
      <c r="H177" s="16" t="str">
        <f t="shared" si="510"/>
        <v>Restonic Hotel Motel Bonnell Euro Top Memory Border 78X51X08</v>
      </c>
      <c r="I177" s="16" t="s">
        <v>2288</v>
      </c>
      <c r="J177" s="16" t="s">
        <v>2289</v>
      </c>
      <c r="K177" s="16" t="s">
        <v>2290</v>
      </c>
      <c r="L177" s="16" t="s">
        <v>25</v>
      </c>
      <c r="M177" s="17">
        <v>1</v>
      </c>
      <c r="N177" s="16" t="s">
        <v>2291</v>
      </c>
      <c r="O177" s="16" t="s">
        <v>2292</v>
      </c>
      <c r="P177" s="18">
        <v>50</v>
      </c>
      <c r="Q177" s="16" t="s">
        <v>2293</v>
      </c>
      <c r="R177" s="35" t="s">
        <v>459</v>
      </c>
      <c r="S177" s="35" t="s">
        <v>460</v>
      </c>
      <c r="T177" s="35" t="s">
        <v>25</v>
      </c>
      <c r="U177" s="36">
        <v>1</v>
      </c>
      <c r="V177" s="16" t="s">
        <v>2294</v>
      </c>
      <c r="W177" s="16" t="s">
        <v>2276</v>
      </c>
      <c r="X177" s="16" t="s">
        <v>2295</v>
      </c>
      <c r="Y177" s="29" t="str">
        <f t="shared" si="498"/>
        <v>78X51X08</v>
      </c>
      <c r="Z177" s="30" t="str">
        <f t="shared" si="499"/>
        <v>78</v>
      </c>
      <c r="AA177" s="30" t="str">
        <f t="shared" si="500"/>
        <v>51</v>
      </c>
      <c r="AB177" s="30" t="str">
        <f t="shared" si="501"/>
        <v>08</v>
      </c>
      <c r="AC177" s="19" t="str">
        <f t="shared" ref="AC177:AD177" si="511">AC176</f>
        <v>78</v>
      </c>
      <c r="AD177" s="19" t="str">
        <f t="shared" si="511"/>
        <v>51</v>
      </c>
      <c r="AG177" s="21">
        <f t="shared" si="505"/>
        <v>1</v>
      </c>
      <c r="AH177">
        <f>VLOOKUP(R177,'Rm-feb-24'!B:P,15,0)</f>
        <v>1.3274999999999999</v>
      </c>
      <c r="AI177" s="19">
        <f t="shared" si="493"/>
        <v>1.3274999999999999</v>
      </c>
      <c r="AJ177" s="41"/>
      <c r="AK177" s="41"/>
      <c r="AL177" s="41"/>
      <c r="AM177" s="41"/>
      <c r="AN177" s="41"/>
      <c r="AO177" s="41"/>
      <c r="AP177" s="41"/>
      <c r="AQ177" s="41"/>
      <c r="AR177" s="41"/>
      <c r="AS177" s="43"/>
      <c r="AT177" s="37">
        <f t="shared" ref="AT177:AU177" si="512">AT176</f>
        <v>170.32599999999999</v>
      </c>
      <c r="AU177" s="31">
        <f t="shared" si="512"/>
        <v>192</v>
      </c>
    </row>
    <row r="178" spans="1:47">
      <c r="A178" s="40">
        <v>177</v>
      </c>
      <c r="B178" s="39">
        <v>6</v>
      </c>
      <c r="C178" s="15">
        <f t="shared" ref="C178:H178" si="513">C177</f>
        <v>20</v>
      </c>
      <c r="D178" s="15" t="str">
        <f t="shared" si="513"/>
        <v>28.03.2024</v>
      </c>
      <c r="E178" s="16" t="str">
        <f t="shared" si="513"/>
        <v>SFG-FRBNET-MEM-BOR-78X51X08</v>
      </c>
      <c r="F178" s="16" t="str">
        <f t="shared" si="513"/>
        <v>Restonic Hotel Motel Bonnell Euro Top Memory Border 78X51X08</v>
      </c>
      <c r="G178" s="16" t="str">
        <f t="shared" si="513"/>
        <v>SFG-FRBNET-MEM-BOR-78X51X08</v>
      </c>
      <c r="H178" s="16" t="str">
        <f t="shared" si="513"/>
        <v>Restonic Hotel Motel Bonnell Euro Top Memory Border 78X51X08</v>
      </c>
      <c r="I178" s="16" t="s">
        <v>2288</v>
      </c>
      <c r="J178" s="16" t="s">
        <v>2289</v>
      </c>
      <c r="K178" s="16" t="s">
        <v>2290</v>
      </c>
      <c r="L178" s="16" t="s">
        <v>25</v>
      </c>
      <c r="M178" s="17">
        <v>1</v>
      </c>
      <c r="N178" s="16" t="s">
        <v>2291</v>
      </c>
      <c r="O178" s="16" t="s">
        <v>2292</v>
      </c>
      <c r="P178" s="18">
        <v>60</v>
      </c>
      <c r="Q178" s="16" t="s">
        <v>2293</v>
      </c>
      <c r="R178" s="35" t="s">
        <v>2232</v>
      </c>
      <c r="S178" s="35" t="s">
        <v>2233</v>
      </c>
      <c r="T178" s="35" t="s">
        <v>25</v>
      </c>
      <c r="U178" s="36">
        <v>1</v>
      </c>
      <c r="V178" s="16" t="s">
        <v>2294</v>
      </c>
      <c r="W178" s="16" t="s">
        <v>2276</v>
      </c>
      <c r="X178" s="16" t="s">
        <v>2295</v>
      </c>
      <c r="Y178" s="29" t="str">
        <f t="shared" si="498"/>
        <v>78X51X08</v>
      </c>
      <c r="Z178" s="30" t="str">
        <f t="shared" si="499"/>
        <v>78</v>
      </c>
      <c r="AA178" s="30" t="str">
        <f t="shared" si="500"/>
        <v>51</v>
      </c>
      <c r="AB178" s="30" t="str">
        <f t="shared" si="501"/>
        <v>08</v>
      </c>
      <c r="AC178" s="19" t="str">
        <f t="shared" ref="AC178:AD178" si="514">AC177</f>
        <v>78</v>
      </c>
      <c r="AD178" s="19" t="str">
        <f t="shared" si="514"/>
        <v>51</v>
      </c>
      <c r="AG178" s="21">
        <f t="shared" si="505"/>
        <v>1</v>
      </c>
      <c r="AH178">
        <f>VLOOKUP(R178,'Rm-feb-24'!B:P,15,0)</f>
        <v>1.7318</v>
      </c>
      <c r="AI178" s="19">
        <f t="shared" si="493"/>
        <v>1.7318</v>
      </c>
      <c r="AJ178" s="41"/>
      <c r="AK178" s="41"/>
      <c r="AL178" s="41"/>
      <c r="AM178" s="41"/>
      <c r="AN178" s="41"/>
      <c r="AO178" s="41"/>
      <c r="AP178" s="41"/>
      <c r="AQ178" s="41"/>
      <c r="AR178" s="41"/>
      <c r="AS178" s="43"/>
      <c r="AT178" s="37">
        <f t="shared" ref="AT178:AU178" si="515">AT177</f>
        <v>170.32599999999999</v>
      </c>
      <c r="AU178" s="31">
        <f t="shared" si="515"/>
        <v>192</v>
      </c>
    </row>
    <row r="179" spans="1:47">
      <c r="A179" s="40">
        <v>178</v>
      </c>
      <c r="B179" s="39">
        <v>7</v>
      </c>
      <c r="C179" s="15">
        <f t="shared" ref="C179:H179" si="516">C178</f>
        <v>20</v>
      </c>
      <c r="D179" s="15" t="str">
        <f t="shared" si="516"/>
        <v>28.03.2024</v>
      </c>
      <c r="E179" s="16" t="str">
        <f t="shared" si="516"/>
        <v>SFG-FRBNET-MEM-BOR-78X51X08</v>
      </c>
      <c r="F179" s="16" t="str">
        <f t="shared" si="516"/>
        <v>Restonic Hotel Motel Bonnell Euro Top Memory Border 78X51X08</v>
      </c>
      <c r="G179" s="16" t="str">
        <f t="shared" si="516"/>
        <v>SFG-FRBNET-MEM-BOR-78X51X08</v>
      </c>
      <c r="H179" s="16" t="str">
        <f t="shared" si="516"/>
        <v>Restonic Hotel Motel Bonnell Euro Top Memory Border 78X51X08</v>
      </c>
      <c r="I179" s="16" t="s">
        <v>2288</v>
      </c>
      <c r="J179" s="16" t="s">
        <v>2289</v>
      </c>
      <c r="K179" s="16" t="s">
        <v>2290</v>
      </c>
      <c r="L179" s="16" t="s">
        <v>25</v>
      </c>
      <c r="M179" s="17">
        <v>1</v>
      </c>
      <c r="N179" s="16" t="s">
        <v>2291</v>
      </c>
      <c r="O179" s="16" t="s">
        <v>2292</v>
      </c>
      <c r="P179" s="18">
        <v>70</v>
      </c>
      <c r="Q179" s="16" t="s">
        <v>2293</v>
      </c>
      <c r="R179" s="35" t="s">
        <v>18739</v>
      </c>
      <c r="S179" s="35" t="s">
        <v>34278</v>
      </c>
      <c r="T179" s="35" t="s">
        <v>192</v>
      </c>
      <c r="U179" s="36">
        <v>0.64</v>
      </c>
      <c r="V179" s="16" t="s">
        <v>2292</v>
      </c>
      <c r="W179" s="16" t="s">
        <v>2276</v>
      </c>
      <c r="X179" s="16" t="s">
        <v>2295</v>
      </c>
      <c r="Y179" s="29" t="str">
        <f t="shared" si="498"/>
        <v>78X51X08</v>
      </c>
      <c r="Z179" s="30" t="str">
        <f t="shared" si="499"/>
        <v>78</v>
      </c>
      <c r="AA179" s="30" t="str">
        <f t="shared" si="500"/>
        <v>51</v>
      </c>
      <c r="AB179" s="30" t="str">
        <f t="shared" si="501"/>
        <v>08</v>
      </c>
      <c r="AC179" s="19" t="str">
        <f t="shared" ref="AC179:AD179" si="517">AC178</f>
        <v>78</v>
      </c>
      <c r="AD179" s="19" t="str">
        <f t="shared" si="517"/>
        <v>51</v>
      </c>
      <c r="AG179" s="21">
        <f t="shared" si="505"/>
        <v>0.64</v>
      </c>
      <c r="AH179" s="25">
        <f>VLOOKUP(R179,'SFG-RM'!A:B,2,0)</f>
        <v>14.621455289401199</v>
      </c>
      <c r="AI179" s="19">
        <f t="shared" si="493"/>
        <v>9.3577313852167681</v>
      </c>
      <c r="AJ179" s="41"/>
      <c r="AK179" s="41"/>
      <c r="AL179" s="41"/>
      <c r="AM179" s="41"/>
      <c r="AN179" s="41"/>
      <c r="AO179" s="41"/>
      <c r="AP179" s="41"/>
      <c r="AQ179" s="41"/>
      <c r="AR179" s="41"/>
      <c r="AS179" s="43"/>
      <c r="AT179" s="37">
        <f t="shared" ref="AT179:AU179" si="518">AT178</f>
        <v>170.32599999999999</v>
      </c>
      <c r="AU179" s="31">
        <f t="shared" si="518"/>
        <v>192</v>
      </c>
    </row>
    <row r="180" spans="1:47">
      <c r="A180" s="40">
        <v>179</v>
      </c>
      <c r="B180" s="39">
        <v>8</v>
      </c>
      <c r="C180" s="15">
        <f t="shared" ref="C180:H180" si="519">C179</f>
        <v>20</v>
      </c>
      <c r="D180" s="15" t="str">
        <f t="shared" si="519"/>
        <v>28.03.2024</v>
      </c>
      <c r="E180" s="16" t="str">
        <f t="shared" si="519"/>
        <v>SFG-FRBNET-MEM-BOR-78X51X08</v>
      </c>
      <c r="F180" s="16" t="str">
        <f t="shared" si="519"/>
        <v>Restonic Hotel Motel Bonnell Euro Top Memory Border 78X51X08</v>
      </c>
      <c r="G180" s="16" t="str">
        <f t="shared" si="519"/>
        <v>SFG-FRBNET-MEM-BOR-78X51X08</v>
      </c>
      <c r="H180" s="16" t="str">
        <f t="shared" si="519"/>
        <v>Restonic Hotel Motel Bonnell Euro Top Memory Border 78X51X08</v>
      </c>
      <c r="I180" s="16" t="s">
        <v>2288</v>
      </c>
      <c r="J180" s="16" t="s">
        <v>2289</v>
      </c>
      <c r="K180" s="16" t="s">
        <v>2290</v>
      </c>
      <c r="L180" s="16" t="s">
        <v>25</v>
      </c>
      <c r="M180" s="17">
        <v>1</v>
      </c>
      <c r="N180" s="16" t="s">
        <v>2291</v>
      </c>
      <c r="O180" s="16" t="s">
        <v>2292</v>
      </c>
      <c r="P180" s="18">
        <v>80</v>
      </c>
      <c r="Q180" s="16" t="s">
        <v>2293</v>
      </c>
      <c r="R180" s="35" t="s">
        <v>1479</v>
      </c>
      <c r="S180" s="35" t="s">
        <v>1480</v>
      </c>
      <c r="T180" s="35" t="s">
        <v>165</v>
      </c>
      <c r="U180" s="36">
        <v>2</v>
      </c>
      <c r="V180" s="16" t="s">
        <v>2294</v>
      </c>
      <c r="W180" s="16" t="s">
        <v>2276</v>
      </c>
      <c r="X180" s="16" t="s">
        <v>2295</v>
      </c>
      <c r="Y180" s="29" t="str">
        <f t="shared" si="498"/>
        <v>78X51X08</v>
      </c>
      <c r="Z180" s="30" t="str">
        <f t="shared" si="499"/>
        <v>78</v>
      </c>
      <c r="AA180" s="30" t="str">
        <f t="shared" si="500"/>
        <v>51</v>
      </c>
      <c r="AB180" s="30" t="str">
        <f t="shared" si="501"/>
        <v>08</v>
      </c>
      <c r="AC180" s="19" t="str">
        <f t="shared" ref="AC180:AD180" si="520">AC179</f>
        <v>78</v>
      </c>
      <c r="AD180" s="19" t="str">
        <f t="shared" si="520"/>
        <v>51</v>
      </c>
      <c r="AG180" s="21">
        <f t="shared" si="505"/>
        <v>2</v>
      </c>
      <c r="AH180">
        <f>VLOOKUP(R180,'Rm-feb-24'!B:P,15,0)</f>
        <v>4.6721000000000004</v>
      </c>
      <c r="AI180" s="19">
        <f t="shared" si="493"/>
        <v>9.3442000000000007</v>
      </c>
      <c r="AJ180" s="41"/>
      <c r="AK180" s="41"/>
      <c r="AL180" s="41"/>
      <c r="AM180" s="41"/>
      <c r="AN180" s="41"/>
      <c r="AO180" s="41"/>
      <c r="AP180" s="41"/>
      <c r="AQ180" s="41"/>
      <c r="AR180" s="41"/>
      <c r="AS180" s="43"/>
      <c r="AT180" s="37">
        <f t="shared" ref="AT180:AU180" si="521">AT179</f>
        <v>170.32599999999999</v>
      </c>
      <c r="AU180" s="31">
        <f t="shared" si="521"/>
        <v>192</v>
      </c>
    </row>
    <row r="181" spans="1:47">
      <c r="A181" s="40">
        <v>180</v>
      </c>
    </row>
    <row r="182" spans="1:47">
      <c r="A182" s="40">
        <v>181</v>
      </c>
      <c r="B182" s="39">
        <v>1</v>
      </c>
      <c r="C182" s="15">
        <v>21</v>
      </c>
      <c r="D182" s="15" t="s">
        <v>34276</v>
      </c>
      <c r="E182" s="38" t="s">
        <v>34320</v>
      </c>
      <c r="F182" s="38" t="s">
        <v>34321</v>
      </c>
      <c r="G182" s="16" t="str">
        <f>E182</f>
        <v>SFG-FRBNET-MEM-BOR-78X54X08</v>
      </c>
      <c r="H182" s="16" t="str">
        <f>F182</f>
        <v>Restonic Hotel Motel Bonnell Euro Top Memory Border 78X54X08</v>
      </c>
      <c r="I182" s="16" t="s">
        <v>2288</v>
      </c>
      <c r="J182" s="16" t="s">
        <v>2289</v>
      </c>
      <c r="K182" s="16" t="s">
        <v>2290</v>
      </c>
      <c r="L182" s="16" t="s">
        <v>25</v>
      </c>
      <c r="M182" s="17">
        <v>1</v>
      </c>
      <c r="N182" s="16" t="s">
        <v>2291</v>
      </c>
      <c r="O182" s="16" t="s">
        <v>2292</v>
      </c>
      <c r="P182" s="18">
        <v>10</v>
      </c>
      <c r="Q182" s="16" t="s">
        <v>2293</v>
      </c>
      <c r="R182" s="35" t="s">
        <v>1659</v>
      </c>
      <c r="S182" s="35" t="s">
        <v>1660</v>
      </c>
      <c r="T182" s="35" t="s">
        <v>192</v>
      </c>
      <c r="U182" s="17">
        <v>5.6</v>
      </c>
      <c r="V182" s="16" t="s">
        <v>2294</v>
      </c>
      <c r="W182" s="16" t="s">
        <v>2276</v>
      </c>
      <c r="X182" s="16" t="s">
        <v>2295</v>
      </c>
      <c r="Y182" s="29" t="str">
        <f>RIGHT(E182,8)</f>
        <v>78X54X08</v>
      </c>
      <c r="Z182" s="30" t="str">
        <f>LEFT(Y182,2)</f>
        <v>78</v>
      </c>
      <c r="AA182" s="30" t="str">
        <f>MID(Y182,4,2)</f>
        <v>54</v>
      </c>
      <c r="AB182" s="30" t="str">
        <f>RIGHT(Y182,2)</f>
        <v>08</v>
      </c>
      <c r="AC182" s="19" t="str">
        <f>Z182</f>
        <v>78</v>
      </c>
      <c r="AD182" s="19" t="str">
        <f>AA182</f>
        <v>54</v>
      </c>
      <c r="AG182" s="20">
        <f>U182/10000</f>
        <v>5.5999999999999995E-4</v>
      </c>
      <c r="AH182">
        <f>VLOOKUP(R182,'Rm-feb-24'!B:P,15,0)</f>
        <v>231.14230000000001</v>
      </c>
      <c r="AI182" s="19">
        <f t="shared" ref="AI182:AI189" si="522">AG182*AH182</f>
        <v>0.129439688</v>
      </c>
      <c r="AJ182" s="41">
        <f>SUM(AI182:AI189)</f>
        <v>173.59037971835676</v>
      </c>
      <c r="AK182" s="41">
        <f>ROUND(AJ182,3)</f>
        <v>173.59</v>
      </c>
      <c r="AL182" s="41">
        <f>AK182</f>
        <v>173.59</v>
      </c>
      <c r="AM182" s="41">
        <f>+AL182+AR182</f>
        <v>195.07158891</v>
      </c>
      <c r="AN182" s="41">
        <f>+SUM(((AL182*3%*18%)))</f>
        <v>0.93738599999999994</v>
      </c>
      <c r="AO182" s="41">
        <f t="shared" ref="AO182" si="523">+SUM(((AL182*14.33%*53%)))</f>
        <v>13.183986910000002</v>
      </c>
      <c r="AP182" s="41">
        <f t="shared" ref="AP182" si="524">+SUM(((AL182*5.92%*53%)))</f>
        <v>5.4465598400000008</v>
      </c>
      <c r="AQ182" s="41">
        <f t="shared" ref="AQ182" si="525">+SUM(((AL182*2.08%*53%)))</f>
        <v>1.9136561600000002</v>
      </c>
      <c r="AR182" s="41">
        <f>SUM(AN182:AQ182)</f>
        <v>21.481588910000003</v>
      </c>
      <c r="AS182" s="42">
        <f>ROUNDUP(AM182,0)</f>
        <v>196</v>
      </c>
      <c r="AT182" s="37">
        <f>AL182</f>
        <v>173.59</v>
      </c>
      <c r="AU182" s="31">
        <f>AS182</f>
        <v>196</v>
      </c>
    </row>
    <row r="183" spans="1:47">
      <c r="A183" s="40">
        <v>182</v>
      </c>
      <c r="B183" s="39">
        <v>2</v>
      </c>
      <c r="C183" s="15">
        <f t="shared" ref="C183:H183" si="526">C182</f>
        <v>21</v>
      </c>
      <c r="D183" s="15" t="str">
        <f t="shared" si="526"/>
        <v>28.03.2024</v>
      </c>
      <c r="E183" s="16" t="str">
        <f t="shared" si="526"/>
        <v>SFG-FRBNET-MEM-BOR-78X54X08</v>
      </c>
      <c r="F183" s="16" t="str">
        <f t="shared" si="526"/>
        <v>Restonic Hotel Motel Bonnell Euro Top Memory Border 78X54X08</v>
      </c>
      <c r="G183" s="16" t="str">
        <f t="shared" si="526"/>
        <v>SFG-FRBNET-MEM-BOR-78X54X08</v>
      </c>
      <c r="H183" s="16" t="str">
        <f t="shared" si="526"/>
        <v>Restonic Hotel Motel Bonnell Euro Top Memory Border 78X54X08</v>
      </c>
      <c r="I183" s="16" t="s">
        <v>2288</v>
      </c>
      <c r="J183" s="16" t="s">
        <v>2289</v>
      </c>
      <c r="K183" s="16" t="s">
        <v>2290</v>
      </c>
      <c r="L183" s="16" t="s">
        <v>25</v>
      </c>
      <c r="M183" s="17">
        <v>1</v>
      </c>
      <c r="N183" s="16" t="s">
        <v>2291</v>
      </c>
      <c r="O183" s="16" t="s">
        <v>2292</v>
      </c>
      <c r="P183" s="18">
        <v>20</v>
      </c>
      <c r="Q183" s="16" t="s">
        <v>2293</v>
      </c>
      <c r="R183" s="35" t="s">
        <v>698</v>
      </c>
      <c r="S183" s="35" t="s">
        <v>699</v>
      </c>
      <c r="T183" s="35" t="s">
        <v>192</v>
      </c>
      <c r="U183" s="17">
        <v>5</v>
      </c>
      <c r="V183" s="16" t="s">
        <v>2294</v>
      </c>
      <c r="W183" s="16" t="s">
        <v>2276</v>
      </c>
      <c r="X183" s="16" t="s">
        <v>2295</v>
      </c>
      <c r="Y183" s="29" t="str">
        <f t="shared" ref="Y183:Y189" si="527">RIGHT(E183,8)</f>
        <v>78X54X08</v>
      </c>
      <c r="Z183" s="30" t="str">
        <f t="shared" ref="Z183:Z189" si="528">LEFT(Y183,2)</f>
        <v>78</v>
      </c>
      <c r="AA183" s="30" t="str">
        <f t="shared" ref="AA183:AA189" si="529">MID(Y183,4,2)</f>
        <v>54</v>
      </c>
      <c r="AB183" s="30" t="str">
        <f t="shared" ref="AB183:AB189" si="530">RIGHT(Y183,2)</f>
        <v>08</v>
      </c>
      <c r="AC183" s="19" t="str">
        <f>AC182</f>
        <v>78</v>
      </c>
      <c r="AD183" s="19" t="str">
        <f>AD182</f>
        <v>54</v>
      </c>
      <c r="AG183" s="20">
        <f>U183/5000</f>
        <v>1E-3</v>
      </c>
      <c r="AH183">
        <f>VLOOKUP(R183,'Rm-feb-24'!B:P,15,0)</f>
        <v>58</v>
      </c>
      <c r="AI183" s="19">
        <f t="shared" si="522"/>
        <v>5.8000000000000003E-2</v>
      </c>
      <c r="AJ183" s="41"/>
      <c r="AK183" s="41"/>
      <c r="AL183" s="41"/>
      <c r="AM183" s="41"/>
      <c r="AN183" s="41"/>
      <c r="AO183" s="41"/>
      <c r="AP183" s="41"/>
      <c r="AQ183" s="41"/>
      <c r="AR183" s="41"/>
      <c r="AS183" s="43"/>
      <c r="AT183" s="37">
        <f t="shared" ref="AT183:AU189" si="531">AT182</f>
        <v>173.59</v>
      </c>
      <c r="AU183" s="31">
        <f t="shared" si="531"/>
        <v>196</v>
      </c>
    </row>
    <row r="184" spans="1:47">
      <c r="A184" s="40">
        <v>183</v>
      </c>
      <c r="B184" s="39">
        <v>3</v>
      </c>
      <c r="C184" s="15">
        <f t="shared" ref="C184:H184" si="532">C183</f>
        <v>21</v>
      </c>
      <c r="D184" s="15" t="str">
        <f t="shared" si="532"/>
        <v>28.03.2024</v>
      </c>
      <c r="E184" s="16" t="str">
        <f t="shared" si="532"/>
        <v>SFG-FRBNET-MEM-BOR-78X54X08</v>
      </c>
      <c r="F184" s="16" t="str">
        <f t="shared" si="532"/>
        <v>Restonic Hotel Motel Bonnell Euro Top Memory Border 78X54X08</v>
      </c>
      <c r="G184" s="16" t="str">
        <f t="shared" si="532"/>
        <v>SFG-FRBNET-MEM-BOR-78X54X08</v>
      </c>
      <c r="H184" s="16" t="str">
        <f t="shared" si="532"/>
        <v>Restonic Hotel Motel Bonnell Euro Top Memory Border 78X54X08</v>
      </c>
      <c r="I184" s="16" t="s">
        <v>2288</v>
      </c>
      <c r="J184" s="16" t="s">
        <v>2289</v>
      </c>
      <c r="K184" s="16" t="s">
        <v>2290</v>
      </c>
      <c r="L184" s="16" t="s">
        <v>25</v>
      </c>
      <c r="M184" s="17">
        <v>1</v>
      </c>
      <c r="N184" s="16" t="s">
        <v>2291</v>
      </c>
      <c r="O184" s="16" t="s">
        <v>2292</v>
      </c>
      <c r="P184" s="18">
        <v>30</v>
      </c>
      <c r="Q184" s="16" t="s">
        <v>2293</v>
      </c>
      <c r="R184" s="35" t="s">
        <v>18727</v>
      </c>
      <c r="S184" s="35" t="s">
        <v>34279</v>
      </c>
      <c r="T184" s="35" t="s">
        <v>192</v>
      </c>
      <c r="U184" s="17">
        <f>AE184</f>
        <v>6.782</v>
      </c>
      <c r="V184" s="16" t="s">
        <v>2292</v>
      </c>
      <c r="W184" s="16" t="s">
        <v>2276</v>
      </c>
      <c r="X184" s="16" t="s">
        <v>2295</v>
      </c>
      <c r="Y184" s="29" t="str">
        <f t="shared" si="527"/>
        <v>78X54X08</v>
      </c>
      <c r="Z184" s="30" t="str">
        <f t="shared" si="528"/>
        <v>78</v>
      </c>
      <c r="AA184" s="30" t="str">
        <f t="shared" si="529"/>
        <v>54</v>
      </c>
      <c r="AB184" s="30" t="str">
        <f t="shared" si="530"/>
        <v>08</v>
      </c>
      <c r="AC184" s="19" t="str">
        <f t="shared" ref="AC184:AD184" si="533">AC183</f>
        <v>78</v>
      </c>
      <c r="AD184" s="19" t="str">
        <f t="shared" si="533"/>
        <v>54</v>
      </c>
      <c r="AE184" s="20">
        <f>ROUNDUP(((((AC184+AD184)*2)+3)*0.0254),3)</f>
        <v>6.782</v>
      </c>
      <c r="AG184" s="21">
        <f t="shared" ref="AG184:AG189" si="534">U184</f>
        <v>6.782</v>
      </c>
      <c r="AH184" s="25">
        <f>VLOOKUP(R184,'SFG-RM'!A:B,2,0)</f>
        <v>21.475377269999999</v>
      </c>
      <c r="AI184" s="19">
        <f t="shared" si="522"/>
        <v>145.64600864514</v>
      </c>
      <c r="AJ184" s="41"/>
      <c r="AK184" s="41"/>
      <c r="AL184" s="41"/>
      <c r="AM184" s="41"/>
      <c r="AN184" s="41"/>
      <c r="AO184" s="41"/>
      <c r="AP184" s="41"/>
      <c r="AQ184" s="41"/>
      <c r="AR184" s="41"/>
      <c r="AS184" s="43"/>
      <c r="AT184" s="37">
        <f t="shared" si="531"/>
        <v>173.59</v>
      </c>
      <c r="AU184" s="31">
        <f t="shared" si="531"/>
        <v>196</v>
      </c>
    </row>
    <row r="185" spans="1:47">
      <c r="A185" s="40">
        <v>184</v>
      </c>
      <c r="B185" s="39">
        <v>4</v>
      </c>
      <c r="C185" s="15">
        <f t="shared" ref="C185:H185" si="535">C184</f>
        <v>21</v>
      </c>
      <c r="D185" s="15" t="str">
        <f t="shared" si="535"/>
        <v>28.03.2024</v>
      </c>
      <c r="E185" s="16" t="str">
        <f t="shared" si="535"/>
        <v>SFG-FRBNET-MEM-BOR-78X54X08</v>
      </c>
      <c r="F185" s="16" t="str">
        <f t="shared" si="535"/>
        <v>Restonic Hotel Motel Bonnell Euro Top Memory Border 78X54X08</v>
      </c>
      <c r="G185" s="16" t="str">
        <f t="shared" si="535"/>
        <v>SFG-FRBNET-MEM-BOR-78X54X08</v>
      </c>
      <c r="H185" s="16" t="str">
        <f t="shared" si="535"/>
        <v>Restonic Hotel Motel Bonnell Euro Top Memory Border 78X54X08</v>
      </c>
      <c r="I185" s="16" t="s">
        <v>2288</v>
      </c>
      <c r="J185" s="16" t="s">
        <v>2289</v>
      </c>
      <c r="K185" s="16" t="s">
        <v>2290</v>
      </c>
      <c r="L185" s="16" t="s">
        <v>25</v>
      </c>
      <c r="M185" s="17">
        <v>1</v>
      </c>
      <c r="N185" s="16" t="s">
        <v>2291</v>
      </c>
      <c r="O185" s="16" t="s">
        <v>2292</v>
      </c>
      <c r="P185" s="18">
        <v>40</v>
      </c>
      <c r="Q185" s="16" t="s">
        <v>2293</v>
      </c>
      <c r="R185" s="35" t="s">
        <v>1964</v>
      </c>
      <c r="S185" s="35" t="s">
        <v>1965</v>
      </c>
      <c r="T185" s="35" t="s">
        <v>25</v>
      </c>
      <c r="U185" s="36">
        <v>1</v>
      </c>
      <c r="V185" s="16" t="s">
        <v>2294</v>
      </c>
      <c r="W185" s="16" t="s">
        <v>2276</v>
      </c>
      <c r="X185" s="16" t="s">
        <v>2295</v>
      </c>
      <c r="Y185" s="29" t="str">
        <f t="shared" si="527"/>
        <v>78X54X08</v>
      </c>
      <c r="Z185" s="30" t="str">
        <f t="shared" si="528"/>
        <v>78</v>
      </c>
      <c r="AA185" s="30" t="str">
        <f t="shared" si="529"/>
        <v>54</v>
      </c>
      <c r="AB185" s="30" t="str">
        <f t="shared" si="530"/>
        <v>08</v>
      </c>
      <c r="AC185" s="19" t="str">
        <f t="shared" ref="AC185:AD185" si="536">AC184</f>
        <v>78</v>
      </c>
      <c r="AD185" s="19" t="str">
        <f t="shared" si="536"/>
        <v>54</v>
      </c>
      <c r="AE185" s="20">
        <f>ROUNDUP(((((72+30)*2)+3)*0.0254),3)</f>
        <v>5.258</v>
      </c>
      <c r="AG185" s="21">
        <f t="shared" si="534"/>
        <v>1</v>
      </c>
      <c r="AH185">
        <f>VLOOKUP(R185,'Rm-feb-24'!B:P,15,0)</f>
        <v>5.9957000000000003</v>
      </c>
      <c r="AI185" s="19">
        <f t="shared" si="522"/>
        <v>5.9957000000000003</v>
      </c>
      <c r="AJ185" s="41"/>
      <c r="AK185" s="41"/>
      <c r="AL185" s="41"/>
      <c r="AM185" s="41"/>
      <c r="AN185" s="41"/>
      <c r="AO185" s="41"/>
      <c r="AP185" s="41"/>
      <c r="AQ185" s="41"/>
      <c r="AR185" s="41"/>
      <c r="AS185" s="43"/>
      <c r="AT185" s="37">
        <f t="shared" si="531"/>
        <v>173.59</v>
      </c>
      <c r="AU185" s="31">
        <f t="shared" si="531"/>
        <v>196</v>
      </c>
    </row>
    <row r="186" spans="1:47">
      <c r="A186" s="40">
        <v>185</v>
      </c>
      <c r="B186" s="39">
        <v>5</v>
      </c>
      <c r="C186" s="15">
        <f t="shared" ref="C186:H186" si="537">C185</f>
        <v>21</v>
      </c>
      <c r="D186" s="15" t="str">
        <f t="shared" si="537"/>
        <v>28.03.2024</v>
      </c>
      <c r="E186" s="16" t="str">
        <f t="shared" si="537"/>
        <v>SFG-FRBNET-MEM-BOR-78X54X08</v>
      </c>
      <c r="F186" s="16" t="str">
        <f t="shared" si="537"/>
        <v>Restonic Hotel Motel Bonnell Euro Top Memory Border 78X54X08</v>
      </c>
      <c r="G186" s="16" t="str">
        <f t="shared" si="537"/>
        <v>SFG-FRBNET-MEM-BOR-78X54X08</v>
      </c>
      <c r="H186" s="16" t="str">
        <f t="shared" si="537"/>
        <v>Restonic Hotel Motel Bonnell Euro Top Memory Border 78X54X08</v>
      </c>
      <c r="I186" s="16" t="s">
        <v>2288</v>
      </c>
      <c r="J186" s="16" t="s">
        <v>2289</v>
      </c>
      <c r="K186" s="16" t="s">
        <v>2290</v>
      </c>
      <c r="L186" s="16" t="s">
        <v>25</v>
      </c>
      <c r="M186" s="17">
        <v>1</v>
      </c>
      <c r="N186" s="16" t="s">
        <v>2291</v>
      </c>
      <c r="O186" s="16" t="s">
        <v>2292</v>
      </c>
      <c r="P186" s="18">
        <v>50</v>
      </c>
      <c r="Q186" s="16" t="s">
        <v>2293</v>
      </c>
      <c r="R186" s="35" t="s">
        <v>459</v>
      </c>
      <c r="S186" s="35" t="s">
        <v>460</v>
      </c>
      <c r="T186" s="35" t="s">
        <v>25</v>
      </c>
      <c r="U186" s="36">
        <v>1</v>
      </c>
      <c r="V186" s="16" t="s">
        <v>2294</v>
      </c>
      <c r="W186" s="16" t="s">
        <v>2276</v>
      </c>
      <c r="X186" s="16" t="s">
        <v>2295</v>
      </c>
      <c r="Y186" s="29" t="str">
        <f t="shared" si="527"/>
        <v>78X54X08</v>
      </c>
      <c r="Z186" s="30" t="str">
        <f t="shared" si="528"/>
        <v>78</v>
      </c>
      <c r="AA186" s="30" t="str">
        <f t="shared" si="529"/>
        <v>54</v>
      </c>
      <c r="AB186" s="30" t="str">
        <f t="shared" si="530"/>
        <v>08</v>
      </c>
      <c r="AC186" s="19" t="str">
        <f t="shared" ref="AC186:AD186" si="538">AC185</f>
        <v>78</v>
      </c>
      <c r="AD186" s="19" t="str">
        <f t="shared" si="538"/>
        <v>54</v>
      </c>
      <c r="AG186" s="21">
        <f t="shared" si="534"/>
        <v>1</v>
      </c>
      <c r="AH186">
        <f>VLOOKUP(R186,'Rm-feb-24'!B:P,15,0)</f>
        <v>1.3274999999999999</v>
      </c>
      <c r="AI186" s="19">
        <f t="shared" si="522"/>
        <v>1.3274999999999999</v>
      </c>
      <c r="AJ186" s="41"/>
      <c r="AK186" s="41"/>
      <c r="AL186" s="41"/>
      <c r="AM186" s="41"/>
      <c r="AN186" s="41"/>
      <c r="AO186" s="41"/>
      <c r="AP186" s="41"/>
      <c r="AQ186" s="41"/>
      <c r="AR186" s="41"/>
      <c r="AS186" s="43"/>
      <c r="AT186" s="37">
        <f t="shared" si="531"/>
        <v>173.59</v>
      </c>
      <c r="AU186" s="31">
        <f t="shared" si="531"/>
        <v>196</v>
      </c>
    </row>
    <row r="187" spans="1:47">
      <c r="A187" s="40">
        <v>186</v>
      </c>
      <c r="B187" s="39">
        <v>6</v>
      </c>
      <c r="C187" s="15">
        <f t="shared" ref="C187:H187" si="539">C186</f>
        <v>21</v>
      </c>
      <c r="D187" s="15" t="str">
        <f t="shared" si="539"/>
        <v>28.03.2024</v>
      </c>
      <c r="E187" s="16" t="str">
        <f t="shared" si="539"/>
        <v>SFG-FRBNET-MEM-BOR-78X54X08</v>
      </c>
      <c r="F187" s="16" t="str">
        <f t="shared" si="539"/>
        <v>Restonic Hotel Motel Bonnell Euro Top Memory Border 78X54X08</v>
      </c>
      <c r="G187" s="16" t="str">
        <f t="shared" si="539"/>
        <v>SFG-FRBNET-MEM-BOR-78X54X08</v>
      </c>
      <c r="H187" s="16" t="str">
        <f t="shared" si="539"/>
        <v>Restonic Hotel Motel Bonnell Euro Top Memory Border 78X54X08</v>
      </c>
      <c r="I187" s="16" t="s">
        <v>2288</v>
      </c>
      <c r="J187" s="16" t="s">
        <v>2289</v>
      </c>
      <c r="K187" s="16" t="s">
        <v>2290</v>
      </c>
      <c r="L187" s="16" t="s">
        <v>25</v>
      </c>
      <c r="M187" s="17">
        <v>1</v>
      </c>
      <c r="N187" s="16" t="s">
        <v>2291</v>
      </c>
      <c r="O187" s="16" t="s">
        <v>2292</v>
      </c>
      <c r="P187" s="18">
        <v>60</v>
      </c>
      <c r="Q187" s="16" t="s">
        <v>2293</v>
      </c>
      <c r="R187" s="35" t="s">
        <v>2232</v>
      </c>
      <c r="S187" s="35" t="s">
        <v>2233</v>
      </c>
      <c r="T187" s="35" t="s">
        <v>25</v>
      </c>
      <c r="U187" s="36">
        <v>1</v>
      </c>
      <c r="V187" s="16" t="s">
        <v>2294</v>
      </c>
      <c r="W187" s="16" t="s">
        <v>2276</v>
      </c>
      <c r="X187" s="16" t="s">
        <v>2295</v>
      </c>
      <c r="Y187" s="29" t="str">
        <f t="shared" si="527"/>
        <v>78X54X08</v>
      </c>
      <c r="Z187" s="30" t="str">
        <f t="shared" si="528"/>
        <v>78</v>
      </c>
      <c r="AA187" s="30" t="str">
        <f t="shared" si="529"/>
        <v>54</v>
      </c>
      <c r="AB187" s="30" t="str">
        <f t="shared" si="530"/>
        <v>08</v>
      </c>
      <c r="AC187" s="19" t="str">
        <f t="shared" ref="AC187:AD187" si="540">AC186</f>
        <v>78</v>
      </c>
      <c r="AD187" s="19" t="str">
        <f t="shared" si="540"/>
        <v>54</v>
      </c>
      <c r="AG187" s="21">
        <f t="shared" si="534"/>
        <v>1</v>
      </c>
      <c r="AH187">
        <f>VLOOKUP(R187,'Rm-feb-24'!B:P,15,0)</f>
        <v>1.7318</v>
      </c>
      <c r="AI187" s="19">
        <f t="shared" si="522"/>
        <v>1.7318</v>
      </c>
      <c r="AJ187" s="41"/>
      <c r="AK187" s="41"/>
      <c r="AL187" s="41"/>
      <c r="AM187" s="41"/>
      <c r="AN187" s="41"/>
      <c r="AO187" s="41"/>
      <c r="AP187" s="41"/>
      <c r="AQ187" s="41"/>
      <c r="AR187" s="41"/>
      <c r="AS187" s="43"/>
      <c r="AT187" s="37">
        <f t="shared" si="531"/>
        <v>173.59</v>
      </c>
      <c r="AU187" s="31">
        <f t="shared" si="531"/>
        <v>196</v>
      </c>
    </row>
    <row r="188" spans="1:47">
      <c r="A188" s="40">
        <v>187</v>
      </c>
      <c r="B188" s="39">
        <v>7</v>
      </c>
      <c r="C188" s="15">
        <f t="shared" ref="C188:H188" si="541">C187</f>
        <v>21</v>
      </c>
      <c r="D188" s="15" t="str">
        <f t="shared" si="541"/>
        <v>28.03.2024</v>
      </c>
      <c r="E188" s="16" t="str">
        <f t="shared" si="541"/>
        <v>SFG-FRBNET-MEM-BOR-78X54X08</v>
      </c>
      <c r="F188" s="16" t="str">
        <f t="shared" si="541"/>
        <v>Restonic Hotel Motel Bonnell Euro Top Memory Border 78X54X08</v>
      </c>
      <c r="G188" s="16" t="str">
        <f t="shared" si="541"/>
        <v>SFG-FRBNET-MEM-BOR-78X54X08</v>
      </c>
      <c r="H188" s="16" t="str">
        <f t="shared" si="541"/>
        <v>Restonic Hotel Motel Bonnell Euro Top Memory Border 78X54X08</v>
      </c>
      <c r="I188" s="16" t="s">
        <v>2288</v>
      </c>
      <c r="J188" s="16" t="s">
        <v>2289</v>
      </c>
      <c r="K188" s="16" t="s">
        <v>2290</v>
      </c>
      <c r="L188" s="16" t="s">
        <v>25</v>
      </c>
      <c r="M188" s="17">
        <v>1</v>
      </c>
      <c r="N188" s="16" t="s">
        <v>2291</v>
      </c>
      <c r="O188" s="16" t="s">
        <v>2292</v>
      </c>
      <c r="P188" s="18">
        <v>70</v>
      </c>
      <c r="Q188" s="16" t="s">
        <v>2293</v>
      </c>
      <c r="R188" s="35" t="s">
        <v>18739</v>
      </c>
      <c r="S188" s="35" t="s">
        <v>34278</v>
      </c>
      <c r="T188" s="35" t="s">
        <v>192</v>
      </c>
      <c r="U188" s="36">
        <v>0.64</v>
      </c>
      <c r="V188" s="16" t="s">
        <v>2292</v>
      </c>
      <c r="W188" s="16" t="s">
        <v>2276</v>
      </c>
      <c r="X188" s="16" t="s">
        <v>2295</v>
      </c>
      <c r="Y188" s="29" t="str">
        <f t="shared" si="527"/>
        <v>78X54X08</v>
      </c>
      <c r="Z188" s="30" t="str">
        <f t="shared" si="528"/>
        <v>78</v>
      </c>
      <c r="AA188" s="30" t="str">
        <f t="shared" si="529"/>
        <v>54</v>
      </c>
      <c r="AB188" s="30" t="str">
        <f t="shared" si="530"/>
        <v>08</v>
      </c>
      <c r="AC188" s="19" t="str">
        <f t="shared" ref="AC188:AD188" si="542">AC187</f>
        <v>78</v>
      </c>
      <c r="AD188" s="19" t="str">
        <f t="shared" si="542"/>
        <v>54</v>
      </c>
      <c r="AG188" s="21">
        <f t="shared" si="534"/>
        <v>0.64</v>
      </c>
      <c r="AH188" s="25">
        <f>VLOOKUP(R188,'SFG-RM'!A:B,2,0)</f>
        <v>14.621455289401199</v>
      </c>
      <c r="AI188" s="19">
        <f t="shared" si="522"/>
        <v>9.3577313852167681</v>
      </c>
      <c r="AJ188" s="41"/>
      <c r="AK188" s="41"/>
      <c r="AL188" s="41"/>
      <c r="AM188" s="41"/>
      <c r="AN188" s="41"/>
      <c r="AO188" s="41"/>
      <c r="AP188" s="41"/>
      <c r="AQ188" s="41"/>
      <c r="AR188" s="41"/>
      <c r="AS188" s="43"/>
      <c r="AT188" s="37">
        <f t="shared" si="531"/>
        <v>173.59</v>
      </c>
      <c r="AU188" s="31">
        <f t="shared" si="531"/>
        <v>196</v>
      </c>
    </row>
    <row r="189" spans="1:47">
      <c r="A189" s="40">
        <v>188</v>
      </c>
      <c r="B189" s="39">
        <v>8</v>
      </c>
      <c r="C189" s="15">
        <f t="shared" ref="C189:H189" si="543">C188</f>
        <v>21</v>
      </c>
      <c r="D189" s="15" t="str">
        <f t="shared" si="543"/>
        <v>28.03.2024</v>
      </c>
      <c r="E189" s="16" t="str">
        <f t="shared" si="543"/>
        <v>SFG-FRBNET-MEM-BOR-78X54X08</v>
      </c>
      <c r="F189" s="16" t="str">
        <f t="shared" si="543"/>
        <v>Restonic Hotel Motel Bonnell Euro Top Memory Border 78X54X08</v>
      </c>
      <c r="G189" s="16" t="str">
        <f t="shared" si="543"/>
        <v>SFG-FRBNET-MEM-BOR-78X54X08</v>
      </c>
      <c r="H189" s="16" t="str">
        <f t="shared" si="543"/>
        <v>Restonic Hotel Motel Bonnell Euro Top Memory Border 78X54X08</v>
      </c>
      <c r="I189" s="16" t="s">
        <v>2288</v>
      </c>
      <c r="J189" s="16" t="s">
        <v>2289</v>
      </c>
      <c r="K189" s="16" t="s">
        <v>2290</v>
      </c>
      <c r="L189" s="16" t="s">
        <v>25</v>
      </c>
      <c r="M189" s="17">
        <v>1</v>
      </c>
      <c r="N189" s="16" t="s">
        <v>2291</v>
      </c>
      <c r="O189" s="16" t="s">
        <v>2292</v>
      </c>
      <c r="P189" s="18">
        <v>80</v>
      </c>
      <c r="Q189" s="16" t="s">
        <v>2293</v>
      </c>
      <c r="R189" s="35" t="s">
        <v>1479</v>
      </c>
      <c r="S189" s="35" t="s">
        <v>1480</v>
      </c>
      <c r="T189" s="35" t="s">
        <v>165</v>
      </c>
      <c r="U189" s="36">
        <v>2</v>
      </c>
      <c r="V189" s="16" t="s">
        <v>2294</v>
      </c>
      <c r="W189" s="16" t="s">
        <v>2276</v>
      </c>
      <c r="X189" s="16" t="s">
        <v>2295</v>
      </c>
      <c r="Y189" s="29" t="str">
        <f t="shared" si="527"/>
        <v>78X54X08</v>
      </c>
      <c r="Z189" s="30" t="str">
        <f t="shared" si="528"/>
        <v>78</v>
      </c>
      <c r="AA189" s="30" t="str">
        <f t="shared" si="529"/>
        <v>54</v>
      </c>
      <c r="AB189" s="30" t="str">
        <f t="shared" si="530"/>
        <v>08</v>
      </c>
      <c r="AC189" s="19" t="str">
        <f t="shared" ref="AC189:AD189" si="544">AC188</f>
        <v>78</v>
      </c>
      <c r="AD189" s="19" t="str">
        <f t="shared" si="544"/>
        <v>54</v>
      </c>
      <c r="AG189" s="21">
        <f t="shared" si="534"/>
        <v>2</v>
      </c>
      <c r="AH189">
        <f>VLOOKUP(R189,'Rm-feb-24'!B:P,15,0)</f>
        <v>4.6721000000000004</v>
      </c>
      <c r="AI189" s="19">
        <f t="shared" si="522"/>
        <v>9.3442000000000007</v>
      </c>
      <c r="AJ189" s="41"/>
      <c r="AK189" s="41"/>
      <c r="AL189" s="41"/>
      <c r="AM189" s="41"/>
      <c r="AN189" s="41"/>
      <c r="AO189" s="41"/>
      <c r="AP189" s="41"/>
      <c r="AQ189" s="41"/>
      <c r="AR189" s="41"/>
      <c r="AS189" s="43"/>
      <c r="AT189" s="37">
        <f t="shared" si="531"/>
        <v>173.59</v>
      </c>
      <c r="AU189" s="31">
        <f t="shared" si="531"/>
        <v>196</v>
      </c>
    </row>
    <row r="190" spans="1:47">
      <c r="A190" s="40">
        <v>189</v>
      </c>
    </row>
    <row r="191" spans="1:47">
      <c r="A191" s="40">
        <v>190</v>
      </c>
      <c r="B191" s="39">
        <v>1</v>
      </c>
      <c r="C191" s="15">
        <v>22</v>
      </c>
      <c r="D191" s="15" t="s">
        <v>34276</v>
      </c>
      <c r="E191" s="38" t="s">
        <v>34322</v>
      </c>
      <c r="F191" s="38" t="s">
        <v>34323</v>
      </c>
      <c r="G191" s="16" t="str">
        <f>E191</f>
        <v>SFG-FRBNET-MEM-BOR-78X57X08</v>
      </c>
      <c r="H191" s="16" t="str">
        <f>F191</f>
        <v>Restonic Hotel Motel Bonnell Euro Top Memory Border 78X57X08</v>
      </c>
      <c r="I191" s="16" t="s">
        <v>2288</v>
      </c>
      <c r="J191" s="16" t="s">
        <v>2289</v>
      </c>
      <c r="K191" s="16" t="s">
        <v>2290</v>
      </c>
      <c r="L191" s="16" t="s">
        <v>25</v>
      </c>
      <c r="M191" s="17">
        <v>1</v>
      </c>
      <c r="N191" s="16" t="s">
        <v>2291</v>
      </c>
      <c r="O191" s="16" t="s">
        <v>2292</v>
      </c>
      <c r="P191" s="18">
        <v>10</v>
      </c>
      <c r="Q191" s="16" t="s">
        <v>2293</v>
      </c>
      <c r="R191" s="35" t="s">
        <v>1659</v>
      </c>
      <c r="S191" s="35" t="s">
        <v>1660</v>
      </c>
      <c r="T191" s="35" t="s">
        <v>192</v>
      </c>
      <c r="U191" s="17">
        <v>5.6</v>
      </c>
      <c r="V191" s="16" t="s">
        <v>2294</v>
      </c>
      <c r="W191" s="16" t="s">
        <v>2276</v>
      </c>
      <c r="X191" s="16" t="s">
        <v>2295</v>
      </c>
      <c r="Y191" s="29" t="str">
        <f>RIGHT(E191,8)</f>
        <v>78X57X08</v>
      </c>
      <c r="Z191" s="30" t="str">
        <f>LEFT(Y191,2)</f>
        <v>78</v>
      </c>
      <c r="AA191" s="30" t="str">
        <f>MID(Y191,4,2)</f>
        <v>57</v>
      </c>
      <c r="AB191" s="30" t="str">
        <f>RIGHT(Y191,2)</f>
        <v>08</v>
      </c>
      <c r="AC191" s="19" t="str">
        <f>Z191</f>
        <v>78</v>
      </c>
      <c r="AD191" s="19" t="str">
        <f>AA191</f>
        <v>57</v>
      </c>
      <c r="AG191" s="20">
        <f>U191/10000</f>
        <v>5.5999999999999995E-4</v>
      </c>
      <c r="AH191">
        <f>VLOOKUP(R191,'Rm-feb-24'!B:P,15,0)</f>
        <v>231.14230000000001</v>
      </c>
      <c r="AI191" s="19">
        <f t="shared" ref="AI191:AI198" si="545">AG191*AH191</f>
        <v>0.129439688</v>
      </c>
      <c r="AJ191" s="41">
        <f>SUM(AI191:AI198)</f>
        <v>176.87611244066676</v>
      </c>
      <c r="AK191" s="41">
        <f>ROUND(AJ191,3)</f>
        <v>176.876</v>
      </c>
      <c r="AL191" s="41">
        <f>AK191</f>
        <v>176.876</v>
      </c>
      <c r="AM191" s="41">
        <f>+AL191+AR191</f>
        <v>198.764228124</v>
      </c>
      <c r="AN191" s="41">
        <f>+SUM(((AL191*3%*18%)))</f>
        <v>0.95513039999999994</v>
      </c>
      <c r="AO191" s="41">
        <f t="shared" ref="AO191" si="546">+SUM(((AL191*14.33%*53%)))</f>
        <v>13.433555324000002</v>
      </c>
      <c r="AP191" s="41">
        <f t="shared" ref="AP191" si="547">+SUM(((AL191*5.92%*53%)))</f>
        <v>5.5496613760000004</v>
      </c>
      <c r="AQ191" s="41">
        <f t="shared" ref="AQ191" si="548">+SUM(((AL191*2.08%*53%)))</f>
        <v>1.9498810240000002</v>
      </c>
      <c r="AR191" s="41">
        <f>SUM(AN191:AQ191)</f>
        <v>21.888228124000001</v>
      </c>
      <c r="AS191" s="42">
        <f>ROUNDUP(AM191,0)</f>
        <v>199</v>
      </c>
      <c r="AT191" s="37">
        <f>AL191</f>
        <v>176.876</v>
      </c>
      <c r="AU191" s="31">
        <f>AS191</f>
        <v>199</v>
      </c>
    </row>
    <row r="192" spans="1:47">
      <c r="A192" s="40">
        <v>191</v>
      </c>
      <c r="B192" s="39">
        <v>2</v>
      </c>
      <c r="C192" s="15">
        <f t="shared" ref="C192:H192" si="549">C191</f>
        <v>22</v>
      </c>
      <c r="D192" s="15" t="str">
        <f t="shared" si="549"/>
        <v>28.03.2024</v>
      </c>
      <c r="E192" s="16" t="str">
        <f t="shared" si="549"/>
        <v>SFG-FRBNET-MEM-BOR-78X57X08</v>
      </c>
      <c r="F192" s="16" t="str">
        <f t="shared" si="549"/>
        <v>Restonic Hotel Motel Bonnell Euro Top Memory Border 78X57X08</v>
      </c>
      <c r="G192" s="16" t="str">
        <f t="shared" si="549"/>
        <v>SFG-FRBNET-MEM-BOR-78X57X08</v>
      </c>
      <c r="H192" s="16" t="str">
        <f t="shared" si="549"/>
        <v>Restonic Hotel Motel Bonnell Euro Top Memory Border 78X57X08</v>
      </c>
      <c r="I192" s="16" t="s">
        <v>2288</v>
      </c>
      <c r="J192" s="16" t="s">
        <v>2289</v>
      </c>
      <c r="K192" s="16" t="s">
        <v>2290</v>
      </c>
      <c r="L192" s="16" t="s">
        <v>25</v>
      </c>
      <c r="M192" s="17">
        <v>1</v>
      </c>
      <c r="N192" s="16" t="s">
        <v>2291</v>
      </c>
      <c r="O192" s="16" t="s">
        <v>2292</v>
      </c>
      <c r="P192" s="18">
        <v>20</v>
      </c>
      <c r="Q192" s="16" t="s">
        <v>2293</v>
      </c>
      <c r="R192" s="35" t="s">
        <v>698</v>
      </c>
      <c r="S192" s="35" t="s">
        <v>699</v>
      </c>
      <c r="T192" s="35" t="s">
        <v>192</v>
      </c>
      <c r="U192" s="17">
        <v>5</v>
      </c>
      <c r="V192" s="16" t="s">
        <v>2294</v>
      </c>
      <c r="W192" s="16" t="s">
        <v>2276</v>
      </c>
      <c r="X192" s="16" t="s">
        <v>2295</v>
      </c>
      <c r="Y192" s="29" t="str">
        <f t="shared" ref="Y192:Y198" si="550">RIGHT(E192,8)</f>
        <v>78X57X08</v>
      </c>
      <c r="Z192" s="30" t="str">
        <f t="shared" ref="Z192:Z198" si="551">LEFT(Y192,2)</f>
        <v>78</v>
      </c>
      <c r="AA192" s="30" t="str">
        <f t="shared" ref="AA192:AA198" si="552">MID(Y192,4,2)</f>
        <v>57</v>
      </c>
      <c r="AB192" s="30" t="str">
        <f t="shared" ref="AB192:AB198" si="553">RIGHT(Y192,2)</f>
        <v>08</v>
      </c>
      <c r="AC192" s="19" t="str">
        <f>AC191</f>
        <v>78</v>
      </c>
      <c r="AD192" s="19" t="str">
        <f>AD191</f>
        <v>57</v>
      </c>
      <c r="AG192" s="20">
        <f>U192/5000</f>
        <v>1E-3</v>
      </c>
      <c r="AH192">
        <f>VLOOKUP(R192,'Rm-feb-24'!B:P,15,0)</f>
        <v>58</v>
      </c>
      <c r="AI192" s="19">
        <f t="shared" si="545"/>
        <v>5.8000000000000003E-2</v>
      </c>
      <c r="AJ192" s="41"/>
      <c r="AK192" s="41"/>
      <c r="AL192" s="41"/>
      <c r="AM192" s="41"/>
      <c r="AN192" s="41"/>
      <c r="AO192" s="41"/>
      <c r="AP192" s="41"/>
      <c r="AQ192" s="41"/>
      <c r="AR192" s="41"/>
      <c r="AS192" s="43"/>
      <c r="AT192" s="37">
        <f t="shared" ref="AT192:AU192" si="554">AT191</f>
        <v>176.876</v>
      </c>
      <c r="AU192" s="31">
        <f t="shared" si="554"/>
        <v>199</v>
      </c>
    </row>
    <row r="193" spans="1:47">
      <c r="A193" s="40">
        <v>192</v>
      </c>
      <c r="B193" s="39">
        <v>3</v>
      </c>
      <c r="C193" s="15">
        <f t="shared" ref="C193:H193" si="555">C192</f>
        <v>22</v>
      </c>
      <c r="D193" s="15" t="str">
        <f t="shared" si="555"/>
        <v>28.03.2024</v>
      </c>
      <c r="E193" s="16" t="str">
        <f t="shared" si="555"/>
        <v>SFG-FRBNET-MEM-BOR-78X57X08</v>
      </c>
      <c r="F193" s="16" t="str">
        <f t="shared" si="555"/>
        <v>Restonic Hotel Motel Bonnell Euro Top Memory Border 78X57X08</v>
      </c>
      <c r="G193" s="16" t="str">
        <f t="shared" si="555"/>
        <v>SFG-FRBNET-MEM-BOR-78X57X08</v>
      </c>
      <c r="H193" s="16" t="str">
        <f t="shared" si="555"/>
        <v>Restonic Hotel Motel Bonnell Euro Top Memory Border 78X57X08</v>
      </c>
      <c r="I193" s="16" t="s">
        <v>2288</v>
      </c>
      <c r="J193" s="16" t="s">
        <v>2289</v>
      </c>
      <c r="K193" s="16" t="s">
        <v>2290</v>
      </c>
      <c r="L193" s="16" t="s">
        <v>25</v>
      </c>
      <c r="M193" s="17">
        <v>1</v>
      </c>
      <c r="N193" s="16" t="s">
        <v>2291</v>
      </c>
      <c r="O193" s="16" t="s">
        <v>2292</v>
      </c>
      <c r="P193" s="18">
        <v>30</v>
      </c>
      <c r="Q193" s="16" t="s">
        <v>2293</v>
      </c>
      <c r="R193" s="35" t="s">
        <v>18727</v>
      </c>
      <c r="S193" s="35" t="s">
        <v>34279</v>
      </c>
      <c r="T193" s="35" t="s">
        <v>192</v>
      </c>
      <c r="U193" s="17">
        <f>AE193</f>
        <v>6.9350000000000005</v>
      </c>
      <c r="V193" s="16" t="s">
        <v>2292</v>
      </c>
      <c r="W193" s="16" t="s">
        <v>2276</v>
      </c>
      <c r="X193" s="16" t="s">
        <v>2295</v>
      </c>
      <c r="Y193" s="29" t="str">
        <f t="shared" si="550"/>
        <v>78X57X08</v>
      </c>
      <c r="Z193" s="30" t="str">
        <f t="shared" si="551"/>
        <v>78</v>
      </c>
      <c r="AA193" s="30" t="str">
        <f t="shared" si="552"/>
        <v>57</v>
      </c>
      <c r="AB193" s="30" t="str">
        <f t="shared" si="553"/>
        <v>08</v>
      </c>
      <c r="AC193" s="19" t="str">
        <f t="shared" ref="AC193:AD193" si="556">AC192</f>
        <v>78</v>
      </c>
      <c r="AD193" s="19" t="str">
        <f t="shared" si="556"/>
        <v>57</v>
      </c>
      <c r="AE193" s="20">
        <f>ROUNDUP(((((AC193+AD193)*2)+3)*0.0254),3)</f>
        <v>6.9350000000000005</v>
      </c>
      <c r="AG193" s="21">
        <f t="shared" ref="AG193:AG198" si="557">U193</f>
        <v>6.9350000000000005</v>
      </c>
      <c r="AH193" s="25">
        <f>VLOOKUP(R193,'SFG-RM'!A:B,2,0)</f>
        <v>21.475377269999999</v>
      </c>
      <c r="AI193" s="19">
        <f t="shared" si="545"/>
        <v>148.93174136745</v>
      </c>
      <c r="AJ193" s="41"/>
      <c r="AK193" s="41"/>
      <c r="AL193" s="41"/>
      <c r="AM193" s="41"/>
      <c r="AN193" s="41"/>
      <c r="AO193" s="41"/>
      <c r="AP193" s="41"/>
      <c r="AQ193" s="41"/>
      <c r="AR193" s="41"/>
      <c r="AS193" s="43"/>
      <c r="AT193" s="37">
        <f t="shared" ref="AT193:AU193" si="558">AT192</f>
        <v>176.876</v>
      </c>
      <c r="AU193" s="31">
        <f t="shared" si="558"/>
        <v>199</v>
      </c>
    </row>
    <row r="194" spans="1:47">
      <c r="A194" s="40">
        <v>193</v>
      </c>
      <c r="B194" s="39">
        <v>4</v>
      </c>
      <c r="C194" s="15">
        <f t="shared" ref="C194:H194" si="559">C193</f>
        <v>22</v>
      </c>
      <c r="D194" s="15" t="str">
        <f t="shared" si="559"/>
        <v>28.03.2024</v>
      </c>
      <c r="E194" s="16" t="str">
        <f t="shared" si="559"/>
        <v>SFG-FRBNET-MEM-BOR-78X57X08</v>
      </c>
      <c r="F194" s="16" t="str">
        <f t="shared" si="559"/>
        <v>Restonic Hotel Motel Bonnell Euro Top Memory Border 78X57X08</v>
      </c>
      <c r="G194" s="16" t="str">
        <f t="shared" si="559"/>
        <v>SFG-FRBNET-MEM-BOR-78X57X08</v>
      </c>
      <c r="H194" s="16" t="str">
        <f t="shared" si="559"/>
        <v>Restonic Hotel Motel Bonnell Euro Top Memory Border 78X57X08</v>
      </c>
      <c r="I194" s="16" t="s">
        <v>2288</v>
      </c>
      <c r="J194" s="16" t="s">
        <v>2289</v>
      </c>
      <c r="K194" s="16" t="s">
        <v>2290</v>
      </c>
      <c r="L194" s="16" t="s">
        <v>25</v>
      </c>
      <c r="M194" s="17">
        <v>1</v>
      </c>
      <c r="N194" s="16" t="s">
        <v>2291</v>
      </c>
      <c r="O194" s="16" t="s">
        <v>2292</v>
      </c>
      <c r="P194" s="18">
        <v>40</v>
      </c>
      <c r="Q194" s="16" t="s">
        <v>2293</v>
      </c>
      <c r="R194" s="35" t="s">
        <v>1964</v>
      </c>
      <c r="S194" s="35" t="s">
        <v>1965</v>
      </c>
      <c r="T194" s="35" t="s">
        <v>25</v>
      </c>
      <c r="U194" s="36">
        <v>1</v>
      </c>
      <c r="V194" s="16" t="s">
        <v>2294</v>
      </c>
      <c r="W194" s="16" t="s">
        <v>2276</v>
      </c>
      <c r="X194" s="16" t="s">
        <v>2295</v>
      </c>
      <c r="Y194" s="29" t="str">
        <f t="shared" si="550"/>
        <v>78X57X08</v>
      </c>
      <c r="Z194" s="30" t="str">
        <f t="shared" si="551"/>
        <v>78</v>
      </c>
      <c r="AA194" s="30" t="str">
        <f t="shared" si="552"/>
        <v>57</v>
      </c>
      <c r="AB194" s="30" t="str">
        <f t="shared" si="553"/>
        <v>08</v>
      </c>
      <c r="AC194" s="19" t="str">
        <f t="shared" ref="AC194:AD194" si="560">AC193</f>
        <v>78</v>
      </c>
      <c r="AD194" s="19" t="str">
        <f t="shared" si="560"/>
        <v>57</v>
      </c>
      <c r="AE194" s="20">
        <f>ROUNDUP(((((72+30)*2)+3)*0.0254),3)</f>
        <v>5.258</v>
      </c>
      <c r="AG194" s="21">
        <f t="shared" si="557"/>
        <v>1</v>
      </c>
      <c r="AH194">
        <f>VLOOKUP(R194,'Rm-feb-24'!B:P,15,0)</f>
        <v>5.9957000000000003</v>
      </c>
      <c r="AI194" s="19">
        <f t="shared" si="545"/>
        <v>5.9957000000000003</v>
      </c>
      <c r="AJ194" s="41"/>
      <c r="AK194" s="41"/>
      <c r="AL194" s="41"/>
      <c r="AM194" s="41"/>
      <c r="AN194" s="41"/>
      <c r="AO194" s="41"/>
      <c r="AP194" s="41"/>
      <c r="AQ194" s="41"/>
      <c r="AR194" s="41"/>
      <c r="AS194" s="43"/>
      <c r="AT194" s="37">
        <f t="shared" ref="AT194:AU194" si="561">AT193</f>
        <v>176.876</v>
      </c>
      <c r="AU194" s="31">
        <f t="shared" si="561"/>
        <v>199</v>
      </c>
    </row>
    <row r="195" spans="1:47">
      <c r="A195" s="40">
        <v>194</v>
      </c>
      <c r="B195" s="39">
        <v>5</v>
      </c>
      <c r="C195" s="15">
        <f t="shared" ref="C195:H195" si="562">C194</f>
        <v>22</v>
      </c>
      <c r="D195" s="15" t="str">
        <f t="shared" si="562"/>
        <v>28.03.2024</v>
      </c>
      <c r="E195" s="16" t="str">
        <f t="shared" si="562"/>
        <v>SFG-FRBNET-MEM-BOR-78X57X08</v>
      </c>
      <c r="F195" s="16" t="str">
        <f t="shared" si="562"/>
        <v>Restonic Hotel Motel Bonnell Euro Top Memory Border 78X57X08</v>
      </c>
      <c r="G195" s="16" t="str">
        <f t="shared" si="562"/>
        <v>SFG-FRBNET-MEM-BOR-78X57X08</v>
      </c>
      <c r="H195" s="16" t="str">
        <f t="shared" si="562"/>
        <v>Restonic Hotel Motel Bonnell Euro Top Memory Border 78X57X08</v>
      </c>
      <c r="I195" s="16" t="s">
        <v>2288</v>
      </c>
      <c r="J195" s="16" t="s">
        <v>2289</v>
      </c>
      <c r="K195" s="16" t="s">
        <v>2290</v>
      </c>
      <c r="L195" s="16" t="s">
        <v>25</v>
      </c>
      <c r="M195" s="17">
        <v>1</v>
      </c>
      <c r="N195" s="16" t="s">
        <v>2291</v>
      </c>
      <c r="O195" s="16" t="s">
        <v>2292</v>
      </c>
      <c r="P195" s="18">
        <v>50</v>
      </c>
      <c r="Q195" s="16" t="s">
        <v>2293</v>
      </c>
      <c r="R195" s="35" t="s">
        <v>459</v>
      </c>
      <c r="S195" s="35" t="s">
        <v>460</v>
      </c>
      <c r="T195" s="35" t="s">
        <v>25</v>
      </c>
      <c r="U195" s="36">
        <v>1</v>
      </c>
      <c r="V195" s="16" t="s">
        <v>2294</v>
      </c>
      <c r="W195" s="16" t="s">
        <v>2276</v>
      </c>
      <c r="X195" s="16" t="s">
        <v>2295</v>
      </c>
      <c r="Y195" s="29" t="str">
        <f t="shared" si="550"/>
        <v>78X57X08</v>
      </c>
      <c r="Z195" s="30" t="str">
        <f t="shared" si="551"/>
        <v>78</v>
      </c>
      <c r="AA195" s="30" t="str">
        <f t="shared" si="552"/>
        <v>57</v>
      </c>
      <c r="AB195" s="30" t="str">
        <f t="shared" si="553"/>
        <v>08</v>
      </c>
      <c r="AC195" s="19" t="str">
        <f t="shared" ref="AC195:AD195" si="563">AC194</f>
        <v>78</v>
      </c>
      <c r="AD195" s="19" t="str">
        <f t="shared" si="563"/>
        <v>57</v>
      </c>
      <c r="AG195" s="21">
        <f t="shared" si="557"/>
        <v>1</v>
      </c>
      <c r="AH195">
        <f>VLOOKUP(R195,'Rm-feb-24'!B:P,15,0)</f>
        <v>1.3274999999999999</v>
      </c>
      <c r="AI195" s="19">
        <f t="shared" si="545"/>
        <v>1.3274999999999999</v>
      </c>
      <c r="AJ195" s="41"/>
      <c r="AK195" s="41"/>
      <c r="AL195" s="41"/>
      <c r="AM195" s="41"/>
      <c r="AN195" s="41"/>
      <c r="AO195" s="41"/>
      <c r="AP195" s="41"/>
      <c r="AQ195" s="41"/>
      <c r="AR195" s="41"/>
      <c r="AS195" s="43"/>
      <c r="AT195" s="37">
        <f t="shared" ref="AT195:AU195" si="564">AT194</f>
        <v>176.876</v>
      </c>
      <c r="AU195" s="31">
        <f t="shared" si="564"/>
        <v>199</v>
      </c>
    </row>
    <row r="196" spans="1:47">
      <c r="A196" s="40">
        <v>195</v>
      </c>
      <c r="B196" s="39">
        <v>6</v>
      </c>
      <c r="C196" s="15">
        <f t="shared" ref="C196:H196" si="565">C195</f>
        <v>22</v>
      </c>
      <c r="D196" s="15" t="str">
        <f t="shared" si="565"/>
        <v>28.03.2024</v>
      </c>
      <c r="E196" s="16" t="str">
        <f t="shared" si="565"/>
        <v>SFG-FRBNET-MEM-BOR-78X57X08</v>
      </c>
      <c r="F196" s="16" t="str">
        <f t="shared" si="565"/>
        <v>Restonic Hotel Motel Bonnell Euro Top Memory Border 78X57X08</v>
      </c>
      <c r="G196" s="16" t="str">
        <f t="shared" si="565"/>
        <v>SFG-FRBNET-MEM-BOR-78X57X08</v>
      </c>
      <c r="H196" s="16" t="str">
        <f t="shared" si="565"/>
        <v>Restonic Hotel Motel Bonnell Euro Top Memory Border 78X57X08</v>
      </c>
      <c r="I196" s="16" t="s">
        <v>2288</v>
      </c>
      <c r="J196" s="16" t="s">
        <v>2289</v>
      </c>
      <c r="K196" s="16" t="s">
        <v>2290</v>
      </c>
      <c r="L196" s="16" t="s">
        <v>25</v>
      </c>
      <c r="M196" s="17">
        <v>1</v>
      </c>
      <c r="N196" s="16" t="s">
        <v>2291</v>
      </c>
      <c r="O196" s="16" t="s">
        <v>2292</v>
      </c>
      <c r="P196" s="18">
        <v>60</v>
      </c>
      <c r="Q196" s="16" t="s">
        <v>2293</v>
      </c>
      <c r="R196" s="35" t="s">
        <v>2232</v>
      </c>
      <c r="S196" s="35" t="s">
        <v>2233</v>
      </c>
      <c r="T196" s="35" t="s">
        <v>25</v>
      </c>
      <c r="U196" s="36">
        <v>1</v>
      </c>
      <c r="V196" s="16" t="s">
        <v>2294</v>
      </c>
      <c r="W196" s="16" t="s">
        <v>2276</v>
      </c>
      <c r="X196" s="16" t="s">
        <v>2295</v>
      </c>
      <c r="Y196" s="29" t="str">
        <f t="shared" si="550"/>
        <v>78X57X08</v>
      </c>
      <c r="Z196" s="30" t="str">
        <f t="shared" si="551"/>
        <v>78</v>
      </c>
      <c r="AA196" s="30" t="str">
        <f t="shared" si="552"/>
        <v>57</v>
      </c>
      <c r="AB196" s="30" t="str">
        <f t="shared" si="553"/>
        <v>08</v>
      </c>
      <c r="AC196" s="19" t="str">
        <f t="shared" ref="AC196:AD196" si="566">AC195</f>
        <v>78</v>
      </c>
      <c r="AD196" s="19" t="str">
        <f t="shared" si="566"/>
        <v>57</v>
      </c>
      <c r="AG196" s="21">
        <f t="shared" si="557"/>
        <v>1</v>
      </c>
      <c r="AH196">
        <f>VLOOKUP(R196,'Rm-feb-24'!B:P,15,0)</f>
        <v>1.7318</v>
      </c>
      <c r="AI196" s="19">
        <f t="shared" si="545"/>
        <v>1.7318</v>
      </c>
      <c r="AJ196" s="41"/>
      <c r="AK196" s="41"/>
      <c r="AL196" s="41"/>
      <c r="AM196" s="41"/>
      <c r="AN196" s="41"/>
      <c r="AO196" s="41"/>
      <c r="AP196" s="41"/>
      <c r="AQ196" s="41"/>
      <c r="AR196" s="41"/>
      <c r="AS196" s="43"/>
      <c r="AT196" s="37">
        <f t="shared" ref="AT196:AU196" si="567">AT195</f>
        <v>176.876</v>
      </c>
      <c r="AU196" s="31">
        <f t="shared" si="567"/>
        <v>199</v>
      </c>
    </row>
    <row r="197" spans="1:47">
      <c r="A197" s="40">
        <v>196</v>
      </c>
      <c r="B197" s="39">
        <v>7</v>
      </c>
      <c r="C197" s="15">
        <f t="shared" ref="C197:H197" si="568">C196</f>
        <v>22</v>
      </c>
      <c r="D197" s="15" t="str">
        <f t="shared" si="568"/>
        <v>28.03.2024</v>
      </c>
      <c r="E197" s="16" t="str">
        <f t="shared" si="568"/>
        <v>SFG-FRBNET-MEM-BOR-78X57X08</v>
      </c>
      <c r="F197" s="16" t="str">
        <f t="shared" si="568"/>
        <v>Restonic Hotel Motel Bonnell Euro Top Memory Border 78X57X08</v>
      </c>
      <c r="G197" s="16" t="str">
        <f t="shared" si="568"/>
        <v>SFG-FRBNET-MEM-BOR-78X57X08</v>
      </c>
      <c r="H197" s="16" t="str">
        <f t="shared" si="568"/>
        <v>Restonic Hotel Motel Bonnell Euro Top Memory Border 78X57X08</v>
      </c>
      <c r="I197" s="16" t="s">
        <v>2288</v>
      </c>
      <c r="J197" s="16" t="s">
        <v>2289</v>
      </c>
      <c r="K197" s="16" t="s">
        <v>2290</v>
      </c>
      <c r="L197" s="16" t="s">
        <v>25</v>
      </c>
      <c r="M197" s="17">
        <v>1</v>
      </c>
      <c r="N197" s="16" t="s">
        <v>2291</v>
      </c>
      <c r="O197" s="16" t="s">
        <v>2292</v>
      </c>
      <c r="P197" s="18">
        <v>70</v>
      </c>
      <c r="Q197" s="16" t="s">
        <v>2293</v>
      </c>
      <c r="R197" s="35" t="s">
        <v>18739</v>
      </c>
      <c r="S197" s="35" t="s">
        <v>34278</v>
      </c>
      <c r="T197" s="35" t="s">
        <v>192</v>
      </c>
      <c r="U197" s="36">
        <v>0.64</v>
      </c>
      <c r="V197" s="16" t="s">
        <v>2292</v>
      </c>
      <c r="W197" s="16" t="s">
        <v>2276</v>
      </c>
      <c r="X197" s="16" t="s">
        <v>2295</v>
      </c>
      <c r="Y197" s="29" t="str">
        <f t="shared" si="550"/>
        <v>78X57X08</v>
      </c>
      <c r="Z197" s="30" t="str">
        <f t="shared" si="551"/>
        <v>78</v>
      </c>
      <c r="AA197" s="30" t="str">
        <f t="shared" si="552"/>
        <v>57</v>
      </c>
      <c r="AB197" s="30" t="str">
        <f t="shared" si="553"/>
        <v>08</v>
      </c>
      <c r="AC197" s="19" t="str">
        <f t="shared" ref="AC197:AD197" si="569">AC196</f>
        <v>78</v>
      </c>
      <c r="AD197" s="19" t="str">
        <f t="shared" si="569"/>
        <v>57</v>
      </c>
      <c r="AG197" s="21">
        <f t="shared" si="557"/>
        <v>0.64</v>
      </c>
      <c r="AH197" s="25">
        <f>VLOOKUP(R197,'SFG-RM'!A:B,2,0)</f>
        <v>14.621455289401199</v>
      </c>
      <c r="AI197" s="19">
        <f t="shared" si="545"/>
        <v>9.3577313852167681</v>
      </c>
      <c r="AJ197" s="41"/>
      <c r="AK197" s="41"/>
      <c r="AL197" s="41"/>
      <c r="AM197" s="41"/>
      <c r="AN197" s="41"/>
      <c r="AO197" s="41"/>
      <c r="AP197" s="41"/>
      <c r="AQ197" s="41"/>
      <c r="AR197" s="41"/>
      <c r="AS197" s="43"/>
      <c r="AT197" s="37">
        <f t="shared" ref="AT197:AU197" si="570">AT196</f>
        <v>176.876</v>
      </c>
      <c r="AU197" s="31">
        <f t="shared" si="570"/>
        <v>199</v>
      </c>
    </row>
    <row r="198" spans="1:47">
      <c r="A198" s="40">
        <v>197</v>
      </c>
      <c r="B198" s="39">
        <v>8</v>
      </c>
      <c r="C198" s="15">
        <f t="shared" ref="C198:H198" si="571">C197</f>
        <v>22</v>
      </c>
      <c r="D198" s="15" t="str">
        <f t="shared" si="571"/>
        <v>28.03.2024</v>
      </c>
      <c r="E198" s="16" t="str">
        <f t="shared" si="571"/>
        <v>SFG-FRBNET-MEM-BOR-78X57X08</v>
      </c>
      <c r="F198" s="16" t="str">
        <f t="shared" si="571"/>
        <v>Restonic Hotel Motel Bonnell Euro Top Memory Border 78X57X08</v>
      </c>
      <c r="G198" s="16" t="str">
        <f t="shared" si="571"/>
        <v>SFG-FRBNET-MEM-BOR-78X57X08</v>
      </c>
      <c r="H198" s="16" t="str">
        <f t="shared" si="571"/>
        <v>Restonic Hotel Motel Bonnell Euro Top Memory Border 78X57X08</v>
      </c>
      <c r="I198" s="16" t="s">
        <v>2288</v>
      </c>
      <c r="J198" s="16" t="s">
        <v>2289</v>
      </c>
      <c r="K198" s="16" t="s">
        <v>2290</v>
      </c>
      <c r="L198" s="16" t="s">
        <v>25</v>
      </c>
      <c r="M198" s="17">
        <v>1</v>
      </c>
      <c r="N198" s="16" t="s">
        <v>2291</v>
      </c>
      <c r="O198" s="16" t="s">
        <v>2292</v>
      </c>
      <c r="P198" s="18">
        <v>80</v>
      </c>
      <c r="Q198" s="16" t="s">
        <v>2293</v>
      </c>
      <c r="R198" s="35" t="s">
        <v>1479</v>
      </c>
      <c r="S198" s="35" t="s">
        <v>1480</v>
      </c>
      <c r="T198" s="35" t="s">
        <v>165</v>
      </c>
      <c r="U198" s="36">
        <v>2</v>
      </c>
      <c r="V198" s="16" t="s">
        <v>2294</v>
      </c>
      <c r="W198" s="16" t="s">
        <v>2276</v>
      </c>
      <c r="X198" s="16" t="s">
        <v>2295</v>
      </c>
      <c r="Y198" s="29" t="str">
        <f t="shared" si="550"/>
        <v>78X57X08</v>
      </c>
      <c r="Z198" s="30" t="str">
        <f t="shared" si="551"/>
        <v>78</v>
      </c>
      <c r="AA198" s="30" t="str">
        <f t="shared" si="552"/>
        <v>57</v>
      </c>
      <c r="AB198" s="30" t="str">
        <f t="shared" si="553"/>
        <v>08</v>
      </c>
      <c r="AC198" s="19" t="str">
        <f t="shared" ref="AC198:AD198" si="572">AC197</f>
        <v>78</v>
      </c>
      <c r="AD198" s="19" t="str">
        <f t="shared" si="572"/>
        <v>57</v>
      </c>
      <c r="AG198" s="21">
        <f t="shared" si="557"/>
        <v>2</v>
      </c>
      <c r="AH198">
        <f>VLOOKUP(R198,'Rm-feb-24'!B:P,15,0)</f>
        <v>4.6721000000000004</v>
      </c>
      <c r="AI198" s="19">
        <f t="shared" si="545"/>
        <v>9.3442000000000007</v>
      </c>
      <c r="AJ198" s="41"/>
      <c r="AK198" s="41"/>
      <c r="AL198" s="41"/>
      <c r="AM198" s="41"/>
      <c r="AN198" s="41"/>
      <c r="AO198" s="41"/>
      <c r="AP198" s="41"/>
      <c r="AQ198" s="41"/>
      <c r="AR198" s="41"/>
      <c r="AS198" s="43"/>
      <c r="AT198" s="37">
        <f t="shared" ref="AT198:AU198" si="573">AT197</f>
        <v>176.876</v>
      </c>
      <c r="AU198" s="31">
        <f t="shared" si="573"/>
        <v>199</v>
      </c>
    </row>
    <row r="199" spans="1:47">
      <c r="A199" s="40">
        <v>198</v>
      </c>
    </row>
    <row r="200" spans="1:47">
      <c r="A200" s="40">
        <v>199</v>
      </c>
      <c r="B200" s="39">
        <v>1</v>
      </c>
      <c r="C200" s="15">
        <v>23</v>
      </c>
      <c r="D200" s="15" t="s">
        <v>34276</v>
      </c>
      <c r="E200" s="38" t="s">
        <v>34324</v>
      </c>
      <c r="F200" s="38" t="s">
        <v>34325</v>
      </c>
      <c r="G200" s="16" t="str">
        <f>E200</f>
        <v>SFG-FRBNET-MEM-BOR-78X63X08</v>
      </c>
      <c r="H200" s="16" t="str">
        <f>F200</f>
        <v>Restonic Hotel Motel Bonnell Euro Top Memory Border 78X63X08</v>
      </c>
      <c r="I200" s="16" t="s">
        <v>2288</v>
      </c>
      <c r="J200" s="16" t="s">
        <v>2289</v>
      </c>
      <c r="K200" s="16" t="s">
        <v>2290</v>
      </c>
      <c r="L200" s="16" t="s">
        <v>25</v>
      </c>
      <c r="M200" s="17">
        <v>1</v>
      </c>
      <c r="N200" s="16" t="s">
        <v>2291</v>
      </c>
      <c r="O200" s="16" t="s">
        <v>2292</v>
      </c>
      <c r="P200" s="18">
        <v>10</v>
      </c>
      <c r="Q200" s="16" t="s">
        <v>2293</v>
      </c>
      <c r="R200" s="35" t="s">
        <v>1659</v>
      </c>
      <c r="S200" s="35" t="s">
        <v>1660</v>
      </c>
      <c r="T200" s="35" t="s">
        <v>192</v>
      </c>
      <c r="U200" s="17">
        <v>5.6</v>
      </c>
      <c r="V200" s="16" t="s">
        <v>2294</v>
      </c>
      <c r="W200" s="16" t="s">
        <v>2276</v>
      </c>
      <c r="X200" s="16" t="s">
        <v>2295</v>
      </c>
      <c r="Y200" s="29" t="str">
        <f>RIGHT(E200,8)</f>
        <v>78X63X08</v>
      </c>
      <c r="Z200" s="30" t="str">
        <f>LEFT(Y200,2)</f>
        <v>78</v>
      </c>
      <c r="AA200" s="30" t="str">
        <f>MID(Y200,4,2)</f>
        <v>63</v>
      </c>
      <c r="AB200" s="30" t="str">
        <f>RIGHT(Y200,2)</f>
        <v>08</v>
      </c>
      <c r="AC200" s="19" t="str">
        <f>Z200</f>
        <v>78</v>
      </c>
      <c r="AD200" s="19" t="str">
        <f>AA200</f>
        <v>63</v>
      </c>
      <c r="AG200" s="20">
        <f>U200/10000</f>
        <v>5.5999999999999995E-4</v>
      </c>
      <c r="AH200">
        <f>VLOOKUP(R200,'Rm-feb-24'!B:P,15,0)</f>
        <v>231.14230000000001</v>
      </c>
      <c r="AI200" s="19">
        <f t="shared" ref="AI200:AI207" si="574">AG200*AH200</f>
        <v>0.129439688</v>
      </c>
      <c r="AJ200" s="41">
        <f>SUM(AI200:AI207)</f>
        <v>183.40462713074675</v>
      </c>
      <c r="AK200" s="41">
        <f>ROUND(AJ200,3)</f>
        <v>183.405</v>
      </c>
      <c r="AL200" s="41">
        <f>AK200</f>
        <v>183.405</v>
      </c>
      <c r="AM200" s="41">
        <f>+AL200+AR200</f>
        <v>206.101185345</v>
      </c>
      <c r="AN200" s="41">
        <f>+SUM(((AL200*3%*18%)))</f>
        <v>0.99038699999999991</v>
      </c>
      <c r="AO200" s="41">
        <f t="shared" ref="AO200" si="575">+SUM(((AL200*14.33%*53%)))</f>
        <v>13.929426345000001</v>
      </c>
      <c r="AP200" s="41">
        <f t="shared" ref="AP200" si="576">+SUM(((AL200*5.92%*53%)))</f>
        <v>5.7545152800000006</v>
      </c>
      <c r="AQ200" s="41">
        <f t="shared" ref="AQ200" si="577">+SUM(((AL200*2.08%*53%)))</f>
        <v>2.0218567200000002</v>
      </c>
      <c r="AR200" s="41">
        <f>SUM(AN200:AQ200)</f>
        <v>22.696185345</v>
      </c>
      <c r="AS200" s="42">
        <f>ROUNDUP(AM200,0)</f>
        <v>207</v>
      </c>
      <c r="AT200" s="37">
        <f>AL200</f>
        <v>183.405</v>
      </c>
      <c r="AU200" s="31">
        <f>AS200</f>
        <v>207</v>
      </c>
    </row>
    <row r="201" spans="1:47">
      <c r="A201" s="40">
        <v>200</v>
      </c>
      <c r="B201" s="39">
        <v>2</v>
      </c>
      <c r="C201" s="15">
        <f t="shared" ref="C201:H201" si="578">C200</f>
        <v>23</v>
      </c>
      <c r="D201" s="15" t="str">
        <f t="shared" si="578"/>
        <v>28.03.2024</v>
      </c>
      <c r="E201" s="16" t="str">
        <f t="shared" si="578"/>
        <v>SFG-FRBNET-MEM-BOR-78X63X08</v>
      </c>
      <c r="F201" s="16" t="str">
        <f t="shared" si="578"/>
        <v>Restonic Hotel Motel Bonnell Euro Top Memory Border 78X63X08</v>
      </c>
      <c r="G201" s="16" t="str">
        <f t="shared" si="578"/>
        <v>SFG-FRBNET-MEM-BOR-78X63X08</v>
      </c>
      <c r="H201" s="16" t="str">
        <f t="shared" si="578"/>
        <v>Restonic Hotel Motel Bonnell Euro Top Memory Border 78X63X08</v>
      </c>
      <c r="I201" s="16" t="s">
        <v>2288</v>
      </c>
      <c r="J201" s="16" t="s">
        <v>2289</v>
      </c>
      <c r="K201" s="16" t="s">
        <v>2290</v>
      </c>
      <c r="L201" s="16" t="s">
        <v>25</v>
      </c>
      <c r="M201" s="17">
        <v>1</v>
      </c>
      <c r="N201" s="16" t="s">
        <v>2291</v>
      </c>
      <c r="O201" s="16" t="s">
        <v>2292</v>
      </c>
      <c r="P201" s="18">
        <v>20</v>
      </c>
      <c r="Q201" s="16" t="s">
        <v>2293</v>
      </c>
      <c r="R201" s="35" t="s">
        <v>698</v>
      </c>
      <c r="S201" s="35" t="s">
        <v>699</v>
      </c>
      <c r="T201" s="35" t="s">
        <v>192</v>
      </c>
      <c r="U201" s="17">
        <v>5</v>
      </c>
      <c r="V201" s="16" t="s">
        <v>2294</v>
      </c>
      <c r="W201" s="16" t="s">
        <v>2276</v>
      </c>
      <c r="X201" s="16" t="s">
        <v>2295</v>
      </c>
      <c r="Y201" s="29" t="str">
        <f t="shared" ref="Y201:Y207" si="579">RIGHT(E201,8)</f>
        <v>78X63X08</v>
      </c>
      <c r="Z201" s="30" t="str">
        <f t="shared" ref="Z201:Z207" si="580">LEFT(Y201,2)</f>
        <v>78</v>
      </c>
      <c r="AA201" s="30" t="str">
        <f t="shared" ref="AA201:AA207" si="581">MID(Y201,4,2)</f>
        <v>63</v>
      </c>
      <c r="AB201" s="30" t="str">
        <f t="shared" ref="AB201:AB207" si="582">RIGHT(Y201,2)</f>
        <v>08</v>
      </c>
      <c r="AC201" s="19" t="str">
        <f>AC200</f>
        <v>78</v>
      </c>
      <c r="AD201" s="19" t="str">
        <f>AD200</f>
        <v>63</v>
      </c>
      <c r="AG201" s="20">
        <f>U201/5000</f>
        <v>1E-3</v>
      </c>
      <c r="AH201">
        <f>VLOOKUP(R201,'Rm-feb-24'!B:P,15,0)</f>
        <v>58</v>
      </c>
      <c r="AI201" s="19">
        <f t="shared" si="574"/>
        <v>5.8000000000000003E-2</v>
      </c>
      <c r="AJ201" s="41"/>
      <c r="AK201" s="41"/>
      <c r="AL201" s="41"/>
      <c r="AM201" s="41"/>
      <c r="AN201" s="41"/>
      <c r="AO201" s="41"/>
      <c r="AP201" s="41"/>
      <c r="AQ201" s="41"/>
      <c r="AR201" s="41"/>
      <c r="AS201" s="43"/>
      <c r="AT201" s="37">
        <f t="shared" ref="AT201:AU201" si="583">AT200</f>
        <v>183.405</v>
      </c>
      <c r="AU201" s="31">
        <f t="shared" si="583"/>
        <v>207</v>
      </c>
    </row>
    <row r="202" spans="1:47">
      <c r="A202" s="40">
        <v>201</v>
      </c>
      <c r="B202" s="39">
        <v>3</v>
      </c>
      <c r="C202" s="15">
        <f t="shared" ref="C202:H202" si="584">C201</f>
        <v>23</v>
      </c>
      <c r="D202" s="15" t="str">
        <f t="shared" si="584"/>
        <v>28.03.2024</v>
      </c>
      <c r="E202" s="16" t="str">
        <f t="shared" si="584"/>
        <v>SFG-FRBNET-MEM-BOR-78X63X08</v>
      </c>
      <c r="F202" s="16" t="str">
        <f t="shared" si="584"/>
        <v>Restonic Hotel Motel Bonnell Euro Top Memory Border 78X63X08</v>
      </c>
      <c r="G202" s="16" t="str">
        <f t="shared" si="584"/>
        <v>SFG-FRBNET-MEM-BOR-78X63X08</v>
      </c>
      <c r="H202" s="16" t="str">
        <f t="shared" si="584"/>
        <v>Restonic Hotel Motel Bonnell Euro Top Memory Border 78X63X08</v>
      </c>
      <c r="I202" s="16" t="s">
        <v>2288</v>
      </c>
      <c r="J202" s="16" t="s">
        <v>2289</v>
      </c>
      <c r="K202" s="16" t="s">
        <v>2290</v>
      </c>
      <c r="L202" s="16" t="s">
        <v>25</v>
      </c>
      <c r="M202" s="17">
        <v>1</v>
      </c>
      <c r="N202" s="16" t="s">
        <v>2291</v>
      </c>
      <c r="O202" s="16" t="s">
        <v>2292</v>
      </c>
      <c r="P202" s="18">
        <v>30</v>
      </c>
      <c r="Q202" s="16" t="s">
        <v>2293</v>
      </c>
      <c r="R202" s="35" t="s">
        <v>18727</v>
      </c>
      <c r="S202" s="35" t="s">
        <v>34279</v>
      </c>
      <c r="T202" s="35" t="s">
        <v>192</v>
      </c>
      <c r="U202" s="17">
        <f>AE202</f>
        <v>7.2389999999999999</v>
      </c>
      <c r="V202" s="16" t="s">
        <v>2292</v>
      </c>
      <c r="W202" s="16" t="s">
        <v>2276</v>
      </c>
      <c r="X202" s="16" t="s">
        <v>2295</v>
      </c>
      <c r="Y202" s="29" t="str">
        <f t="shared" si="579"/>
        <v>78X63X08</v>
      </c>
      <c r="Z202" s="30" t="str">
        <f t="shared" si="580"/>
        <v>78</v>
      </c>
      <c r="AA202" s="30" t="str">
        <f t="shared" si="581"/>
        <v>63</v>
      </c>
      <c r="AB202" s="30" t="str">
        <f t="shared" si="582"/>
        <v>08</v>
      </c>
      <c r="AC202" s="19" t="str">
        <f t="shared" ref="AC202:AD202" si="585">AC201</f>
        <v>78</v>
      </c>
      <c r="AD202" s="19" t="str">
        <f t="shared" si="585"/>
        <v>63</v>
      </c>
      <c r="AE202" s="20">
        <f>ROUNDUP(((((AC202+AD202)*2)+3)*0.0254),3)</f>
        <v>7.2389999999999999</v>
      </c>
      <c r="AG202" s="21">
        <f t="shared" ref="AG202:AG207" si="586">U202</f>
        <v>7.2389999999999999</v>
      </c>
      <c r="AH202" s="25">
        <f>VLOOKUP(R202,'SFG-RM'!A:B,2,0)</f>
        <v>21.475377269999999</v>
      </c>
      <c r="AI202" s="19">
        <f t="shared" si="574"/>
        <v>155.46025605752999</v>
      </c>
      <c r="AJ202" s="41"/>
      <c r="AK202" s="41"/>
      <c r="AL202" s="41"/>
      <c r="AM202" s="41"/>
      <c r="AN202" s="41"/>
      <c r="AO202" s="41"/>
      <c r="AP202" s="41"/>
      <c r="AQ202" s="41"/>
      <c r="AR202" s="41"/>
      <c r="AS202" s="43"/>
      <c r="AT202" s="37">
        <f t="shared" ref="AT202:AU202" si="587">AT201</f>
        <v>183.405</v>
      </c>
      <c r="AU202" s="31">
        <f t="shared" si="587"/>
        <v>207</v>
      </c>
    </row>
    <row r="203" spans="1:47">
      <c r="A203" s="40">
        <v>202</v>
      </c>
      <c r="B203" s="39">
        <v>4</v>
      </c>
      <c r="C203" s="15">
        <f t="shared" ref="C203:H203" si="588">C202</f>
        <v>23</v>
      </c>
      <c r="D203" s="15" t="str">
        <f t="shared" si="588"/>
        <v>28.03.2024</v>
      </c>
      <c r="E203" s="16" t="str">
        <f t="shared" si="588"/>
        <v>SFG-FRBNET-MEM-BOR-78X63X08</v>
      </c>
      <c r="F203" s="16" t="str">
        <f t="shared" si="588"/>
        <v>Restonic Hotel Motel Bonnell Euro Top Memory Border 78X63X08</v>
      </c>
      <c r="G203" s="16" t="str">
        <f t="shared" si="588"/>
        <v>SFG-FRBNET-MEM-BOR-78X63X08</v>
      </c>
      <c r="H203" s="16" t="str">
        <f t="shared" si="588"/>
        <v>Restonic Hotel Motel Bonnell Euro Top Memory Border 78X63X08</v>
      </c>
      <c r="I203" s="16" t="s">
        <v>2288</v>
      </c>
      <c r="J203" s="16" t="s">
        <v>2289</v>
      </c>
      <c r="K203" s="16" t="s">
        <v>2290</v>
      </c>
      <c r="L203" s="16" t="s">
        <v>25</v>
      </c>
      <c r="M203" s="17">
        <v>1</v>
      </c>
      <c r="N203" s="16" t="s">
        <v>2291</v>
      </c>
      <c r="O203" s="16" t="s">
        <v>2292</v>
      </c>
      <c r="P203" s="18">
        <v>40</v>
      </c>
      <c r="Q203" s="16" t="s">
        <v>2293</v>
      </c>
      <c r="R203" s="35" t="s">
        <v>1964</v>
      </c>
      <c r="S203" s="35" t="s">
        <v>1965</v>
      </c>
      <c r="T203" s="35" t="s">
        <v>25</v>
      </c>
      <c r="U203" s="36">
        <v>1</v>
      </c>
      <c r="V203" s="16" t="s">
        <v>2294</v>
      </c>
      <c r="W203" s="16" t="s">
        <v>2276</v>
      </c>
      <c r="X203" s="16" t="s">
        <v>2295</v>
      </c>
      <c r="Y203" s="29" t="str">
        <f t="shared" si="579"/>
        <v>78X63X08</v>
      </c>
      <c r="Z203" s="30" t="str">
        <f t="shared" si="580"/>
        <v>78</v>
      </c>
      <c r="AA203" s="30" t="str">
        <f t="shared" si="581"/>
        <v>63</v>
      </c>
      <c r="AB203" s="30" t="str">
        <f t="shared" si="582"/>
        <v>08</v>
      </c>
      <c r="AC203" s="19" t="str">
        <f t="shared" ref="AC203:AD203" si="589">AC202</f>
        <v>78</v>
      </c>
      <c r="AD203" s="19" t="str">
        <f t="shared" si="589"/>
        <v>63</v>
      </c>
      <c r="AE203" s="20">
        <f>ROUNDUP(((((72+30)*2)+3)*0.0254),3)</f>
        <v>5.258</v>
      </c>
      <c r="AG203" s="21">
        <f t="shared" si="586"/>
        <v>1</v>
      </c>
      <c r="AH203">
        <f>VLOOKUP(R203,'Rm-feb-24'!B:P,15,0)</f>
        <v>5.9957000000000003</v>
      </c>
      <c r="AI203" s="19">
        <f t="shared" si="574"/>
        <v>5.9957000000000003</v>
      </c>
      <c r="AJ203" s="41"/>
      <c r="AK203" s="41"/>
      <c r="AL203" s="41"/>
      <c r="AM203" s="41"/>
      <c r="AN203" s="41"/>
      <c r="AO203" s="41"/>
      <c r="AP203" s="41"/>
      <c r="AQ203" s="41"/>
      <c r="AR203" s="41"/>
      <c r="AS203" s="43"/>
      <c r="AT203" s="37">
        <f t="shared" ref="AT203:AU203" si="590">AT202</f>
        <v>183.405</v>
      </c>
      <c r="AU203" s="31">
        <f t="shared" si="590"/>
        <v>207</v>
      </c>
    </row>
    <row r="204" spans="1:47">
      <c r="A204" s="40">
        <v>203</v>
      </c>
      <c r="B204" s="39">
        <v>5</v>
      </c>
      <c r="C204" s="15">
        <f t="shared" ref="C204:H204" si="591">C203</f>
        <v>23</v>
      </c>
      <c r="D204" s="15" t="str">
        <f t="shared" si="591"/>
        <v>28.03.2024</v>
      </c>
      <c r="E204" s="16" t="str">
        <f t="shared" si="591"/>
        <v>SFG-FRBNET-MEM-BOR-78X63X08</v>
      </c>
      <c r="F204" s="16" t="str">
        <f t="shared" si="591"/>
        <v>Restonic Hotel Motel Bonnell Euro Top Memory Border 78X63X08</v>
      </c>
      <c r="G204" s="16" t="str">
        <f t="shared" si="591"/>
        <v>SFG-FRBNET-MEM-BOR-78X63X08</v>
      </c>
      <c r="H204" s="16" t="str">
        <f t="shared" si="591"/>
        <v>Restonic Hotel Motel Bonnell Euro Top Memory Border 78X63X08</v>
      </c>
      <c r="I204" s="16" t="s">
        <v>2288</v>
      </c>
      <c r="J204" s="16" t="s">
        <v>2289</v>
      </c>
      <c r="K204" s="16" t="s">
        <v>2290</v>
      </c>
      <c r="L204" s="16" t="s">
        <v>25</v>
      </c>
      <c r="M204" s="17">
        <v>1</v>
      </c>
      <c r="N204" s="16" t="s">
        <v>2291</v>
      </c>
      <c r="O204" s="16" t="s">
        <v>2292</v>
      </c>
      <c r="P204" s="18">
        <v>50</v>
      </c>
      <c r="Q204" s="16" t="s">
        <v>2293</v>
      </c>
      <c r="R204" s="35" t="s">
        <v>459</v>
      </c>
      <c r="S204" s="35" t="s">
        <v>460</v>
      </c>
      <c r="T204" s="35" t="s">
        <v>25</v>
      </c>
      <c r="U204" s="36">
        <v>1</v>
      </c>
      <c r="V204" s="16" t="s">
        <v>2294</v>
      </c>
      <c r="W204" s="16" t="s">
        <v>2276</v>
      </c>
      <c r="X204" s="16" t="s">
        <v>2295</v>
      </c>
      <c r="Y204" s="29" t="str">
        <f t="shared" si="579"/>
        <v>78X63X08</v>
      </c>
      <c r="Z204" s="30" t="str">
        <f t="shared" si="580"/>
        <v>78</v>
      </c>
      <c r="AA204" s="30" t="str">
        <f t="shared" si="581"/>
        <v>63</v>
      </c>
      <c r="AB204" s="30" t="str">
        <f t="shared" si="582"/>
        <v>08</v>
      </c>
      <c r="AC204" s="19" t="str">
        <f t="shared" ref="AC204:AD204" si="592">AC203</f>
        <v>78</v>
      </c>
      <c r="AD204" s="19" t="str">
        <f t="shared" si="592"/>
        <v>63</v>
      </c>
      <c r="AG204" s="21">
        <f t="shared" si="586"/>
        <v>1</v>
      </c>
      <c r="AH204">
        <f>VLOOKUP(R204,'Rm-feb-24'!B:P,15,0)</f>
        <v>1.3274999999999999</v>
      </c>
      <c r="AI204" s="19">
        <f t="shared" si="574"/>
        <v>1.3274999999999999</v>
      </c>
      <c r="AJ204" s="41"/>
      <c r="AK204" s="41"/>
      <c r="AL204" s="41"/>
      <c r="AM204" s="41"/>
      <c r="AN204" s="41"/>
      <c r="AO204" s="41"/>
      <c r="AP204" s="41"/>
      <c r="AQ204" s="41"/>
      <c r="AR204" s="41"/>
      <c r="AS204" s="43"/>
      <c r="AT204" s="37">
        <f t="shared" ref="AT204:AU204" si="593">AT203</f>
        <v>183.405</v>
      </c>
      <c r="AU204" s="31">
        <f t="shared" si="593"/>
        <v>207</v>
      </c>
    </row>
    <row r="205" spans="1:47">
      <c r="A205" s="40">
        <v>204</v>
      </c>
      <c r="B205" s="39">
        <v>6</v>
      </c>
      <c r="C205" s="15">
        <f t="shared" ref="C205:H205" si="594">C204</f>
        <v>23</v>
      </c>
      <c r="D205" s="15" t="str">
        <f t="shared" si="594"/>
        <v>28.03.2024</v>
      </c>
      <c r="E205" s="16" t="str">
        <f t="shared" si="594"/>
        <v>SFG-FRBNET-MEM-BOR-78X63X08</v>
      </c>
      <c r="F205" s="16" t="str">
        <f t="shared" si="594"/>
        <v>Restonic Hotel Motel Bonnell Euro Top Memory Border 78X63X08</v>
      </c>
      <c r="G205" s="16" t="str">
        <f t="shared" si="594"/>
        <v>SFG-FRBNET-MEM-BOR-78X63X08</v>
      </c>
      <c r="H205" s="16" t="str">
        <f t="shared" si="594"/>
        <v>Restonic Hotel Motel Bonnell Euro Top Memory Border 78X63X08</v>
      </c>
      <c r="I205" s="16" t="s">
        <v>2288</v>
      </c>
      <c r="J205" s="16" t="s">
        <v>2289</v>
      </c>
      <c r="K205" s="16" t="s">
        <v>2290</v>
      </c>
      <c r="L205" s="16" t="s">
        <v>25</v>
      </c>
      <c r="M205" s="17">
        <v>1</v>
      </c>
      <c r="N205" s="16" t="s">
        <v>2291</v>
      </c>
      <c r="O205" s="16" t="s">
        <v>2292</v>
      </c>
      <c r="P205" s="18">
        <v>60</v>
      </c>
      <c r="Q205" s="16" t="s">
        <v>2293</v>
      </c>
      <c r="R205" s="35" t="s">
        <v>2232</v>
      </c>
      <c r="S205" s="35" t="s">
        <v>2233</v>
      </c>
      <c r="T205" s="35" t="s">
        <v>25</v>
      </c>
      <c r="U205" s="36">
        <v>1</v>
      </c>
      <c r="V205" s="16" t="s">
        <v>2294</v>
      </c>
      <c r="W205" s="16" t="s">
        <v>2276</v>
      </c>
      <c r="X205" s="16" t="s">
        <v>2295</v>
      </c>
      <c r="Y205" s="29" t="str">
        <f t="shared" si="579"/>
        <v>78X63X08</v>
      </c>
      <c r="Z205" s="30" t="str">
        <f t="shared" si="580"/>
        <v>78</v>
      </c>
      <c r="AA205" s="30" t="str">
        <f t="shared" si="581"/>
        <v>63</v>
      </c>
      <c r="AB205" s="30" t="str">
        <f t="shared" si="582"/>
        <v>08</v>
      </c>
      <c r="AC205" s="19" t="str">
        <f t="shared" ref="AC205:AD205" si="595">AC204</f>
        <v>78</v>
      </c>
      <c r="AD205" s="19" t="str">
        <f t="shared" si="595"/>
        <v>63</v>
      </c>
      <c r="AG205" s="21">
        <f t="shared" si="586"/>
        <v>1</v>
      </c>
      <c r="AH205">
        <f>VLOOKUP(R205,'Rm-feb-24'!B:P,15,0)</f>
        <v>1.7318</v>
      </c>
      <c r="AI205" s="19">
        <f t="shared" si="574"/>
        <v>1.7318</v>
      </c>
      <c r="AJ205" s="41"/>
      <c r="AK205" s="41"/>
      <c r="AL205" s="41"/>
      <c r="AM205" s="41"/>
      <c r="AN205" s="41"/>
      <c r="AO205" s="41"/>
      <c r="AP205" s="41"/>
      <c r="AQ205" s="41"/>
      <c r="AR205" s="41"/>
      <c r="AS205" s="43"/>
      <c r="AT205" s="37">
        <f t="shared" ref="AT205:AU205" si="596">AT204</f>
        <v>183.405</v>
      </c>
      <c r="AU205" s="31">
        <f t="shared" si="596"/>
        <v>207</v>
      </c>
    </row>
    <row r="206" spans="1:47">
      <c r="A206" s="40">
        <v>205</v>
      </c>
      <c r="B206" s="39">
        <v>7</v>
      </c>
      <c r="C206" s="15">
        <f t="shared" ref="C206:H206" si="597">C205</f>
        <v>23</v>
      </c>
      <c r="D206" s="15" t="str">
        <f t="shared" si="597"/>
        <v>28.03.2024</v>
      </c>
      <c r="E206" s="16" t="str">
        <f t="shared" si="597"/>
        <v>SFG-FRBNET-MEM-BOR-78X63X08</v>
      </c>
      <c r="F206" s="16" t="str">
        <f t="shared" si="597"/>
        <v>Restonic Hotel Motel Bonnell Euro Top Memory Border 78X63X08</v>
      </c>
      <c r="G206" s="16" t="str">
        <f t="shared" si="597"/>
        <v>SFG-FRBNET-MEM-BOR-78X63X08</v>
      </c>
      <c r="H206" s="16" t="str">
        <f t="shared" si="597"/>
        <v>Restonic Hotel Motel Bonnell Euro Top Memory Border 78X63X08</v>
      </c>
      <c r="I206" s="16" t="s">
        <v>2288</v>
      </c>
      <c r="J206" s="16" t="s">
        <v>2289</v>
      </c>
      <c r="K206" s="16" t="s">
        <v>2290</v>
      </c>
      <c r="L206" s="16" t="s">
        <v>25</v>
      </c>
      <c r="M206" s="17">
        <v>1</v>
      </c>
      <c r="N206" s="16" t="s">
        <v>2291</v>
      </c>
      <c r="O206" s="16" t="s">
        <v>2292</v>
      </c>
      <c r="P206" s="18">
        <v>70</v>
      </c>
      <c r="Q206" s="16" t="s">
        <v>2293</v>
      </c>
      <c r="R206" s="35" t="s">
        <v>18739</v>
      </c>
      <c r="S206" s="35" t="s">
        <v>34278</v>
      </c>
      <c r="T206" s="35" t="s">
        <v>192</v>
      </c>
      <c r="U206" s="36">
        <v>0.64</v>
      </c>
      <c r="V206" s="16" t="s">
        <v>2292</v>
      </c>
      <c r="W206" s="16" t="s">
        <v>2276</v>
      </c>
      <c r="X206" s="16" t="s">
        <v>2295</v>
      </c>
      <c r="Y206" s="29" t="str">
        <f t="shared" si="579"/>
        <v>78X63X08</v>
      </c>
      <c r="Z206" s="30" t="str">
        <f t="shared" si="580"/>
        <v>78</v>
      </c>
      <c r="AA206" s="30" t="str">
        <f t="shared" si="581"/>
        <v>63</v>
      </c>
      <c r="AB206" s="30" t="str">
        <f t="shared" si="582"/>
        <v>08</v>
      </c>
      <c r="AC206" s="19" t="str">
        <f t="shared" ref="AC206:AD206" si="598">AC205</f>
        <v>78</v>
      </c>
      <c r="AD206" s="19" t="str">
        <f t="shared" si="598"/>
        <v>63</v>
      </c>
      <c r="AG206" s="21">
        <f t="shared" si="586"/>
        <v>0.64</v>
      </c>
      <c r="AH206" s="25">
        <f>VLOOKUP(R206,'SFG-RM'!A:B,2,0)</f>
        <v>14.621455289401199</v>
      </c>
      <c r="AI206" s="19">
        <f t="shared" si="574"/>
        <v>9.3577313852167681</v>
      </c>
      <c r="AJ206" s="41"/>
      <c r="AK206" s="41"/>
      <c r="AL206" s="41"/>
      <c r="AM206" s="41"/>
      <c r="AN206" s="41"/>
      <c r="AO206" s="41"/>
      <c r="AP206" s="41"/>
      <c r="AQ206" s="41"/>
      <c r="AR206" s="41"/>
      <c r="AS206" s="43"/>
      <c r="AT206" s="37">
        <f t="shared" ref="AT206:AU206" si="599">AT205</f>
        <v>183.405</v>
      </c>
      <c r="AU206" s="31">
        <f t="shared" si="599"/>
        <v>207</v>
      </c>
    </row>
    <row r="207" spans="1:47">
      <c r="A207" s="40">
        <v>206</v>
      </c>
      <c r="B207" s="39">
        <v>8</v>
      </c>
      <c r="C207" s="15">
        <f t="shared" ref="C207:H207" si="600">C206</f>
        <v>23</v>
      </c>
      <c r="D207" s="15" t="str">
        <f t="shared" si="600"/>
        <v>28.03.2024</v>
      </c>
      <c r="E207" s="16" t="str">
        <f t="shared" si="600"/>
        <v>SFG-FRBNET-MEM-BOR-78X63X08</v>
      </c>
      <c r="F207" s="16" t="str">
        <f t="shared" si="600"/>
        <v>Restonic Hotel Motel Bonnell Euro Top Memory Border 78X63X08</v>
      </c>
      <c r="G207" s="16" t="str">
        <f t="shared" si="600"/>
        <v>SFG-FRBNET-MEM-BOR-78X63X08</v>
      </c>
      <c r="H207" s="16" t="str">
        <f t="shared" si="600"/>
        <v>Restonic Hotel Motel Bonnell Euro Top Memory Border 78X63X08</v>
      </c>
      <c r="I207" s="16" t="s">
        <v>2288</v>
      </c>
      <c r="J207" s="16" t="s">
        <v>2289</v>
      </c>
      <c r="K207" s="16" t="s">
        <v>2290</v>
      </c>
      <c r="L207" s="16" t="s">
        <v>25</v>
      </c>
      <c r="M207" s="17">
        <v>1</v>
      </c>
      <c r="N207" s="16" t="s">
        <v>2291</v>
      </c>
      <c r="O207" s="16" t="s">
        <v>2292</v>
      </c>
      <c r="P207" s="18">
        <v>80</v>
      </c>
      <c r="Q207" s="16" t="s">
        <v>2293</v>
      </c>
      <c r="R207" s="35" t="s">
        <v>1479</v>
      </c>
      <c r="S207" s="35" t="s">
        <v>1480</v>
      </c>
      <c r="T207" s="35" t="s">
        <v>165</v>
      </c>
      <c r="U207" s="36">
        <v>2</v>
      </c>
      <c r="V207" s="16" t="s">
        <v>2294</v>
      </c>
      <c r="W207" s="16" t="s">
        <v>2276</v>
      </c>
      <c r="X207" s="16" t="s">
        <v>2295</v>
      </c>
      <c r="Y207" s="29" t="str">
        <f t="shared" si="579"/>
        <v>78X63X08</v>
      </c>
      <c r="Z207" s="30" t="str">
        <f t="shared" si="580"/>
        <v>78</v>
      </c>
      <c r="AA207" s="30" t="str">
        <f t="shared" si="581"/>
        <v>63</v>
      </c>
      <c r="AB207" s="30" t="str">
        <f t="shared" si="582"/>
        <v>08</v>
      </c>
      <c r="AC207" s="19" t="str">
        <f t="shared" ref="AC207:AD207" si="601">AC206</f>
        <v>78</v>
      </c>
      <c r="AD207" s="19" t="str">
        <f t="shared" si="601"/>
        <v>63</v>
      </c>
      <c r="AG207" s="21">
        <f t="shared" si="586"/>
        <v>2</v>
      </c>
      <c r="AH207">
        <f>VLOOKUP(R207,'Rm-feb-24'!B:P,15,0)</f>
        <v>4.6721000000000004</v>
      </c>
      <c r="AI207" s="19">
        <f t="shared" si="574"/>
        <v>9.3442000000000007</v>
      </c>
      <c r="AJ207" s="41"/>
      <c r="AK207" s="41"/>
      <c r="AL207" s="41"/>
      <c r="AM207" s="41"/>
      <c r="AN207" s="41"/>
      <c r="AO207" s="41"/>
      <c r="AP207" s="41"/>
      <c r="AQ207" s="41"/>
      <c r="AR207" s="41"/>
      <c r="AS207" s="43"/>
      <c r="AT207" s="37">
        <f t="shared" ref="AT207:AU207" si="602">AT206</f>
        <v>183.405</v>
      </c>
      <c r="AU207" s="31">
        <f t="shared" si="602"/>
        <v>207</v>
      </c>
    </row>
    <row r="208" spans="1:47">
      <c r="A208" s="40">
        <v>207</v>
      </c>
    </row>
    <row r="209" spans="1:47">
      <c r="A209" s="40">
        <v>208</v>
      </c>
      <c r="B209" s="39">
        <v>1</v>
      </c>
      <c r="C209" s="15">
        <v>24</v>
      </c>
      <c r="D209" s="15" t="s">
        <v>34276</v>
      </c>
      <c r="E209" s="38" t="s">
        <v>34326</v>
      </c>
      <c r="F209" s="38" t="s">
        <v>34327</v>
      </c>
      <c r="G209" s="16" t="str">
        <f>E209</f>
        <v>SFG-FRBNET-MEM-BOR-78X69X08</v>
      </c>
      <c r="H209" s="16" t="str">
        <f>F209</f>
        <v>Restonic Hotel Motel Bonnell Euro Top Memory Border 78X69X08</v>
      </c>
      <c r="I209" s="16" t="s">
        <v>2288</v>
      </c>
      <c r="J209" s="16" t="s">
        <v>2289</v>
      </c>
      <c r="K209" s="16" t="s">
        <v>2290</v>
      </c>
      <c r="L209" s="16" t="s">
        <v>25</v>
      </c>
      <c r="M209" s="17">
        <v>1</v>
      </c>
      <c r="N209" s="16" t="s">
        <v>2291</v>
      </c>
      <c r="O209" s="16" t="s">
        <v>2292</v>
      </c>
      <c r="P209" s="18">
        <v>10</v>
      </c>
      <c r="Q209" s="16" t="s">
        <v>2293</v>
      </c>
      <c r="R209" s="35" t="s">
        <v>1659</v>
      </c>
      <c r="S209" s="35" t="s">
        <v>1660</v>
      </c>
      <c r="T209" s="35" t="s">
        <v>192</v>
      </c>
      <c r="U209" s="17">
        <v>5.6</v>
      </c>
      <c r="V209" s="16" t="s">
        <v>2294</v>
      </c>
      <c r="W209" s="16" t="s">
        <v>2276</v>
      </c>
      <c r="X209" s="16" t="s">
        <v>2295</v>
      </c>
      <c r="Y209" s="29" t="str">
        <f>RIGHT(E209,8)</f>
        <v>78X69X08</v>
      </c>
      <c r="Z209" s="30" t="str">
        <f>LEFT(Y209,2)</f>
        <v>78</v>
      </c>
      <c r="AA209" s="30" t="str">
        <f>MID(Y209,4,2)</f>
        <v>69</v>
      </c>
      <c r="AB209" s="30" t="str">
        <f>RIGHT(Y209,2)</f>
        <v>08</v>
      </c>
      <c r="AC209" s="19" t="str">
        <f>Z209</f>
        <v>78</v>
      </c>
      <c r="AD209" s="19" t="str">
        <f>AA209</f>
        <v>69</v>
      </c>
      <c r="AG209" s="20">
        <f>U209/10000</f>
        <v>5.5999999999999995E-4</v>
      </c>
      <c r="AH209">
        <f>VLOOKUP(R209,'Rm-feb-24'!B:P,15,0)</f>
        <v>231.14230000000001</v>
      </c>
      <c r="AI209" s="19">
        <f t="shared" ref="AI209:AI216" si="603">AG209*AH209</f>
        <v>0.129439688</v>
      </c>
      <c r="AJ209" s="41">
        <f>SUM(AI209:AI216)</f>
        <v>189.95461719809677</v>
      </c>
      <c r="AK209" s="41">
        <f>ROUND(AJ209,3)</f>
        <v>189.95500000000001</v>
      </c>
      <c r="AL209" s="41">
        <f>AK209</f>
        <v>189.95500000000001</v>
      </c>
      <c r="AM209" s="41">
        <f>+AL209+AR209</f>
        <v>213.46174129500002</v>
      </c>
      <c r="AN209" s="41">
        <f>+SUM(((AL209*3%*18%)))</f>
        <v>1.025757</v>
      </c>
      <c r="AO209" s="41">
        <f t="shared" ref="AO209" si="604">+SUM(((AL209*14.33%*53%)))</f>
        <v>14.426892295000002</v>
      </c>
      <c r="AP209" s="41">
        <f t="shared" ref="AP209" si="605">+SUM(((AL209*5.92%*53%)))</f>
        <v>5.9600280800000016</v>
      </c>
      <c r="AQ209" s="41">
        <f t="shared" ref="AQ209" si="606">+SUM(((AL209*2.08%*53%)))</f>
        <v>2.09406392</v>
      </c>
      <c r="AR209" s="41">
        <f>SUM(AN209:AQ209)</f>
        <v>23.506741295000005</v>
      </c>
      <c r="AS209" s="42">
        <f>ROUNDUP(AM209,0)</f>
        <v>214</v>
      </c>
      <c r="AT209" s="37">
        <f>AL209</f>
        <v>189.95500000000001</v>
      </c>
      <c r="AU209" s="31">
        <f>AS209</f>
        <v>214</v>
      </c>
    </row>
    <row r="210" spans="1:47">
      <c r="A210" s="40">
        <v>209</v>
      </c>
      <c r="B210" s="39">
        <v>2</v>
      </c>
      <c r="C210" s="15">
        <f t="shared" ref="C210:H210" si="607">C209</f>
        <v>24</v>
      </c>
      <c r="D210" s="15" t="str">
        <f t="shared" si="607"/>
        <v>28.03.2024</v>
      </c>
      <c r="E210" s="16" t="str">
        <f t="shared" si="607"/>
        <v>SFG-FRBNET-MEM-BOR-78X69X08</v>
      </c>
      <c r="F210" s="16" t="str">
        <f t="shared" si="607"/>
        <v>Restonic Hotel Motel Bonnell Euro Top Memory Border 78X69X08</v>
      </c>
      <c r="G210" s="16" t="str">
        <f t="shared" si="607"/>
        <v>SFG-FRBNET-MEM-BOR-78X69X08</v>
      </c>
      <c r="H210" s="16" t="str">
        <f t="shared" si="607"/>
        <v>Restonic Hotel Motel Bonnell Euro Top Memory Border 78X69X08</v>
      </c>
      <c r="I210" s="16" t="s">
        <v>2288</v>
      </c>
      <c r="J210" s="16" t="s">
        <v>2289</v>
      </c>
      <c r="K210" s="16" t="s">
        <v>2290</v>
      </c>
      <c r="L210" s="16" t="s">
        <v>25</v>
      </c>
      <c r="M210" s="17">
        <v>1</v>
      </c>
      <c r="N210" s="16" t="s">
        <v>2291</v>
      </c>
      <c r="O210" s="16" t="s">
        <v>2292</v>
      </c>
      <c r="P210" s="18">
        <v>20</v>
      </c>
      <c r="Q210" s="16" t="s">
        <v>2293</v>
      </c>
      <c r="R210" s="35" t="s">
        <v>698</v>
      </c>
      <c r="S210" s="35" t="s">
        <v>699</v>
      </c>
      <c r="T210" s="35" t="s">
        <v>192</v>
      </c>
      <c r="U210" s="17">
        <v>5</v>
      </c>
      <c r="V210" s="16" t="s">
        <v>2294</v>
      </c>
      <c r="W210" s="16" t="s">
        <v>2276</v>
      </c>
      <c r="X210" s="16" t="s">
        <v>2295</v>
      </c>
      <c r="Y210" s="29" t="str">
        <f t="shared" ref="Y210:Y216" si="608">RIGHT(E210,8)</f>
        <v>78X69X08</v>
      </c>
      <c r="Z210" s="30" t="str">
        <f t="shared" ref="Z210:Z216" si="609">LEFT(Y210,2)</f>
        <v>78</v>
      </c>
      <c r="AA210" s="30" t="str">
        <f t="shared" ref="AA210:AA216" si="610">MID(Y210,4,2)</f>
        <v>69</v>
      </c>
      <c r="AB210" s="30" t="str">
        <f t="shared" ref="AB210:AB216" si="611">RIGHT(Y210,2)</f>
        <v>08</v>
      </c>
      <c r="AC210" s="19" t="str">
        <f>AC209</f>
        <v>78</v>
      </c>
      <c r="AD210" s="19" t="str">
        <f>AD209</f>
        <v>69</v>
      </c>
      <c r="AG210" s="20">
        <f>U210/5000</f>
        <v>1E-3</v>
      </c>
      <c r="AH210">
        <f>VLOOKUP(R210,'Rm-feb-24'!B:P,15,0)</f>
        <v>58</v>
      </c>
      <c r="AI210" s="19">
        <f t="shared" si="603"/>
        <v>5.8000000000000003E-2</v>
      </c>
      <c r="AJ210" s="41"/>
      <c r="AK210" s="41"/>
      <c r="AL210" s="41"/>
      <c r="AM210" s="41"/>
      <c r="AN210" s="41"/>
      <c r="AO210" s="41"/>
      <c r="AP210" s="41"/>
      <c r="AQ210" s="41"/>
      <c r="AR210" s="41"/>
      <c r="AS210" s="43"/>
      <c r="AT210" s="37">
        <f t="shared" ref="AT210:AU210" si="612">AT209</f>
        <v>189.95500000000001</v>
      </c>
      <c r="AU210" s="31">
        <f t="shared" si="612"/>
        <v>214</v>
      </c>
    </row>
    <row r="211" spans="1:47">
      <c r="A211" s="40">
        <v>210</v>
      </c>
      <c r="B211" s="39">
        <v>3</v>
      </c>
      <c r="C211" s="15">
        <f t="shared" ref="C211:H211" si="613">C210</f>
        <v>24</v>
      </c>
      <c r="D211" s="15" t="str">
        <f t="shared" si="613"/>
        <v>28.03.2024</v>
      </c>
      <c r="E211" s="16" t="str">
        <f t="shared" si="613"/>
        <v>SFG-FRBNET-MEM-BOR-78X69X08</v>
      </c>
      <c r="F211" s="16" t="str">
        <f t="shared" si="613"/>
        <v>Restonic Hotel Motel Bonnell Euro Top Memory Border 78X69X08</v>
      </c>
      <c r="G211" s="16" t="str">
        <f t="shared" si="613"/>
        <v>SFG-FRBNET-MEM-BOR-78X69X08</v>
      </c>
      <c r="H211" s="16" t="str">
        <f t="shared" si="613"/>
        <v>Restonic Hotel Motel Bonnell Euro Top Memory Border 78X69X08</v>
      </c>
      <c r="I211" s="16" t="s">
        <v>2288</v>
      </c>
      <c r="J211" s="16" t="s">
        <v>2289</v>
      </c>
      <c r="K211" s="16" t="s">
        <v>2290</v>
      </c>
      <c r="L211" s="16" t="s">
        <v>25</v>
      </c>
      <c r="M211" s="17">
        <v>1</v>
      </c>
      <c r="N211" s="16" t="s">
        <v>2291</v>
      </c>
      <c r="O211" s="16" t="s">
        <v>2292</v>
      </c>
      <c r="P211" s="18">
        <v>30</v>
      </c>
      <c r="Q211" s="16" t="s">
        <v>2293</v>
      </c>
      <c r="R211" s="35" t="s">
        <v>18727</v>
      </c>
      <c r="S211" s="35" t="s">
        <v>34279</v>
      </c>
      <c r="T211" s="35" t="s">
        <v>192</v>
      </c>
      <c r="U211" s="17">
        <f>AE211</f>
        <v>7.5440000000000005</v>
      </c>
      <c r="V211" s="16" t="s">
        <v>2292</v>
      </c>
      <c r="W211" s="16" t="s">
        <v>2276</v>
      </c>
      <c r="X211" s="16" t="s">
        <v>2295</v>
      </c>
      <c r="Y211" s="29" t="str">
        <f t="shared" si="608"/>
        <v>78X69X08</v>
      </c>
      <c r="Z211" s="30" t="str">
        <f t="shared" si="609"/>
        <v>78</v>
      </c>
      <c r="AA211" s="30" t="str">
        <f t="shared" si="610"/>
        <v>69</v>
      </c>
      <c r="AB211" s="30" t="str">
        <f t="shared" si="611"/>
        <v>08</v>
      </c>
      <c r="AC211" s="19" t="str">
        <f t="shared" ref="AC211:AD211" si="614">AC210</f>
        <v>78</v>
      </c>
      <c r="AD211" s="19" t="str">
        <f t="shared" si="614"/>
        <v>69</v>
      </c>
      <c r="AE211" s="20">
        <f>ROUNDUP(((((AC211+AD211)*2)+3)*0.0254),3)</f>
        <v>7.5440000000000005</v>
      </c>
      <c r="AG211" s="21">
        <f t="shared" ref="AG211:AG216" si="615">U211</f>
        <v>7.5440000000000005</v>
      </c>
      <c r="AH211" s="25">
        <f>VLOOKUP(R211,'SFG-RM'!A:B,2,0)</f>
        <v>21.475377269999999</v>
      </c>
      <c r="AI211" s="19">
        <f t="shared" si="603"/>
        <v>162.01024612488001</v>
      </c>
      <c r="AJ211" s="41"/>
      <c r="AK211" s="41"/>
      <c r="AL211" s="41"/>
      <c r="AM211" s="41"/>
      <c r="AN211" s="41"/>
      <c r="AO211" s="41"/>
      <c r="AP211" s="41"/>
      <c r="AQ211" s="41"/>
      <c r="AR211" s="41"/>
      <c r="AS211" s="43"/>
      <c r="AT211" s="37">
        <f t="shared" ref="AT211:AU211" si="616">AT210</f>
        <v>189.95500000000001</v>
      </c>
      <c r="AU211" s="31">
        <f t="shared" si="616"/>
        <v>214</v>
      </c>
    </row>
    <row r="212" spans="1:47">
      <c r="A212" s="40">
        <v>211</v>
      </c>
      <c r="B212" s="39">
        <v>4</v>
      </c>
      <c r="C212" s="15">
        <f t="shared" ref="C212:H212" si="617">C211</f>
        <v>24</v>
      </c>
      <c r="D212" s="15" t="str">
        <f t="shared" si="617"/>
        <v>28.03.2024</v>
      </c>
      <c r="E212" s="16" t="str">
        <f t="shared" si="617"/>
        <v>SFG-FRBNET-MEM-BOR-78X69X08</v>
      </c>
      <c r="F212" s="16" t="str">
        <f t="shared" si="617"/>
        <v>Restonic Hotel Motel Bonnell Euro Top Memory Border 78X69X08</v>
      </c>
      <c r="G212" s="16" t="str">
        <f t="shared" si="617"/>
        <v>SFG-FRBNET-MEM-BOR-78X69X08</v>
      </c>
      <c r="H212" s="16" t="str">
        <f t="shared" si="617"/>
        <v>Restonic Hotel Motel Bonnell Euro Top Memory Border 78X69X08</v>
      </c>
      <c r="I212" s="16" t="s">
        <v>2288</v>
      </c>
      <c r="J212" s="16" t="s">
        <v>2289</v>
      </c>
      <c r="K212" s="16" t="s">
        <v>2290</v>
      </c>
      <c r="L212" s="16" t="s">
        <v>25</v>
      </c>
      <c r="M212" s="17">
        <v>1</v>
      </c>
      <c r="N212" s="16" t="s">
        <v>2291</v>
      </c>
      <c r="O212" s="16" t="s">
        <v>2292</v>
      </c>
      <c r="P212" s="18">
        <v>40</v>
      </c>
      <c r="Q212" s="16" t="s">
        <v>2293</v>
      </c>
      <c r="R212" s="35" t="s">
        <v>1964</v>
      </c>
      <c r="S212" s="35" t="s">
        <v>1965</v>
      </c>
      <c r="T212" s="35" t="s">
        <v>25</v>
      </c>
      <c r="U212" s="36">
        <v>1</v>
      </c>
      <c r="V212" s="16" t="s">
        <v>2294</v>
      </c>
      <c r="W212" s="16" t="s">
        <v>2276</v>
      </c>
      <c r="X212" s="16" t="s">
        <v>2295</v>
      </c>
      <c r="Y212" s="29" t="str">
        <f t="shared" si="608"/>
        <v>78X69X08</v>
      </c>
      <c r="Z212" s="30" t="str">
        <f t="shared" si="609"/>
        <v>78</v>
      </c>
      <c r="AA212" s="30" t="str">
        <f t="shared" si="610"/>
        <v>69</v>
      </c>
      <c r="AB212" s="30" t="str">
        <f t="shared" si="611"/>
        <v>08</v>
      </c>
      <c r="AC212" s="19" t="str">
        <f t="shared" ref="AC212:AD212" si="618">AC211</f>
        <v>78</v>
      </c>
      <c r="AD212" s="19" t="str">
        <f t="shared" si="618"/>
        <v>69</v>
      </c>
      <c r="AE212" s="20">
        <f>ROUNDUP(((((72+30)*2)+3)*0.0254),3)</f>
        <v>5.258</v>
      </c>
      <c r="AG212" s="21">
        <f t="shared" si="615"/>
        <v>1</v>
      </c>
      <c r="AH212">
        <f>VLOOKUP(R212,'Rm-feb-24'!B:P,15,0)</f>
        <v>5.9957000000000003</v>
      </c>
      <c r="AI212" s="19">
        <f t="shared" si="603"/>
        <v>5.9957000000000003</v>
      </c>
      <c r="AJ212" s="41"/>
      <c r="AK212" s="41"/>
      <c r="AL212" s="41"/>
      <c r="AM212" s="41"/>
      <c r="AN212" s="41"/>
      <c r="AO212" s="41"/>
      <c r="AP212" s="41"/>
      <c r="AQ212" s="41"/>
      <c r="AR212" s="41"/>
      <c r="AS212" s="43"/>
      <c r="AT212" s="37">
        <f t="shared" ref="AT212:AU212" si="619">AT211</f>
        <v>189.95500000000001</v>
      </c>
      <c r="AU212" s="31">
        <f t="shared" si="619"/>
        <v>214</v>
      </c>
    </row>
    <row r="213" spans="1:47">
      <c r="A213" s="40">
        <v>212</v>
      </c>
      <c r="B213" s="39">
        <v>5</v>
      </c>
      <c r="C213" s="15">
        <f t="shared" ref="C213:H213" si="620">C212</f>
        <v>24</v>
      </c>
      <c r="D213" s="15" t="str">
        <f t="shared" si="620"/>
        <v>28.03.2024</v>
      </c>
      <c r="E213" s="16" t="str">
        <f t="shared" si="620"/>
        <v>SFG-FRBNET-MEM-BOR-78X69X08</v>
      </c>
      <c r="F213" s="16" t="str">
        <f t="shared" si="620"/>
        <v>Restonic Hotel Motel Bonnell Euro Top Memory Border 78X69X08</v>
      </c>
      <c r="G213" s="16" t="str">
        <f t="shared" si="620"/>
        <v>SFG-FRBNET-MEM-BOR-78X69X08</v>
      </c>
      <c r="H213" s="16" t="str">
        <f t="shared" si="620"/>
        <v>Restonic Hotel Motel Bonnell Euro Top Memory Border 78X69X08</v>
      </c>
      <c r="I213" s="16" t="s">
        <v>2288</v>
      </c>
      <c r="J213" s="16" t="s">
        <v>2289</v>
      </c>
      <c r="K213" s="16" t="s">
        <v>2290</v>
      </c>
      <c r="L213" s="16" t="s">
        <v>25</v>
      </c>
      <c r="M213" s="17">
        <v>1</v>
      </c>
      <c r="N213" s="16" t="s">
        <v>2291</v>
      </c>
      <c r="O213" s="16" t="s">
        <v>2292</v>
      </c>
      <c r="P213" s="18">
        <v>50</v>
      </c>
      <c r="Q213" s="16" t="s">
        <v>2293</v>
      </c>
      <c r="R213" s="35" t="s">
        <v>459</v>
      </c>
      <c r="S213" s="35" t="s">
        <v>460</v>
      </c>
      <c r="T213" s="35" t="s">
        <v>25</v>
      </c>
      <c r="U213" s="36">
        <v>1</v>
      </c>
      <c r="V213" s="16" t="s">
        <v>2294</v>
      </c>
      <c r="W213" s="16" t="s">
        <v>2276</v>
      </c>
      <c r="X213" s="16" t="s">
        <v>2295</v>
      </c>
      <c r="Y213" s="29" t="str">
        <f t="shared" si="608"/>
        <v>78X69X08</v>
      </c>
      <c r="Z213" s="30" t="str">
        <f t="shared" si="609"/>
        <v>78</v>
      </c>
      <c r="AA213" s="30" t="str">
        <f t="shared" si="610"/>
        <v>69</v>
      </c>
      <c r="AB213" s="30" t="str">
        <f t="shared" si="611"/>
        <v>08</v>
      </c>
      <c r="AC213" s="19" t="str">
        <f t="shared" ref="AC213:AD213" si="621">AC212</f>
        <v>78</v>
      </c>
      <c r="AD213" s="19" t="str">
        <f t="shared" si="621"/>
        <v>69</v>
      </c>
      <c r="AG213" s="21">
        <f t="shared" si="615"/>
        <v>1</v>
      </c>
      <c r="AH213">
        <f>VLOOKUP(R213,'Rm-feb-24'!B:P,15,0)</f>
        <v>1.3274999999999999</v>
      </c>
      <c r="AI213" s="19">
        <f t="shared" si="603"/>
        <v>1.3274999999999999</v>
      </c>
      <c r="AJ213" s="41"/>
      <c r="AK213" s="41"/>
      <c r="AL213" s="41"/>
      <c r="AM213" s="41"/>
      <c r="AN213" s="41"/>
      <c r="AO213" s="41"/>
      <c r="AP213" s="41"/>
      <c r="AQ213" s="41"/>
      <c r="AR213" s="41"/>
      <c r="AS213" s="43"/>
      <c r="AT213" s="37">
        <f t="shared" ref="AT213:AU213" si="622">AT212</f>
        <v>189.95500000000001</v>
      </c>
      <c r="AU213" s="31">
        <f t="shared" si="622"/>
        <v>214</v>
      </c>
    </row>
    <row r="214" spans="1:47">
      <c r="A214" s="40">
        <v>213</v>
      </c>
      <c r="B214" s="39">
        <v>6</v>
      </c>
      <c r="C214" s="15">
        <f t="shared" ref="C214:H214" si="623">C213</f>
        <v>24</v>
      </c>
      <c r="D214" s="15" t="str">
        <f t="shared" si="623"/>
        <v>28.03.2024</v>
      </c>
      <c r="E214" s="16" t="str">
        <f t="shared" si="623"/>
        <v>SFG-FRBNET-MEM-BOR-78X69X08</v>
      </c>
      <c r="F214" s="16" t="str">
        <f t="shared" si="623"/>
        <v>Restonic Hotel Motel Bonnell Euro Top Memory Border 78X69X08</v>
      </c>
      <c r="G214" s="16" t="str">
        <f t="shared" si="623"/>
        <v>SFG-FRBNET-MEM-BOR-78X69X08</v>
      </c>
      <c r="H214" s="16" t="str">
        <f t="shared" si="623"/>
        <v>Restonic Hotel Motel Bonnell Euro Top Memory Border 78X69X08</v>
      </c>
      <c r="I214" s="16" t="s">
        <v>2288</v>
      </c>
      <c r="J214" s="16" t="s">
        <v>2289</v>
      </c>
      <c r="K214" s="16" t="s">
        <v>2290</v>
      </c>
      <c r="L214" s="16" t="s">
        <v>25</v>
      </c>
      <c r="M214" s="17">
        <v>1</v>
      </c>
      <c r="N214" s="16" t="s">
        <v>2291</v>
      </c>
      <c r="O214" s="16" t="s">
        <v>2292</v>
      </c>
      <c r="P214" s="18">
        <v>60</v>
      </c>
      <c r="Q214" s="16" t="s">
        <v>2293</v>
      </c>
      <c r="R214" s="35" t="s">
        <v>2232</v>
      </c>
      <c r="S214" s="35" t="s">
        <v>2233</v>
      </c>
      <c r="T214" s="35" t="s">
        <v>25</v>
      </c>
      <c r="U214" s="36">
        <v>1</v>
      </c>
      <c r="V214" s="16" t="s">
        <v>2294</v>
      </c>
      <c r="W214" s="16" t="s">
        <v>2276</v>
      </c>
      <c r="X214" s="16" t="s">
        <v>2295</v>
      </c>
      <c r="Y214" s="29" t="str">
        <f t="shared" si="608"/>
        <v>78X69X08</v>
      </c>
      <c r="Z214" s="30" t="str">
        <f t="shared" si="609"/>
        <v>78</v>
      </c>
      <c r="AA214" s="30" t="str">
        <f t="shared" si="610"/>
        <v>69</v>
      </c>
      <c r="AB214" s="30" t="str">
        <f t="shared" si="611"/>
        <v>08</v>
      </c>
      <c r="AC214" s="19" t="str">
        <f t="shared" ref="AC214:AD214" si="624">AC213</f>
        <v>78</v>
      </c>
      <c r="AD214" s="19" t="str">
        <f t="shared" si="624"/>
        <v>69</v>
      </c>
      <c r="AG214" s="21">
        <f t="shared" si="615"/>
        <v>1</v>
      </c>
      <c r="AH214">
        <f>VLOOKUP(R214,'Rm-feb-24'!B:P,15,0)</f>
        <v>1.7318</v>
      </c>
      <c r="AI214" s="19">
        <f t="shared" si="603"/>
        <v>1.7318</v>
      </c>
      <c r="AJ214" s="41"/>
      <c r="AK214" s="41"/>
      <c r="AL214" s="41"/>
      <c r="AM214" s="41"/>
      <c r="AN214" s="41"/>
      <c r="AO214" s="41"/>
      <c r="AP214" s="41"/>
      <c r="AQ214" s="41"/>
      <c r="AR214" s="41"/>
      <c r="AS214" s="43"/>
      <c r="AT214" s="37">
        <f t="shared" ref="AT214:AU214" si="625">AT213</f>
        <v>189.95500000000001</v>
      </c>
      <c r="AU214" s="31">
        <f t="shared" si="625"/>
        <v>214</v>
      </c>
    </row>
    <row r="215" spans="1:47">
      <c r="A215" s="40">
        <v>214</v>
      </c>
      <c r="B215" s="39">
        <v>7</v>
      </c>
      <c r="C215" s="15">
        <f t="shared" ref="C215:H215" si="626">C214</f>
        <v>24</v>
      </c>
      <c r="D215" s="15" t="str">
        <f t="shared" si="626"/>
        <v>28.03.2024</v>
      </c>
      <c r="E215" s="16" t="str">
        <f t="shared" si="626"/>
        <v>SFG-FRBNET-MEM-BOR-78X69X08</v>
      </c>
      <c r="F215" s="16" t="str">
        <f t="shared" si="626"/>
        <v>Restonic Hotel Motel Bonnell Euro Top Memory Border 78X69X08</v>
      </c>
      <c r="G215" s="16" t="str">
        <f t="shared" si="626"/>
        <v>SFG-FRBNET-MEM-BOR-78X69X08</v>
      </c>
      <c r="H215" s="16" t="str">
        <f t="shared" si="626"/>
        <v>Restonic Hotel Motel Bonnell Euro Top Memory Border 78X69X08</v>
      </c>
      <c r="I215" s="16" t="s">
        <v>2288</v>
      </c>
      <c r="J215" s="16" t="s">
        <v>2289</v>
      </c>
      <c r="K215" s="16" t="s">
        <v>2290</v>
      </c>
      <c r="L215" s="16" t="s">
        <v>25</v>
      </c>
      <c r="M215" s="17">
        <v>1</v>
      </c>
      <c r="N215" s="16" t="s">
        <v>2291</v>
      </c>
      <c r="O215" s="16" t="s">
        <v>2292</v>
      </c>
      <c r="P215" s="18">
        <v>70</v>
      </c>
      <c r="Q215" s="16" t="s">
        <v>2293</v>
      </c>
      <c r="R215" s="35" t="s">
        <v>18739</v>
      </c>
      <c r="S215" s="35" t="s">
        <v>34278</v>
      </c>
      <c r="T215" s="35" t="s">
        <v>192</v>
      </c>
      <c r="U215" s="36">
        <v>0.64</v>
      </c>
      <c r="V215" s="16" t="s">
        <v>2292</v>
      </c>
      <c r="W215" s="16" t="s">
        <v>2276</v>
      </c>
      <c r="X215" s="16" t="s">
        <v>2295</v>
      </c>
      <c r="Y215" s="29" t="str">
        <f t="shared" si="608"/>
        <v>78X69X08</v>
      </c>
      <c r="Z215" s="30" t="str">
        <f t="shared" si="609"/>
        <v>78</v>
      </c>
      <c r="AA215" s="30" t="str">
        <f t="shared" si="610"/>
        <v>69</v>
      </c>
      <c r="AB215" s="30" t="str">
        <f t="shared" si="611"/>
        <v>08</v>
      </c>
      <c r="AC215" s="19" t="str">
        <f t="shared" ref="AC215:AD215" si="627">AC214</f>
        <v>78</v>
      </c>
      <c r="AD215" s="19" t="str">
        <f t="shared" si="627"/>
        <v>69</v>
      </c>
      <c r="AG215" s="21">
        <f t="shared" si="615"/>
        <v>0.64</v>
      </c>
      <c r="AH215" s="25">
        <f>VLOOKUP(R215,'SFG-RM'!A:B,2,0)</f>
        <v>14.621455289401199</v>
      </c>
      <c r="AI215" s="19">
        <f t="shared" si="603"/>
        <v>9.3577313852167681</v>
      </c>
      <c r="AJ215" s="41"/>
      <c r="AK215" s="41"/>
      <c r="AL215" s="41"/>
      <c r="AM215" s="41"/>
      <c r="AN215" s="41"/>
      <c r="AO215" s="41"/>
      <c r="AP215" s="41"/>
      <c r="AQ215" s="41"/>
      <c r="AR215" s="41"/>
      <c r="AS215" s="43"/>
      <c r="AT215" s="37">
        <f t="shared" ref="AT215:AU215" si="628">AT214</f>
        <v>189.95500000000001</v>
      </c>
      <c r="AU215" s="31">
        <f t="shared" si="628"/>
        <v>214</v>
      </c>
    </row>
    <row r="216" spans="1:47">
      <c r="A216" s="40">
        <v>215</v>
      </c>
      <c r="B216" s="39">
        <v>8</v>
      </c>
      <c r="C216" s="15">
        <f t="shared" ref="C216:H216" si="629">C215</f>
        <v>24</v>
      </c>
      <c r="D216" s="15" t="str">
        <f t="shared" si="629"/>
        <v>28.03.2024</v>
      </c>
      <c r="E216" s="16" t="str">
        <f t="shared" si="629"/>
        <v>SFG-FRBNET-MEM-BOR-78X69X08</v>
      </c>
      <c r="F216" s="16" t="str">
        <f t="shared" si="629"/>
        <v>Restonic Hotel Motel Bonnell Euro Top Memory Border 78X69X08</v>
      </c>
      <c r="G216" s="16" t="str">
        <f t="shared" si="629"/>
        <v>SFG-FRBNET-MEM-BOR-78X69X08</v>
      </c>
      <c r="H216" s="16" t="str">
        <f t="shared" si="629"/>
        <v>Restonic Hotel Motel Bonnell Euro Top Memory Border 78X69X08</v>
      </c>
      <c r="I216" s="16" t="s">
        <v>2288</v>
      </c>
      <c r="J216" s="16" t="s">
        <v>2289</v>
      </c>
      <c r="K216" s="16" t="s">
        <v>2290</v>
      </c>
      <c r="L216" s="16" t="s">
        <v>25</v>
      </c>
      <c r="M216" s="17">
        <v>1</v>
      </c>
      <c r="N216" s="16" t="s">
        <v>2291</v>
      </c>
      <c r="O216" s="16" t="s">
        <v>2292</v>
      </c>
      <c r="P216" s="18">
        <v>80</v>
      </c>
      <c r="Q216" s="16" t="s">
        <v>2293</v>
      </c>
      <c r="R216" s="35" t="s">
        <v>1479</v>
      </c>
      <c r="S216" s="35" t="s">
        <v>1480</v>
      </c>
      <c r="T216" s="35" t="s">
        <v>165</v>
      </c>
      <c r="U216" s="36">
        <v>2</v>
      </c>
      <c r="V216" s="16" t="s">
        <v>2294</v>
      </c>
      <c r="W216" s="16" t="s">
        <v>2276</v>
      </c>
      <c r="X216" s="16" t="s">
        <v>2295</v>
      </c>
      <c r="Y216" s="29" t="str">
        <f t="shared" si="608"/>
        <v>78X69X08</v>
      </c>
      <c r="Z216" s="30" t="str">
        <f t="shared" si="609"/>
        <v>78</v>
      </c>
      <c r="AA216" s="30" t="str">
        <f t="shared" si="610"/>
        <v>69</v>
      </c>
      <c r="AB216" s="30" t="str">
        <f t="shared" si="611"/>
        <v>08</v>
      </c>
      <c r="AC216" s="19" t="str">
        <f t="shared" ref="AC216:AD216" si="630">AC215</f>
        <v>78</v>
      </c>
      <c r="AD216" s="19" t="str">
        <f t="shared" si="630"/>
        <v>69</v>
      </c>
      <c r="AG216" s="21">
        <f t="shared" si="615"/>
        <v>2</v>
      </c>
      <c r="AH216">
        <f>VLOOKUP(R216,'Rm-feb-24'!B:P,15,0)</f>
        <v>4.6721000000000004</v>
      </c>
      <c r="AI216" s="19">
        <f t="shared" si="603"/>
        <v>9.3442000000000007</v>
      </c>
      <c r="AJ216" s="41"/>
      <c r="AK216" s="41"/>
      <c r="AL216" s="41"/>
      <c r="AM216" s="41"/>
      <c r="AN216" s="41"/>
      <c r="AO216" s="41"/>
      <c r="AP216" s="41"/>
      <c r="AQ216" s="41"/>
      <c r="AR216" s="41"/>
      <c r="AS216" s="43"/>
      <c r="AT216" s="37">
        <f t="shared" ref="AT216:AU216" si="631">AT215</f>
        <v>189.95500000000001</v>
      </c>
      <c r="AU216" s="31">
        <f t="shared" si="631"/>
        <v>214</v>
      </c>
    </row>
    <row r="217" spans="1:47">
      <c r="A217" s="40">
        <v>216</v>
      </c>
    </row>
    <row r="218" spans="1:47">
      <c r="A218" s="40">
        <v>217</v>
      </c>
      <c r="B218" s="39">
        <v>1</v>
      </c>
      <c r="C218" s="15">
        <v>25</v>
      </c>
      <c r="D218" s="15" t="s">
        <v>34276</v>
      </c>
      <c r="E218" s="38" t="s">
        <v>34328</v>
      </c>
      <c r="F218" s="38" t="s">
        <v>34329</v>
      </c>
      <c r="G218" s="16" t="str">
        <f>E218</f>
        <v>SFG-FRBNET-MEM-BOR-80X33X08</v>
      </c>
      <c r="H218" s="16" t="str">
        <f>F218</f>
        <v>Restonic Hotel Motel Bonnell Euro Top Memory Border 80X33X08</v>
      </c>
      <c r="I218" s="16" t="s">
        <v>2288</v>
      </c>
      <c r="J218" s="16" t="s">
        <v>2289</v>
      </c>
      <c r="K218" s="16" t="s">
        <v>2290</v>
      </c>
      <c r="L218" s="16" t="s">
        <v>25</v>
      </c>
      <c r="M218" s="17">
        <v>1</v>
      </c>
      <c r="N218" s="16" t="s">
        <v>2291</v>
      </c>
      <c r="O218" s="16" t="s">
        <v>2292</v>
      </c>
      <c r="P218" s="18">
        <v>10</v>
      </c>
      <c r="Q218" s="16" t="s">
        <v>2293</v>
      </c>
      <c r="R218" s="35" t="s">
        <v>1659</v>
      </c>
      <c r="S218" s="35" t="s">
        <v>1660</v>
      </c>
      <c r="T218" s="35" t="s">
        <v>192</v>
      </c>
      <c r="U218" s="17">
        <v>5.6</v>
      </c>
      <c r="V218" s="16" t="s">
        <v>2294</v>
      </c>
      <c r="W218" s="16" t="s">
        <v>2276</v>
      </c>
      <c r="X218" s="16" t="s">
        <v>2295</v>
      </c>
      <c r="Y218" s="29" t="str">
        <f>RIGHT(E218,8)</f>
        <v>80X33X08</v>
      </c>
      <c r="Z218" s="30" t="str">
        <f>LEFT(Y218,2)</f>
        <v>80</v>
      </c>
      <c r="AA218" s="30" t="str">
        <f>MID(Y218,4,2)</f>
        <v>33</v>
      </c>
      <c r="AB218" s="30" t="str">
        <f>RIGHT(Y218,2)</f>
        <v>08</v>
      </c>
      <c r="AC218" s="19" t="str">
        <f>Z218</f>
        <v>80</v>
      </c>
      <c r="AD218" s="19" t="str">
        <f>AA218</f>
        <v>33</v>
      </c>
      <c r="AG218" s="20">
        <f>U218/10000</f>
        <v>5.5999999999999995E-4</v>
      </c>
      <c r="AH218">
        <f>VLOOKUP(R218,'Rm-feb-24'!B:P,15,0)</f>
        <v>231.14230000000001</v>
      </c>
      <c r="AI218" s="19">
        <f t="shared" ref="AI218:AI225" si="632">AG218*AH218</f>
        <v>0.129439688</v>
      </c>
      <c r="AJ218" s="41">
        <f>SUM(AI218:AI225)</f>
        <v>152.86664065280675</v>
      </c>
      <c r="AK218" s="41">
        <f>ROUND(AJ218,3)</f>
        <v>152.86699999999999</v>
      </c>
      <c r="AL218" s="41">
        <f>AK218</f>
        <v>152.86699999999999</v>
      </c>
      <c r="AM218" s="41">
        <f>+AL218+AR218</f>
        <v>171.784138383</v>
      </c>
      <c r="AN218" s="41">
        <f>+SUM(((AL218*3%*18%)))</f>
        <v>0.82548179999999993</v>
      </c>
      <c r="AO218" s="41">
        <f t="shared" ref="AO218" si="633">+SUM(((AL218*14.33%*53%)))</f>
        <v>11.610095783</v>
      </c>
      <c r="AP218" s="41">
        <f t="shared" ref="AP218" si="634">+SUM(((AL218*5.92%*53%)))</f>
        <v>4.7963549919999995</v>
      </c>
      <c r="AQ218" s="41">
        <f t="shared" ref="AQ218" si="635">+SUM(((AL218*2.08%*53%)))</f>
        <v>1.6852058080000001</v>
      </c>
      <c r="AR218" s="41">
        <f>SUM(AN218:AQ218)</f>
        <v>18.917138383000001</v>
      </c>
      <c r="AS218" s="42">
        <f>ROUNDUP(AM218,0)</f>
        <v>172</v>
      </c>
      <c r="AT218" s="37">
        <f>AL218</f>
        <v>152.86699999999999</v>
      </c>
      <c r="AU218" s="31">
        <f>AS218</f>
        <v>172</v>
      </c>
    </row>
    <row r="219" spans="1:47">
      <c r="A219" s="40">
        <v>218</v>
      </c>
      <c r="B219" s="39">
        <v>2</v>
      </c>
      <c r="C219" s="15">
        <f t="shared" ref="C219:H219" si="636">C218</f>
        <v>25</v>
      </c>
      <c r="D219" s="15" t="str">
        <f t="shared" si="636"/>
        <v>28.03.2024</v>
      </c>
      <c r="E219" s="16" t="str">
        <f t="shared" si="636"/>
        <v>SFG-FRBNET-MEM-BOR-80X33X08</v>
      </c>
      <c r="F219" s="16" t="str">
        <f t="shared" si="636"/>
        <v>Restonic Hotel Motel Bonnell Euro Top Memory Border 80X33X08</v>
      </c>
      <c r="G219" s="16" t="str">
        <f t="shared" si="636"/>
        <v>SFG-FRBNET-MEM-BOR-80X33X08</v>
      </c>
      <c r="H219" s="16" t="str">
        <f t="shared" si="636"/>
        <v>Restonic Hotel Motel Bonnell Euro Top Memory Border 80X33X08</v>
      </c>
      <c r="I219" s="16" t="s">
        <v>2288</v>
      </c>
      <c r="J219" s="16" t="s">
        <v>2289</v>
      </c>
      <c r="K219" s="16" t="s">
        <v>2290</v>
      </c>
      <c r="L219" s="16" t="s">
        <v>25</v>
      </c>
      <c r="M219" s="17">
        <v>1</v>
      </c>
      <c r="N219" s="16" t="s">
        <v>2291</v>
      </c>
      <c r="O219" s="16" t="s">
        <v>2292</v>
      </c>
      <c r="P219" s="18">
        <v>20</v>
      </c>
      <c r="Q219" s="16" t="s">
        <v>2293</v>
      </c>
      <c r="R219" s="35" t="s">
        <v>698</v>
      </c>
      <c r="S219" s="35" t="s">
        <v>699</v>
      </c>
      <c r="T219" s="35" t="s">
        <v>192</v>
      </c>
      <c r="U219" s="17">
        <v>5</v>
      </c>
      <c r="V219" s="16" t="s">
        <v>2294</v>
      </c>
      <c r="W219" s="16" t="s">
        <v>2276</v>
      </c>
      <c r="X219" s="16" t="s">
        <v>2295</v>
      </c>
      <c r="Y219" s="29" t="str">
        <f t="shared" ref="Y219:Y225" si="637">RIGHT(E219,8)</f>
        <v>80X33X08</v>
      </c>
      <c r="Z219" s="30" t="str">
        <f t="shared" ref="Z219:Z225" si="638">LEFT(Y219,2)</f>
        <v>80</v>
      </c>
      <c r="AA219" s="30" t="str">
        <f t="shared" ref="AA219:AA225" si="639">MID(Y219,4,2)</f>
        <v>33</v>
      </c>
      <c r="AB219" s="30" t="str">
        <f t="shared" ref="AB219:AB225" si="640">RIGHT(Y219,2)</f>
        <v>08</v>
      </c>
      <c r="AC219" s="19" t="str">
        <f>AC218</f>
        <v>80</v>
      </c>
      <c r="AD219" s="19" t="str">
        <f>AD218</f>
        <v>33</v>
      </c>
      <c r="AG219" s="20">
        <f>U219/5000</f>
        <v>1E-3</v>
      </c>
      <c r="AH219">
        <f>VLOOKUP(R219,'Rm-feb-24'!B:P,15,0)</f>
        <v>58</v>
      </c>
      <c r="AI219" s="19">
        <f t="shared" si="632"/>
        <v>5.8000000000000003E-2</v>
      </c>
      <c r="AJ219" s="41"/>
      <c r="AK219" s="41"/>
      <c r="AL219" s="41"/>
      <c r="AM219" s="41"/>
      <c r="AN219" s="41"/>
      <c r="AO219" s="41"/>
      <c r="AP219" s="41"/>
      <c r="AQ219" s="41"/>
      <c r="AR219" s="41"/>
      <c r="AS219" s="43"/>
      <c r="AT219" s="37">
        <f t="shared" ref="AT219:AU219" si="641">AT218</f>
        <v>152.86699999999999</v>
      </c>
      <c r="AU219" s="31">
        <f t="shared" si="641"/>
        <v>172</v>
      </c>
    </row>
    <row r="220" spans="1:47">
      <c r="A220" s="40">
        <v>219</v>
      </c>
      <c r="B220" s="39">
        <v>3</v>
      </c>
      <c r="C220" s="15">
        <f t="shared" ref="C220:H220" si="642">C219</f>
        <v>25</v>
      </c>
      <c r="D220" s="15" t="str">
        <f t="shared" si="642"/>
        <v>28.03.2024</v>
      </c>
      <c r="E220" s="16" t="str">
        <f t="shared" si="642"/>
        <v>SFG-FRBNET-MEM-BOR-80X33X08</v>
      </c>
      <c r="F220" s="16" t="str">
        <f t="shared" si="642"/>
        <v>Restonic Hotel Motel Bonnell Euro Top Memory Border 80X33X08</v>
      </c>
      <c r="G220" s="16" t="str">
        <f t="shared" si="642"/>
        <v>SFG-FRBNET-MEM-BOR-80X33X08</v>
      </c>
      <c r="H220" s="16" t="str">
        <f t="shared" si="642"/>
        <v>Restonic Hotel Motel Bonnell Euro Top Memory Border 80X33X08</v>
      </c>
      <c r="I220" s="16" t="s">
        <v>2288</v>
      </c>
      <c r="J220" s="16" t="s">
        <v>2289</v>
      </c>
      <c r="K220" s="16" t="s">
        <v>2290</v>
      </c>
      <c r="L220" s="16" t="s">
        <v>25</v>
      </c>
      <c r="M220" s="17">
        <v>1</v>
      </c>
      <c r="N220" s="16" t="s">
        <v>2291</v>
      </c>
      <c r="O220" s="16" t="s">
        <v>2292</v>
      </c>
      <c r="P220" s="18">
        <v>30</v>
      </c>
      <c r="Q220" s="16" t="s">
        <v>2293</v>
      </c>
      <c r="R220" s="35" t="s">
        <v>18727</v>
      </c>
      <c r="S220" s="35" t="s">
        <v>34279</v>
      </c>
      <c r="T220" s="35" t="s">
        <v>192</v>
      </c>
      <c r="U220" s="17">
        <f>AE220</f>
        <v>5.8170000000000002</v>
      </c>
      <c r="V220" s="16" t="s">
        <v>2292</v>
      </c>
      <c r="W220" s="16" t="s">
        <v>2276</v>
      </c>
      <c r="X220" s="16" t="s">
        <v>2295</v>
      </c>
      <c r="Y220" s="29" t="str">
        <f t="shared" si="637"/>
        <v>80X33X08</v>
      </c>
      <c r="Z220" s="30" t="str">
        <f t="shared" si="638"/>
        <v>80</v>
      </c>
      <c r="AA220" s="30" t="str">
        <f t="shared" si="639"/>
        <v>33</v>
      </c>
      <c r="AB220" s="30" t="str">
        <f t="shared" si="640"/>
        <v>08</v>
      </c>
      <c r="AC220" s="19" t="str">
        <f t="shared" ref="AC220:AD220" si="643">AC219</f>
        <v>80</v>
      </c>
      <c r="AD220" s="19" t="str">
        <f t="shared" si="643"/>
        <v>33</v>
      </c>
      <c r="AE220" s="20">
        <f>ROUNDUP(((((AC220+AD220)*2)+3)*0.0254),3)</f>
        <v>5.8170000000000002</v>
      </c>
      <c r="AG220" s="21">
        <f t="shared" ref="AG220:AG225" si="644">U220</f>
        <v>5.8170000000000002</v>
      </c>
      <c r="AH220" s="25">
        <f>VLOOKUP(R220,'SFG-RM'!A:B,2,0)</f>
        <v>21.475377269999999</v>
      </c>
      <c r="AI220" s="19">
        <f t="shared" si="632"/>
        <v>124.92226957958999</v>
      </c>
      <c r="AJ220" s="41"/>
      <c r="AK220" s="41"/>
      <c r="AL220" s="41"/>
      <c r="AM220" s="41"/>
      <c r="AN220" s="41"/>
      <c r="AO220" s="41"/>
      <c r="AP220" s="41"/>
      <c r="AQ220" s="41"/>
      <c r="AR220" s="41"/>
      <c r="AS220" s="43"/>
      <c r="AT220" s="37">
        <f t="shared" ref="AT220:AU220" si="645">AT219</f>
        <v>152.86699999999999</v>
      </c>
      <c r="AU220" s="31">
        <f t="shared" si="645"/>
        <v>172</v>
      </c>
    </row>
    <row r="221" spans="1:47">
      <c r="A221" s="40">
        <v>220</v>
      </c>
      <c r="B221" s="39">
        <v>4</v>
      </c>
      <c r="C221" s="15">
        <f t="shared" ref="C221:H221" si="646">C220</f>
        <v>25</v>
      </c>
      <c r="D221" s="15" t="str">
        <f t="shared" si="646"/>
        <v>28.03.2024</v>
      </c>
      <c r="E221" s="16" t="str">
        <f t="shared" si="646"/>
        <v>SFG-FRBNET-MEM-BOR-80X33X08</v>
      </c>
      <c r="F221" s="16" t="str">
        <f t="shared" si="646"/>
        <v>Restonic Hotel Motel Bonnell Euro Top Memory Border 80X33X08</v>
      </c>
      <c r="G221" s="16" t="str">
        <f t="shared" si="646"/>
        <v>SFG-FRBNET-MEM-BOR-80X33X08</v>
      </c>
      <c r="H221" s="16" t="str">
        <f t="shared" si="646"/>
        <v>Restonic Hotel Motel Bonnell Euro Top Memory Border 80X33X08</v>
      </c>
      <c r="I221" s="16" t="s">
        <v>2288</v>
      </c>
      <c r="J221" s="16" t="s">
        <v>2289</v>
      </c>
      <c r="K221" s="16" t="s">
        <v>2290</v>
      </c>
      <c r="L221" s="16" t="s">
        <v>25</v>
      </c>
      <c r="M221" s="17">
        <v>1</v>
      </c>
      <c r="N221" s="16" t="s">
        <v>2291</v>
      </c>
      <c r="O221" s="16" t="s">
        <v>2292</v>
      </c>
      <c r="P221" s="18">
        <v>40</v>
      </c>
      <c r="Q221" s="16" t="s">
        <v>2293</v>
      </c>
      <c r="R221" s="35" t="s">
        <v>1964</v>
      </c>
      <c r="S221" s="35" t="s">
        <v>1965</v>
      </c>
      <c r="T221" s="35" t="s">
        <v>25</v>
      </c>
      <c r="U221" s="36">
        <v>1</v>
      </c>
      <c r="V221" s="16" t="s">
        <v>2294</v>
      </c>
      <c r="W221" s="16" t="s">
        <v>2276</v>
      </c>
      <c r="X221" s="16" t="s">
        <v>2295</v>
      </c>
      <c r="Y221" s="29" t="str">
        <f t="shared" si="637"/>
        <v>80X33X08</v>
      </c>
      <c r="Z221" s="30" t="str">
        <f t="shared" si="638"/>
        <v>80</v>
      </c>
      <c r="AA221" s="30" t="str">
        <f t="shared" si="639"/>
        <v>33</v>
      </c>
      <c r="AB221" s="30" t="str">
        <f t="shared" si="640"/>
        <v>08</v>
      </c>
      <c r="AC221" s="19" t="str">
        <f t="shared" ref="AC221:AD221" si="647">AC220</f>
        <v>80</v>
      </c>
      <c r="AD221" s="19" t="str">
        <f t="shared" si="647"/>
        <v>33</v>
      </c>
      <c r="AE221" s="20">
        <f>ROUNDUP(((((72+30)*2)+3)*0.0254),3)</f>
        <v>5.258</v>
      </c>
      <c r="AG221" s="21">
        <f t="shared" si="644"/>
        <v>1</v>
      </c>
      <c r="AH221">
        <f>VLOOKUP(R221,'Rm-feb-24'!B:P,15,0)</f>
        <v>5.9957000000000003</v>
      </c>
      <c r="AI221" s="19">
        <f t="shared" si="632"/>
        <v>5.9957000000000003</v>
      </c>
      <c r="AJ221" s="41"/>
      <c r="AK221" s="41"/>
      <c r="AL221" s="41"/>
      <c r="AM221" s="41"/>
      <c r="AN221" s="41"/>
      <c r="AO221" s="41"/>
      <c r="AP221" s="41"/>
      <c r="AQ221" s="41"/>
      <c r="AR221" s="41"/>
      <c r="AS221" s="43"/>
      <c r="AT221" s="37">
        <f t="shared" ref="AT221:AU221" si="648">AT220</f>
        <v>152.86699999999999</v>
      </c>
      <c r="AU221" s="31">
        <f t="shared" si="648"/>
        <v>172</v>
      </c>
    </row>
    <row r="222" spans="1:47">
      <c r="A222" s="40">
        <v>221</v>
      </c>
      <c r="B222" s="39">
        <v>5</v>
      </c>
      <c r="C222" s="15">
        <f t="shared" ref="C222:H222" si="649">C221</f>
        <v>25</v>
      </c>
      <c r="D222" s="15" t="str">
        <f t="shared" si="649"/>
        <v>28.03.2024</v>
      </c>
      <c r="E222" s="16" t="str">
        <f t="shared" si="649"/>
        <v>SFG-FRBNET-MEM-BOR-80X33X08</v>
      </c>
      <c r="F222" s="16" t="str">
        <f t="shared" si="649"/>
        <v>Restonic Hotel Motel Bonnell Euro Top Memory Border 80X33X08</v>
      </c>
      <c r="G222" s="16" t="str">
        <f t="shared" si="649"/>
        <v>SFG-FRBNET-MEM-BOR-80X33X08</v>
      </c>
      <c r="H222" s="16" t="str">
        <f t="shared" si="649"/>
        <v>Restonic Hotel Motel Bonnell Euro Top Memory Border 80X33X08</v>
      </c>
      <c r="I222" s="16" t="s">
        <v>2288</v>
      </c>
      <c r="J222" s="16" t="s">
        <v>2289</v>
      </c>
      <c r="K222" s="16" t="s">
        <v>2290</v>
      </c>
      <c r="L222" s="16" t="s">
        <v>25</v>
      </c>
      <c r="M222" s="17">
        <v>1</v>
      </c>
      <c r="N222" s="16" t="s">
        <v>2291</v>
      </c>
      <c r="O222" s="16" t="s">
        <v>2292</v>
      </c>
      <c r="P222" s="18">
        <v>50</v>
      </c>
      <c r="Q222" s="16" t="s">
        <v>2293</v>
      </c>
      <c r="R222" s="35" t="s">
        <v>459</v>
      </c>
      <c r="S222" s="35" t="s">
        <v>460</v>
      </c>
      <c r="T222" s="35" t="s">
        <v>25</v>
      </c>
      <c r="U222" s="36">
        <v>1</v>
      </c>
      <c r="V222" s="16" t="s">
        <v>2294</v>
      </c>
      <c r="W222" s="16" t="s">
        <v>2276</v>
      </c>
      <c r="X222" s="16" t="s">
        <v>2295</v>
      </c>
      <c r="Y222" s="29" t="str">
        <f t="shared" si="637"/>
        <v>80X33X08</v>
      </c>
      <c r="Z222" s="30" t="str">
        <f t="shared" si="638"/>
        <v>80</v>
      </c>
      <c r="AA222" s="30" t="str">
        <f t="shared" si="639"/>
        <v>33</v>
      </c>
      <c r="AB222" s="30" t="str">
        <f t="shared" si="640"/>
        <v>08</v>
      </c>
      <c r="AC222" s="19" t="str">
        <f t="shared" ref="AC222:AD222" si="650">AC221</f>
        <v>80</v>
      </c>
      <c r="AD222" s="19" t="str">
        <f t="shared" si="650"/>
        <v>33</v>
      </c>
      <c r="AG222" s="21">
        <f t="shared" si="644"/>
        <v>1</v>
      </c>
      <c r="AH222">
        <f>VLOOKUP(R222,'Rm-feb-24'!B:P,15,0)</f>
        <v>1.3274999999999999</v>
      </c>
      <c r="AI222" s="19">
        <f t="shared" si="632"/>
        <v>1.3274999999999999</v>
      </c>
      <c r="AJ222" s="41"/>
      <c r="AK222" s="41"/>
      <c r="AL222" s="41"/>
      <c r="AM222" s="41"/>
      <c r="AN222" s="41"/>
      <c r="AO222" s="41"/>
      <c r="AP222" s="41"/>
      <c r="AQ222" s="41"/>
      <c r="AR222" s="41"/>
      <c r="AS222" s="43"/>
      <c r="AT222" s="37">
        <f t="shared" ref="AT222:AU222" si="651">AT221</f>
        <v>152.86699999999999</v>
      </c>
      <c r="AU222" s="31">
        <f t="shared" si="651"/>
        <v>172</v>
      </c>
    </row>
    <row r="223" spans="1:47">
      <c r="A223" s="40">
        <v>222</v>
      </c>
      <c r="B223" s="39">
        <v>6</v>
      </c>
      <c r="C223" s="15">
        <f t="shared" ref="C223:H223" si="652">C222</f>
        <v>25</v>
      </c>
      <c r="D223" s="15" t="str">
        <f t="shared" si="652"/>
        <v>28.03.2024</v>
      </c>
      <c r="E223" s="16" t="str">
        <f t="shared" si="652"/>
        <v>SFG-FRBNET-MEM-BOR-80X33X08</v>
      </c>
      <c r="F223" s="16" t="str">
        <f t="shared" si="652"/>
        <v>Restonic Hotel Motel Bonnell Euro Top Memory Border 80X33X08</v>
      </c>
      <c r="G223" s="16" t="str">
        <f t="shared" si="652"/>
        <v>SFG-FRBNET-MEM-BOR-80X33X08</v>
      </c>
      <c r="H223" s="16" t="str">
        <f t="shared" si="652"/>
        <v>Restonic Hotel Motel Bonnell Euro Top Memory Border 80X33X08</v>
      </c>
      <c r="I223" s="16" t="s">
        <v>2288</v>
      </c>
      <c r="J223" s="16" t="s">
        <v>2289</v>
      </c>
      <c r="K223" s="16" t="s">
        <v>2290</v>
      </c>
      <c r="L223" s="16" t="s">
        <v>25</v>
      </c>
      <c r="M223" s="17">
        <v>1</v>
      </c>
      <c r="N223" s="16" t="s">
        <v>2291</v>
      </c>
      <c r="O223" s="16" t="s">
        <v>2292</v>
      </c>
      <c r="P223" s="18">
        <v>60</v>
      </c>
      <c r="Q223" s="16" t="s">
        <v>2293</v>
      </c>
      <c r="R223" s="35" t="s">
        <v>2232</v>
      </c>
      <c r="S223" s="35" t="s">
        <v>2233</v>
      </c>
      <c r="T223" s="35" t="s">
        <v>25</v>
      </c>
      <c r="U223" s="36">
        <v>1</v>
      </c>
      <c r="V223" s="16" t="s">
        <v>2294</v>
      </c>
      <c r="W223" s="16" t="s">
        <v>2276</v>
      </c>
      <c r="X223" s="16" t="s">
        <v>2295</v>
      </c>
      <c r="Y223" s="29" t="str">
        <f t="shared" si="637"/>
        <v>80X33X08</v>
      </c>
      <c r="Z223" s="30" t="str">
        <f t="shared" si="638"/>
        <v>80</v>
      </c>
      <c r="AA223" s="30" t="str">
        <f t="shared" si="639"/>
        <v>33</v>
      </c>
      <c r="AB223" s="30" t="str">
        <f t="shared" si="640"/>
        <v>08</v>
      </c>
      <c r="AC223" s="19" t="str">
        <f t="shared" ref="AC223:AD223" si="653">AC222</f>
        <v>80</v>
      </c>
      <c r="AD223" s="19" t="str">
        <f t="shared" si="653"/>
        <v>33</v>
      </c>
      <c r="AG223" s="21">
        <f t="shared" si="644"/>
        <v>1</v>
      </c>
      <c r="AH223">
        <f>VLOOKUP(R223,'Rm-feb-24'!B:P,15,0)</f>
        <v>1.7318</v>
      </c>
      <c r="AI223" s="19">
        <f t="shared" si="632"/>
        <v>1.7318</v>
      </c>
      <c r="AJ223" s="41"/>
      <c r="AK223" s="41"/>
      <c r="AL223" s="41"/>
      <c r="AM223" s="41"/>
      <c r="AN223" s="41"/>
      <c r="AO223" s="41"/>
      <c r="AP223" s="41"/>
      <c r="AQ223" s="41"/>
      <c r="AR223" s="41"/>
      <c r="AS223" s="43"/>
      <c r="AT223" s="37">
        <f t="shared" ref="AT223:AU223" si="654">AT222</f>
        <v>152.86699999999999</v>
      </c>
      <c r="AU223" s="31">
        <f t="shared" si="654"/>
        <v>172</v>
      </c>
    </row>
    <row r="224" spans="1:47">
      <c r="A224" s="40">
        <v>223</v>
      </c>
      <c r="B224" s="39">
        <v>7</v>
      </c>
      <c r="C224" s="15">
        <f t="shared" ref="C224:H224" si="655">C223</f>
        <v>25</v>
      </c>
      <c r="D224" s="15" t="str">
        <f t="shared" si="655"/>
        <v>28.03.2024</v>
      </c>
      <c r="E224" s="16" t="str">
        <f t="shared" si="655"/>
        <v>SFG-FRBNET-MEM-BOR-80X33X08</v>
      </c>
      <c r="F224" s="16" t="str">
        <f t="shared" si="655"/>
        <v>Restonic Hotel Motel Bonnell Euro Top Memory Border 80X33X08</v>
      </c>
      <c r="G224" s="16" t="str">
        <f t="shared" si="655"/>
        <v>SFG-FRBNET-MEM-BOR-80X33X08</v>
      </c>
      <c r="H224" s="16" t="str">
        <f t="shared" si="655"/>
        <v>Restonic Hotel Motel Bonnell Euro Top Memory Border 80X33X08</v>
      </c>
      <c r="I224" s="16" t="s">
        <v>2288</v>
      </c>
      <c r="J224" s="16" t="s">
        <v>2289</v>
      </c>
      <c r="K224" s="16" t="s">
        <v>2290</v>
      </c>
      <c r="L224" s="16" t="s">
        <v>25</v>
      </c>
      <c r="M224" s="17">
        <v>1</v>
      </c>
      <c r="N224" s="16" t="s">
        <v>2291</v>
      </c>
      <c r="O224" s="16" t="s">
        <v>2292</v>
      </c>
      <c r="P224" s="18">
        <v>70</v>
      </c>
      <c r="Q224" s="16" t="s">
        <v>2293</v>
      </c>
      <c r="R224" s="35" t="s">
        <v>18739</v>
      </c>
      <c r="S224" s="35" t="s">
        <v>34278</v>
      </c>
      <c r="T224" s="35" t="s">
        <v>192</v>
      </c>
      <c r="U224" s="36">
        <v>0.64</v>
      </c>
      <c r="V224" s="16" t="s">
        <v>2292</v>
      </c>
      <c r="W224" s="16" t="s">
        <v>2276</v>
      </c>
      <c r="X224" s="16" t="s">
        <v>2295</v>
      </c>
      <c r="Y224" s="29" t="str">
        <f t="shared" si="637"/>
        <v>80X33X08</v>
      </c>
      <c r="Z224" s="30" t="str">
        <f t="shared" si="638"/>
        <v>80</v>
      </c>
      <c r="AA224" s="30" t="str">
        <f t="shared" si="639"/>
        <v>33</v>
      </c>
      <c r="AB224" s="30" t="str">
        <f t="shared" si="640"/>
        <v>08</v>
      </c>
      <c r="AC224" s="19" t="str">
        <f t="shared" ref="AC224:AD224" si="656">AC223</f>
        <v>80</v>
      </c>
      <c r="AD224" s="19" t="str">
        <f t="shared" si="656"/>
        <v>33</v>
      </c>
      <c r="AG224" s="21">
        <f t="shared" si="644"/>
        <v>0.64</v>
      </c>
      <c r="AH224" s="25">
        <f>VLOOKUP(R224,'SFG-RM'!A:B,2,0)</f>
        <v>14.621455289401199</v>
      </c>
      <c r="AI224" s="19">
        <f t="shared" si="632"/>
        <v>9.3577313852167681</v>
      </c>
      <c r="AJ224" s="41"/>
      <c r="AK224" s="41"/>
      <c r="AL224" s="41"/>
      <c r="AM224" s="41"/>
      <c r="AN224" s="41"/>
      <c r="AO224" s="41"/>
      <c r="AP224" s="41"/>
      <c r="AQ224" s="41"/>
      <c r="AR224" s="41"/>
      <c r="AS224" s="43"/>
      <c r="AT224" s="37">
        <f t="shared" ref="AT224:AU224" si="657">AT223</f>
        <v>152.86699999999999</v>
      </c>
      <c r="AU224" s="31">
        <f t="shared" si="657"/>
        <v>172</v>
      </c>
    </row>
    <row r="225" spans="1:47">
      <c r="A225" s="40">
        <v>224</v>
      </c>
      <c r="B225" s="39">
        <v>8</v>
      </c>
      <c r="C225" s="15">
        <f t="shared" ref="C225:H225" si="658">C224</f>
        <v>25</v>
      </c>
      <c r="D225" s="15" t="str">
        <f t="shared" si="658"/>
        <v>28.03.2024</v>
      </c>
      <c r="E225" s="16" t="str">
        <f t="shared" si="658"/>
        <v>SFG-FRBNET-MEM-BOR-80X33X08</v>
      </c>
      <c r="F225" s="16" t="str">
        <f t="shared" si="658"/>
        <v>Restonic Hotel Motel Bonnell Euro Top Memory Border 80X33X08</v>
      </c>
      <c r="G225" s="16" t="str">
        <f t="shared" si="658"/>
        <v>SFG-FRBNET-MEM-BOR-80X33X08</v>
      </c>
      <c r="H225" s="16" t="str">
        <f t="shared" si="658"/>
        <v>Restonic Hotel Motel Bonnell Euro Top Memory Border 80X33X08</v>
      </c>
      <c r="I225" s="16" t="s">
        <v>2288</v>
      </c>
      <c r="J225" s="16" t="s">
        <v>2289</v>
      </c>
      <c r="K225" s="16" t="s">
        <v>2290</v>
      </c>
      <c r="L225" s="16" t="s">
        <v>25</v>
      </c>
      <c r="M225" s="17">
        <v>1</v>
      </c>
      <c r="N225" s="16" t="s">
        <v>2291</v>
      </c>
      <c r="O225" s="16" t="s">
        <v>2292</v>
      </c>
      <c r="P225" s="18">
        <v>80</v>
      </c>
      <c r="Q225" s="16" t="s">
        <v>2293</v>
      </c>
      <c r="R225" s="35" t="s">
        <v>1479</v>
      </c>
      <c r="S225" s="35" t="s">
        <v>1480</v>
      </c>
      <c r="T225" s="35" t="s">
        <v>165</v>
      </c>
      <c r="U225" s="36">
        <v>2</v>
      </c>
      <c r="V225" s="16" t="s">
        <v>2294</v>
      </c>
      <c r="W225" s="16" t="s">
        <v>2276</v>
      </c>
      <c r="X225" s="16" t="s">
        <v>2295</v>
      </c>
      <c r="Y225" s="29" t="str">
        <f t="shared" si="637"/>
        <v>80X33X08</v>
      </c>
      <c r="Z225" s="30" t="str">
        <f t="shared" si="638"/>
        <v>80</v>
      </c>
      <c r="AA225" s="30" t="str">
        <f t="shared" si="639"/>
        <v>33</v>
      </c>
      <c r="AB225" s="30" t="str">
        <f t="shared" si="640"/>
        <v>08</v>
      </c>
      <c r="AC225" s="19" t="str">
        <f t="shared" ref="AC225:AD225" si="659">AC224</f>
        <v>80</v>
      </c>
      <c r="AD225" s="19" t="str">
        <f t="shared" si="659"/>
        <v>33</v>
      </c>
      <c r="AG225" s="21">
        <f t="shared" si="644"/>
        <v>2</v>
      </c>
      <c r="AH225">
        <f>VLOOKUP(R225,'Rm-feb-24'!B:P,15,0)</f>
        <v>4.6721000000000004</v>
      </c>
      <c r="AI225" s="19">
        <f t="shared" si="632"/>
        <v>9.3442000000000007</v>
      </c>
      <c r="AJ225" s="41"/>
      <c r="AK225" s="41"/>
      <c r="AL225" s="41"/>
      <c r="AM225" s="41"/>
      <c r="AN225" s="41"/>
      <c r="AO225" s="41"/>
      <c r="AP225" s="41"/>
      <c r="AQ225" s="41"/>
      <c r="AR225" s="41"/>
      <c r="AS225" s="43"/>
      <c r="AT225" s="37">
        <f t="shared" ref="AT225:AU225" si="660">AT224</f>
        <v>152.86699999999999</v>
      </c>
      <c r="AU225" s="31">
        <f t="shared" si="660"/>
        <v>172</v>
      </c>
    </row>
    <row r="226" spans="1:47">
      <c r="A226" s="40">
        <v>225</v>
      </c>
    </row>
    <row r="227" spans="1:47">
      <c r="A227" s="40">
        <v>226</v>
      </c>
      <c r="B227" s="39">
        <v>1</v>
      </c>
      <c r="C227" s="15">
        <v>26</v>
      </c>
      <c r="D227" s="15" t="s">
        <v>34276</v>
      </c>
      <c r="E227" s="38" t="s">
        <v>34330</v>
      </c>
      <c r="F227" s="38" t="s">
        <v>34331</v>
      </c>
      <c r="G227" s="16" t="str">
        <f>E227</f>
        <v>SFG-FRBNET-MEM-BOR-80X39X08</v>
      </c>
      <c r="H227" s="16" t="str">
        <f>F227</f>
        <v>Restonic Hotel Motel Bonnell Euro Top Memory Border 80X39X08</v>
      </c>
      <c r="I227" s="16" t="s">
        <v>2288</v>
      </c>
      <c r="J227" s="16" t="s">
        <v>2289</v>
      </c>
      <c r="K227" s="16" t="s">
        <v>2290</v>
      </c>
      <c r="L227" s="16" t="s">
        <v>25</v>
      </c>
      <c r="M227" s="17">
        <v>1</v>
      </c>
      <c r="N227" s="16" t="s">
        <v>2291</v>
      </c>
      <c r="O227" s="16" t="s">
        <v>2292</v>
      </c>
      <c r="P227" s="18">
        <v>10</v>
      </c>
      <c r="Q227" s="16" t="s">
        <v>2293</v>
      </c>
      <c r="R227" s="35" t="s">
        <v>1659</v>
      </c>
      <c r="S227" s="35" t="s">
        <v>1660</v>
      </c>
      <c r="T227" s="35" t="s">
        <v>192</v>
      </c>
      <c r="U227" s="17">
        <v>5.6</v>
      </c>
      <c r="V227" s="16" t="s">
        <v>2294</v>
      </c>
      <c r="W227" s="16" t="s">
        <v>2276</v>
      </c>
      <c r="X227" s="16" t="s">
        <v>2295</v>
      </c>
      <c r="Y227" s="29" t="str">
        <f>RIGHT(E227,8)</f>
        <v>80X39X08</v>
      </c>
      <c r="Z227" s="30" t="str">
        <f>LEFT(Y227,2)</f>
        <v>80</v>
      </c>
      <c r="AA227" s="30" t="str">
        <f>MID(Y227,4,2)</f>
        <v>39</v>
      </c>
      <c r="AB227" s="30" t="str">
        <f>RIGHT(Y227,2)</f>
        <v>08</v>
      </c>
      <c r="AC227" s="19" t="str">
        <f>Z227</f>
        <v>80</v>
      </c>
      <c r="AD227" s="19" t="str">
        <f>AA227</f>
        <v>39</v>
      </c>
      <c r="AG227" s="20">
        <f>U227/10000</f>
        <v>5.5999999999999995E-4</v>
      </c>
      <c r="AH227">
        <f>VLOOKUP(R227,'Rm-feb-24'!B:P,15,0)</f>
        <v>231.14230000000001</v>
      </c>
      <c r="AI227" s="19">
        <f t="shared" ref="AI227:AI234" si="661">AG227*AH227</f>
        <v>0.129439688</v>
      </c>
      <c r="AJ227" s="41">
        <f>SUM(AI227:AI234)</f>
        <v>159.41663072015677</v>
      </c>
      <c r="AK227" s="41">
        <f>ROUND(AJ227,3)</f>
        <v>159.417</v>
      </c>
      <c r="AL227" s="41">
        <f>AK227</f>
        <v>159.417</v>
      </c>
      <c r="AM227" s="41">
        <f>+AL227+AR227</f>
        <v>179.14469433300002</v>
      </c>
      <c r="AN227" s="41">
        <f>+SUM(((AL227*3%*18%)))</f>
        <v>0.86085180000000006</v>
      </c>
      <c r="AO227" s="41">
        <f t="shared" ref="AO227" si="662">+SUM(((AL227*14.33%*53%)))</f>
        <v>12.107561733000002</v>
      </c>
      <c r="AP227" s="41">
        <f t="shared" ref="AP227" si="663">+SUM(((AL227*5.92%*53%)))</f>
        <v>5.0018677920000005</v>
      </c>
      <c r="AQ227" s="41">
        <f t="shared" ref="AQ227" si="664">+SUM(((AL227*2.08%*53%)))</f>
        <v>1.7574130079999999</v>
      </c>
      <c r="AR227" s="41">
        <f>SUM(AN227:AQ227)</f>
        <v>19.727694333000002</v>
      </c>
      <c r="AS227" s="42">
        <f>ROUNDUP(AM227,0)</f>
        <v>180</v>
      </c>
      <c r="AT227" s="37">
        <f>AL227</f>
        <v>159.417</v>
      </c>
      <c r="AU227" s="31">
        <f>AS227</f>
        <v>180</v>
      </c>
    </row>
    <row r="228" spans="1:47">
      <c r="A228" s="40">
        <v>227</v>
      </c>
      <c r="B228" s="39">
        <v>2</v>
      </c>
      <c r="C228" s="15">
        <f t="shared" ref="C228:H228" si="665">C227</f>
        <v>26</v>
      </c>
      <c r="D228" s="15" t="str">
        <f t="shared" si="665"/>
        <v>28.03.2024</v>
      </c>
      <c r="E228" s="16" t="str">
        <f t="shared" si="665"/>
        <v>SFG-FRBNET-MEM-BOR-80X39X08</v>
      </c>
      <c r="F228" s="16" t="str">
        <f t="shared" si="665"/>
        <v>Restonic Hotel Motel Bonnell Euro Top Memory Border 80X39X08</v>
      </c>
      <c r="G228" s="16" t="str">
        <f t="shared" si="665"/>
        <v>SFG-FRBNET-MEM-BOR-80X39X08</v>
      </c>
      <c r="H228" s="16" t="str">
        <f t="shared" si="665"/>
        <v>Restonic Hotel Motel Bonnell Euro Top Memory Border 80X39X08</v>
      </c>
      <c r="I228" s="16" t="s">
        <v>2288</v>
      </c>
      <c r="J228" s="16" t="s">
        <v>2289</v>
      </c>
      <c r="K228" s="16" t="s">
        <v>2290</v>
      </c>
      <c r="L228" s="16" t="s">
        <v>25</v>
      </c>
      <c r="M228" s="17">
        <v>1</v>
      </c>
      <c r="N228" s="16" t="s">
        <v>2291</v>
      </c>
      <c r="O228" s="16" t="s">
        <v>2292</v>
      </c>
      <c r="P228" s="18">
        <v>20</v>
      </c>
      <c r="Q228" s="16" t="s">
        <v>2293</v>
      </c>
      <c r="R228" s="35" t="s">
        <v>698</v>
      </c>
      <c r="S228" s="35" t="s">
        <v>699</v>
      </c>
      <c r="T228" s="35" t="s">
        <v>192</v>
      </c>
      <c r="U228" s="17">
        <v>5</v>
      </c>
      <c r="V228" s="16" t="s">
        <v>2294</v>
      </c>
      <c r="W228" s="16" t="s">
        <v>2276</v>
      </c>
      <c r="X228" s="16" t="s">
        <v>2295</v>
      </c>
      <c r="Y228" s="29" t="str">
        <f t="shared" ref="Y228:Y234" si="666">RIGHT(E228,8)</f>
        <v>80X39X08</v>
      </c>
      <c r="Z228" s="30" t="str">
        <f t="shared" ref="Z228:Z234" si="667">LEFT(Y228,2)</f>
        <v>80</v>
      </c>
      <c r="AA228" s="30" t="str">
        <f t="shared" ref="AA228:AA234" si="668">MID(Y228,4,2)</f>
        <v>39</v>
      </c>
      <c r="AB228" s="30" t="str">
        <f t="shared" ref="AB228:AB234" si="669">RIGHT(Y228,2)</f>
        <v>08</v>
      </c>
      <c r="AC228" s="19" t="str">
        <f>AC227</f>
        <v>80</v>
      </c>
      <c r="AD228" s="19" t="str">
        <f>AD227</f>
        <v>39</v>
      </c>
      <c r="AG228" s="20">
        <f>U228/5000</f>
        <v>1E-3</v>
      </c>
      <c r="AH228">
        <f>VLOOKUP(R228,'Rm-feb-24'!B:P,15,0)</f>
        <v>58</v>
      </c>
      <c r="AI228" s="19">
        <f t="shared" si="661"/>
        <v>5.8000000000000003E-2</v>
      </c>
      <c r="AJ228" s="41"/>
      <c r="AK228" s="41"/>
      <c r="AL228" s="41"/>
      <c r="AM228" s="41"/>
      <c r="AN228" s="41"/>
      <c r="AO228" s="41"/>
      <c r="AP228" s="41"/>
      <c r="AQ228" s="41"/>
      <c r="AR228" s="41"/>
      <c r="AS228" s="43"/>
      <c r="AT228" s="37">
        <f t="shared" ref="AT228:AU234" si="670">AT227</f>
        <v>159.417</v>
      </c>
      <c r="AU228" s="31">
        <f t="shared" si="670"/>
        <v>180</v>
      </c>
    </row>
    <row r="229" spans="1:47">
      <c r="A229" s="40">
        <v>228</v>
      </c>
      <c r="B229" s="39">
        <v>3</v>
      </c>
      <c r="C229" s="15">
        <f t="shared" ref="C229:H229" si="671">C228</f>
        <v>26</v>
      </c>
      <c r="D229" s="15" t="str">
        <f t="shared" si="671"/>
        <v>28.03.2024</v>
      </c>
      <c r="E229" s="16" t="str">
        <f t="shared" si="671"/>
        <v>SFG-FRBNET-MEM-BOR-80X39X08</v>
      </c>
      <c r="F229" s="16" t="str">
        <f t="shared" si="671"/>
        <v>Restonic Hotel Motel Bonnell Euro Top Memory Border 80X39X08</v>
      </c>
      <c r="G229" s="16" t="str">
        <f t="shared" si="671"/>
        <v>SFG-FRBNET-MEM-BOR-80X39X08</v>
      </c>
      <c r="H229" s="16" t="str">
        <f t="shared" si="671"/>
        <v>Restonic Hotel Motel Bonnell Euro Top Memory Border 80X39X08</v>
      </c>
      <c r="I229" s="16" t="s">
        <v>2288</v>
      </c>
      <c r="J229" s="16" t="s">
        <v>2289</v>
      </c>
      <c r="K229" s="16" t="s">
        <v>2290</v>
      </c>
      <c r="L229" s="16" t="s">
        <v>25</v>
      </c>
      <c r="M229" s="17">
        <v>1</v>
      </c>
      <c r="N229" s="16" t="s">
        <v>2291</v>
      </c>
      <c r="O229" s="16" t="s">
        <v>2292</v>
      </c>
      <c r="P229" s="18">
        <v>30</v>
      </c>
      <c r="Q229" s="16" t="s">
        <v>2293</v>
      </c>
      <c r="R229" s="35" t="s">
        <v>18727</v>
      </c>
      <c r="S229" s="35" t="s">
        <v>34279</v>
      </c>
      <c r="T229" s="35" t="s">
        <v>192</v>
      </c>
      <c r="U229" s="17">
        <f>AE229</f>
        <v>6.1220000000000008</v>
      </c>
      <c r="V229" s="16" t="s">
        <v>2292</v>
      </c>
      <c r="W229" s="16" t="s">
        <v>2276</v>
      </c>
      <c r="X229" s="16" t="s">
        <v>2295</v>
      </c>
      <c r="Y229" s="29" t="str">
        <f t="shared" si="666"/>
        <v>80X39X08</v>
      </c>
      <c r="Z229" s="30" t="str">
        <f t="shared" si="667"/>
        <v>80</v>
      </c>
      <c r="AA229" s="30" t="str">
        <f t="shared" si="668"/>
        <v>39</v>
      </c>
      <c r="AB229" s="30" t="str">
        <f t="shared" si="669"/>
        <v>08</v>
      </c>
      <c r="AC229" s="19" t="str">
        <f t="shared" ref="AC229:AD229" si="672">AC228</f>
        <v>80</v>
      </c>
      <c r="AD229" s="19" t="str">
        <f t="shared" si="672"/>
        <v>39</v>
      </c>
      <c r="AE229" s="20">
        <f>ROUNDUP(((((AC229+AD229)*2)+3)*0.0254),3)</f>
        <v>6.1220000000000008</v>
      </c>
      <c r="AG229" s="21">
        <f t="shared" ref="AG229:AG234" si="673">U229</f>
        <v>6.1220000000000008</v>
      </c>
      <c r="AH229" s="25">
        <f>VLOOKUP(R229,'SFG-RM'!A:B,2,0)</f>
        <v>21.475377269999999</v>
      </c>
      <c r="AI229" s="19">
        <f t="shared" si="661"/>
        <v>131.47225964694002</v>
      </c>
      <c r="AJ229" s="41"/>
      <c r="AK229" s="41"/>
      <c r="AL229" s="41"/>
      <c r="AM229" s="41"/>
      <c r="AN229" s="41"/>
      <c r="AO229" s="41"/>
      <c r="AP229" s="41"/>
      <c r="AQ229" s="41"/>
      <c r="AR229" s="41"/>
      <c r="AS229" s="43"/>
      <c r="AT229" s="37">
        <f t="shared" si="670"/>
        <v>159.417</v>
      </c>
      <c r="AU229" s="31">
        <f t="shared" si="670"/>
        <v>180</v>
      </c>
    </row>
    <row r="230" spans="1:47">
      <c r="A230" s="40">
        <v>229</v>
      </c>
      <c r="B230" s="39">
        <v>4</v>
      </c>
      <c r="C230" s="15">
        <f t="shared" ref="C230:H230" si="674">C229</f>
        <v>26</v>
      </c>
      <c r="D230" s="15" t="str">
        <f t="shared" si="674"/>
        <v>28.03.2024</v>
      </c>
      <c r="E230" s="16" t="str">
        <f t="shared" si="674"/>
        <v>SFG-FRBNET-MEM-BOR-80X39X08</v>
      </c>
      <c r="F230" s="16" t="str">
        <f t="shared" si="674"/>
        <v>Restonic Hotel Motel Bonnell Euro Top Memory Border 80X39X08</v>
      </c>
      <c r="G230" s="16" t="str">
        <f t="shared" si="674"/>
        <v>SFG-FRBNET-MEM-BOR-80X39X08</v>
      </c>
      <c r="H230" s="16" t="str">
        <f t="shared" si="674"/>
        <v>Restonic Hotel Motel Bonnell Euro Top Memory Border 80X39X08</v>
      </c>
      <c r="I230" s="16" t="s">
        <v>2288</v>
      </c>
      <c r="J230" s="16" t="s">
        <v>2289</v>
      </c>
      <c r="K230" s="16" t="s">
        <v>2290</v>
      </c>
      <c r="L230" s="16" t="s">
        <v>25</v>
      </c>
      <c r="M230" s="17">
        <v>1</v>
      </c>
      <c r="N230" s="16" t="s">
        <v>2291</v>
      </c>
      <c r="O230" s="16" t="s">
        <v>2292</v>
      </c>
      <c r="P230" s="18">
        <v>40</v>
      </c>
      <c r="Q230" s="16" t="s">
        <v>2293</v>
      </c>
      <c r="R230" s="35" t="s">
        <v>1964</v>
      </c>
      <c r="S230" s="35" t="s">
        <v>1965</v>
      </c>
      <c r="T230" s="35" t="s">
        <v>25</v>
      </c>
      <c r="U230" s="36">
        <v>1</v>
      </c>
      <c r="V230" s="16" t="s">
        <v>2294</v>
      </c>
      <c r="W230" s="16" t="s">
        <v>2276</v>
      </c>
      <c r="X230" s="16" t="s">
        <v>2295</v>
      </c>
      <c r="Y230" s="29" t="str">
        <f t="shared" si="666"/>
        <v>80X39X08</v>
      </c>
      <c r="Z230" s="30" t="str">
        <f t="shared" si="667"/>
        <v>80</v>
      </c>
      <c r="AA230" s="30" t="str">
        <f t="shared" si="668"/>
        <v>39</v>
      </c>
      <c r="AB230" s="30" t="str">
        <f t="shared" si="669"/>
        <v>08</v>
      </c>
      <c r="AC230" s="19" t="str">
        <f t="shared" ref="AC230:AD230" si="675">AC229</f>
        <v>80</v>
      </c>
      <c r="AD230" s="19" t="str">
        <f t="shared" si="675"/>
        <v>39</v>
      </c>
      <c r="AE230" s="20">
        <f>ROUNDUP(((((72+30)*2)+3)*0.0254),3)</f>
        <v>5.258</v>
      </c>
      <c r="AG230" s="21">
        <f t="shared" si="673"/>
        <v>1</v>
      </c>
      <c r="AH230">
        <f>VLOOKUP(R230,'Rm-feb-24'!B:P,15,0)</f>
        <v>5.9957000000000003</v>
      </c>
      <c r="AI230" s="19">
        <f t="shared" si="661"/>
        <v>5.9957000000000003</v>
      </c>
      <c r="AJ230" s="41"/>
      <c r="AK230" s="41"/>
      <c r="AL230" s="41"/>
      <c r="AM230" s="41"/>
      <c r="AN230" s="41"/>
      <c r="AO230" s="41"/>
      <c r="AP230" s="41"/>
      <c r="AQ230" s="41"/>
      <c r="AR230" s="41"/>
      <c r="AS230" s="43"/>
      <c r="AT230" s="37">
        <f t="shared" si="670"/>
        <v>159.417</v>
      </c>
      <c r="AU230" s="31">
        <f t="shared" si="670"/>
        <v>180</v>
      </c>
    </row>
    <row r="231" spans="1:47">
      <c r="A231" s="40">
        <v>230</v>
      </c>
      <c r="B231" s="39">
        <v>5</v>
      </c>
      <c r="C231" s="15">
        <f t="shared" ref="C231:H231" si="676">C230</f>
        <v>26</v>
      </c>
      <c r="D231" s="15" t="str">
        <f t="shared" si="676"/>
        <v>28.03.2024</v>
      </c>
      <c r="E231" s="16" t="str">
        <f t="shared" si="676"/>
        <v>SFG-FRBNET-MEM-BOR-80X39X08</v>
      </c>
      <c r="F231" s="16" t="str">
        <f t="shared" si="676"/>
        <v>Restonic Hotel Motel Bonnell Euro Top Memory Border 80X39X08</v>
      </c>
      <c r="G231" s="16" t="str">
        <f t="shared" si="676"/>
        <v>SFG-FRBNET-MEM-BOR-80X39X08</v>
      </c>
      <c r="H231" s="16" t="str">
        <f t="shared" si="676"/>
        <v>Restonic Hotel Motel Bonnell Euro Top Memory Border 80X39X08</v>
      </c>
      <c r="I231" s="16" t="s">
        <v>2288</v>
      </c>
      <c r="J231" s="16" t="s">
        <v>2289</v>
      </c>
      <c r="K231" s="16" t="s">
        <v>2290</v>
      </c>
      <c r="L231" s="16" t="s">
        <v>25</v>
      </c>
      <c r="M231" s="17">
        <v>1</v>
      </c>
      <c r="N231" s="16" t="s">
        <v>2291</v>
      </c>
      <c r="O231" s="16" t="s">
        <v>2292</v>
      </c>
      <c r="P231" s="18">
        <v>50</v>
      </c>
      <c r="Q231" s="16" t="s">
        <v>2293</v>
      </c>
      <c r="R231" s="35" t="s">
        <v>459</v>
      </c>
      <c r="S231" s="35" t="s">
        <v>460</v>
      </c>
      <c r="T231" s="35" t="s">
        <v>25</v>
      </c>
      <c r="U231" s="36">
        <v>1</v>
      </c>
      <c r="V231" s="16" t="s">
        <v>2294</v>
      </c>
      <c r="W231" s="16" t="s">
        <v>2276</v>
      </c>
      <c r="X231" s="16" t="s">
        <v>2295</v>
      </c>
      <c r="Y231" s="29" t="str">
        <f t="shared" si="666"/>
        <v>80X39X08</v>
      </c>
      <c r="Z231" s="30" t="str">
        <f t="shared" si="667"/>
        <v>80</v>
      </c>
      <c r="AA231" s="30" t="str">
        <f t="shared" si="668"/>
        <v>39</v>
      </c>
      <c r="AB231" s="30" t="str">
        <f t="shared" si="669"/>
        <v>08</v>
      </c>
      <c r="AC231" s="19" t="str">
        <f t="shared" ref="AC231:AD231" si="677">AC230</f>
        <v>80</v>
      </c>
      <c r="AD231" s="19" t="str">
        <f t="shared" si="677"/>
        <v>39</v>
      </c>
      <c r="AG231" s="21">
        <f t="shared" si="673"/>
        <v>1</v>
      </c>
      <c r="AH231">
        <f>VLOOKUP(R231,'Rm-feb-24'!B:P,15,0)</f>
        <v>1.3274999999999999</v>
      </c>
      <c r="AI231" s="19">
        <f t="shared" si="661"/>
        <v>1.3274999999999999</v>
      </c>
      <c r="AJ231" s="41"/>
      <c r="AK231" s="41"/>
      <c r="AL231" s="41"/>
      <c r="AM231" s="41"/>
      <c r="AN231" s="41"/>
      <c r="AO231" s="41"/>
      <c r="AP231" s="41"/>
      <c r="AQ231" s="41"/>
      <c r="AR231" s="41"/>
      <c r="AS231" s="43"/>
      <c r="AT231" s="37">
        <f t="shared" si="670"/>
        <v>159.417</v>
      </c>
      <c r="AU231" s="31">
        <f t="shared" si="670"/>
        <v>180</v>
      </c>
    </row>
    <row r="232" spans="1:47">
      <c r="A232" s="40">
        <v>231</v>
      </c>
      <c r="B232" s="39">
        <v>6</v>
      </c>
      <c r="C232" s="15">
        <f t="shared" ref="C232:H232" si="678">C231</f>
        <v>26</v>
      </c>
      <c r="D232" s="15" t="str">
        <f t="shared" si="678"/>
        <v>28.03.2024</v>
      </c>
      <c r="E232" s="16" t="str">
        <f t="shared" si="678"/>
        <v>SFG-FRBNET-MEM-BOR-80X39X08</v>
      </c>
      <c r="F232" s="16" t="str">
        <f t="shared" si="678"/>
        <v>Restonic Hotel Motel Bonnell Euro Top Memory Border 80X39X08</v>
      </c>
      <c r="G232" s="16" t="str">
        <f t="shared" si="678"/>
        <v>SFG-FRBNET-MEM-BOR-80X39X08</v>
      </c>
      <c r="H232" s="16" t="str">
        <f t="shared" si="678"/>
        <v>Restonic Hotel Motel Bonnell Euro Top Memory Border 80X39X08</v>
      </c>
      <c r="I232" s="16" t="s">
        <v>2288</v>
      </c>
      <c r="J232" s="16" t="s">
        <v>2289</v>
      </c>
      <c r="K232" s="16" t="s">
        <v>2290</v>
      </c>
      <c r="L232" s="16" t="s">
        <v>25</v>
      </c>
      <c r="M232" s="17">
        <v>1</v>
      </c>
      <c r="N232" s="16" t="s">
        <v>2291</v>
      </c>
      <c r="O232" s="16" t="s">
        <v>2292</v>
      </c>
      <c r="P232" s="18">
        <v>60</v>
      </c>
      <c r="Q232" s="16" t="s">
        <v>2293</v>
      </c>
      <c r="R232" s="35" t="s">
        <v>2232</v>
      </c>
      <c r="S232" s="35" t="s">
        <v>2233</v>
      </c>
      <c r="T232" s="35" t="s">
        <v>25</v>
      </c>
      <c r="U232" s="36">
        <v>1</v>
      </c>
      <c r="V232" s="16" t="s">
        <v>2294</v>
      </c>
      <c r="W232" s="16" t="s">
        <v>2276</v>
      </c>
      <c r="X232" s="16" t="s">
        <v>2295</v>
      </c>
      <c r="Y232" s="29" t="str">
        <f t="shared" si="666"/>
        <v>80X39X08</v>
      </c>
      <c r="Z232" s="30" t="str">
        <f t="shared" si="667"/>
        <v>80</v>
      </c>
      <c r="AA232" s="30" t="str">
        <f t="shared" si="668"/>
        <v>39</v>
      </c>
      <c r="AB232" s="30" t="str">
        <f t="shared" si="669"/>
        <v>08</v>
      </c>
      <c r="AC232" s="19" t="str">
        <f t="shared" ref="AC232:AD232" si="679">AC231</f>
        <v>80</v>
      </c>
      <c r="AD232" s="19" t="str">
        <f t="shared" si="679"/>
        <v>39</v>
      </c>
      <c r="AG232" s="21">
        <f t="shared" si="673"/>
        <v>1</v>
      </c>
      <c r="AH232">
        <f>VLOOKUP(R232,'Rm-feb-24'!B:P,15,0)</f>
        <v>1.7318</v>
      </c>
      <c r="AI232" s="19">
        <f t="shared" si="661"/>
        <v>1.7318</v>
      </c>
      <c r="AJ232" s="41"/>
      <c r="AK232" s="41"/>
      <c r="AL232" s="41"/>
      <c r="AM232" s="41"/>
      <c r="AN232" s="41"/>
      <c r="AO232" s="41"/>
      <c r="AP232" s="41"/>
      <c r="AQ232" s="41"/>
      <c r="AR232" s="41"/>
      <c r="AS232" s="43"/>
      <c r="AT232" s="37">
        <f t="shared" si="670"/>
        <v>159.417</v>
      </c>
      <c r="AU232" s="31">
        <f t="shared" si="670"/>
        <v>180</v>
      </c>
    </row>
    <row r="233" spans="1:47">
      <c r="A233" s="40">
        <v>232</v>
      </c>
      <c r="B233" s="39">
        <v>7</v>
      </c>
      <c r="C233" s="15">
        <f t="shared" ref="C233:H233" si="680">C232</f>
        <v>26</v>
      </c>
      <c r="D233" s="15" t="str">
        <f t="shared" si="680"/>
        <v>28.03.2024</v>
      </c>
      <c r="E233" s="16" t="str">
        <f t="shared" si="680"/>
        <v>SFG-FRBNET-MEM-BOR-80X39X08</v>
      </c>
      <c r="F233" s="16" t="str">
        <f t="shared" si="680"/>
        <v>Restonic Hotel Motel Bonnell Euro Top Memory Border 80X39X08</v>
      </c>
      <c r="G233" s="16" t="str">
        <f t="shared" si="680"/>
        <v>SFG-FRBNET-MEM-BOR-80X39X08</v>
      </c>
      <c r="H233" s="16" t="str">
        <f t="shared" si="680"/>
        <v>Restonic Hotel Motel Bonnell Euro Top Memory Border 80X39X08</v>
      </c>
      <c r="I233" s="16" t="s">
        <v>2288</v>
      </c>
      <c r="J233" s="16" t="s">
        <v>2289</v>
      </c>
      <c r="K233" s="16" t="s">
        <v>2290</v>
      </c>
      <c r="L233" s="16" t="s">
        <v>25</v>
      </c>
      <c r="M233" s="17">
        <v>1</v>
      </c>
      <c r="N233" s="16" t="s">
        <v>2291</v>
      </c>
      <c r="O233" s="16" t="s">
        <v>2292</v>
      </c>
      <c r="P233" s="18">
        <v>70</v>
      </c>
      <c r="Q233" s="16" t="s">
        <v>2293</v>
      </c>
      <c r="R233" s="35" t="s">
        <v>18739</v>
      </c>
      <c r="S233" s="35" t="s">
        <v>34278</v>
      </c>
      <c r="T233" s="35" t="s">
        <v>192</v>
      </c>
      <c r="U233" s="36">
        <v>0.64</v>
      </c>
      <c r="V233" s="16" t="s">
        <v>2292</v>
      </c>
      <c r="W233" s="16" t="s">
        <v>2276</v>
      </c>
      <c r="X233" s="16" t="s">
        <v>2295</v>
      </c>
      <c r="Y233" s="29" t="str">
        <f t="shared" si="666"/>
        <v>80X39X08</v>
      </c>
      <c r="Z233" s="30" t="str">
        <f t="shared" si="667"/>
        <v>80</v>
      </c>
      <c r="AA233" s="30" t="str">
        <f t="shared" si="668"/>
        <v>39</v>
      </c>
      <c r="AB233" s="30" t="str">
        <f t="shared" si="669"/>
        <v>08</v>
      </c>
      <c r="AC233" s="19" t="str">
        <f t="shared" ref="AC233:AD233" si="681">AC232</f>
        <v>80</v>
      </c>
      <c r="AD233" s="19" t="str">
        <f t="shared" si="681"/>
        <v>39</v>
      </c>
      <c r="AG233" s="21">
        <f t="shared" si="673"/>
        <v>0.64</v>
      </c>
      <c r="AH233" s="25">
        <f>VLOOKUP(R233,'SFG-RM'!A:B,2,0)</f>
        <v>14.621455289401199</v>
      </c>
      <c r="AI233" s="19">
        <f t="shared" si="661"/>
        <v>9.3577313852167681</v>
      </c>
      <c r="AJ233" s="41"/>
      <c r="AK233" s="41"/>
      <c r="AL233" s="41"/>
      <c r="AM233" s="41"/>
      <c r="AN233" s="41"/>
      <c r="AO233" s="41"/>
      <c r="AP233" s="41"/>
      <c r="AQ233" s="41"/>
      <c r="AR233" s="41"/>
      <c r="AS233" s="43"/>
      <c r="AT233" s="37">
        <f t="shared" si="670"/>
        <v>159.417</v>
      </c>
      <c r="AU233" s="31">
        <f t="shared" si="670"/>
        <v>180</v>
      </c>
    </row>
    <row r="234" spans="1:47">
      <c r="A234" s="40">
        <v>233</v>
      </c>
      <c r="B234" s="39">
        <v>8</v>
      </c>
      <c r="C234" s="15">
        <f t="shared" ref="C234:H234" si="682">C233</f>
        <v>26</v>
      </c>
      <c r="D234" s="15" t="str">
        <f t="shared" si="682"/>
        <v>28.03.2024</v>
      </c>
      <c r="E234" s="16" t="str">
        <f t="shared" si="682"/>
        <v>SFG-FRBNET-MEM-BOR-80X39X08</v>
      </c>
      <c r="F234" s="16" t="str">
        <f t="shared" si="682"/>
        <v>Restonic Hotel Motel Bonnell Euro Top Memory Border 80X39X08</v>
      </c>
      <c r="G234" s="16" t="str">
        <f t="shared" si="682"/>
        <v>SFG-FRBNET-MEM-BOR-80X39X08</v>
      </c>
      <c r="H234" s="16" t="str">
        <f t="shared" si="682"/>
        <v>Restonic Hotel Motel Bonnell Euro Top Memory Border 80X39X08</v>
      </c>
      <c r="I234" s="16" t="s">
        <v>2288</v>
      </c>
      <c r="J234" s="16" t="s">
        <v>2289</v>
      </c>
      <c r="K234" s="16" t="s">
        <v>2290</v>
      </c>
      <c r="L234" s="16" t="s">
        <v>25</v>
      </c>
      <c r="M234" s="17">
        <v>1</v>
      </c>
      <c r="N234" s="16" t="s">
        <v>2291</v>
      </c>
      <c r="O234" s="16" t="s">
        <v>2292</v>
      </c>
      <c r="P234" s="18">
        <v>80</v>
      </c>
      <c r="Q234" s="16" t="s">
        <v>2293</v>
      </c>
      <c r="R234" s="35" t="s">
        <v>1479</v>
      </c>
      <c r="S234" s="35" t="s">
        <v>1480</v>
      </c>
      <c r="T234" s="35" t="s">
        <v>165</v>
      </c>
      <c r="U234" s="36">
        <v>2</v>
      </c>
      <c r="V234" s="16" t="s">
        <v>2294</v>
      </c>
      <c r="W234" s="16" t="s">
        <v>2276</v>
      </c>
      <c r="X234" s="16" t="s">
        <v>2295</v>
      </c>
      <c r="Y234" s="29" t="str">
        <f t="shared" si="666"/>
        <v>80X39X08</v>
      </c>
      <c r="Z234" s="30" t="str">
        <f t="shared" si="667"/>
        <v>80</v>
      </c>
      <c r="AA234" s="30" t="str">
        <f t="shared" si="668"/>
        <v>39</v>
      </c>
      <c r="AB234" s="30" t="str">
        <f t="shared" si="669"/>
        <v>08</v>
      </c>
      <c r="AC234" s="19" t="str">
        <f t="shared" ref="AC234:AD234" si="683">AC233</f>
        <v>80</v>
      </c>
      <c r="AD234" s="19" t="str">
        <f t="shared" si="683"/>
        <v>39</v>
      </c>
      <c r="AG234" s="21">
        <f t="shared" si="673"/>
        <v>2</v>
      </c>
      <c r="AH234">
        <f>VLOOKUP(R234,'Rm-feb-24'!B:P,15,0)</f>
        <v>4.6721000000000004</v>
      </c>
      <c r="AI234" s="19">
        <f t="shared" si="661"/>
        <v>9.3442000000000007</v>
      </c>
      <c r="AJ234" s="41"/>
      <c r="AK234" s="41"/>
      <c r="AL234" s="41"/>
      <c r="AM234" s="41"/>
      <c r="AN234" s="41"/>
      <c r="AO234" s="41"/>
      <c r="AP234" s="41"/>
      <c r="AQ234" s="41"/>
      <c r="AR234" s="41"/>
      <c r="AS234" s="43"/>
      <c r="AT234" s="37">
        <f t="shared" si="670"/>
        <v>159.417</v>
      </c>
      <c r="AU234" s="31">
        <f t="shared" si="670"/>
        <v>180</v>
      </c>
    </row>
    <row r="235" spans="1:47">
      <c r="A235" s="40">
        <v>234</v>
      </c>
    </row>
    <row r="236" spans="1:47">
      <c r="A236" s="40">
        <v>235</v>
      </c>
      <c r="B236" s="39">
        <v>1</v>
      </c>
      <c r="C236" s="15">
        <v>27</v>
      </c>
      <c r="D236" s="15" t="s">
        <v>34276</v>
      </c>
      <c r="E236" s="38" t="s">
        <v>34332</v>
      </c>
      <c r="F236" s="38" t="s">
        <v>34333</v>
      </c>
      <c r="G236" s="16" t="str">
        <f>E236</f>
        <v>SFG-FRBNET-MEM-BOR-80X45X08</v>
      </c>
      <c r="H236" s="16" t="str">
        <f>F236</f>
        <v>Restonic Hotel Motel Bonnell Euro Top Memory Border 80X45X08</v>
      </c>
      <c r="I236" s="16" t="s">
        <v>2288</v>
      </c>
      <c r="J236" s="16" t="s">
        <v>2289</v>
      </c>
      <c r="K236" s="16" t="s">
        <v>2290</v>
      </c>
      <c r="L236" s="16" t="s">
        <v>25</v>
      </c>
      <c r="M236" s="17">
        <v>1</v>
      </c>
      <c r="N236" s="16" t="s">
        <v>2291</v>
      </c>
      <c r="O236" s="16" t="s">
        <v>2292</v>
      </c>
      <c r="P236" s="18">
        <v>10</v>
      </c>
      <c r="Q236" s="16" t="s">
        <v>2293</v>
      </c>
      <c r="R236" s="35" t="s">
        <v>1659</v>
      </c>
      <c r="S236" s="35" t="s">
        <v>1660</v>
      </c>
      <c r="T236" s="35" t="s">
        <v>192</v>
      </c>
      <c r="U236" s="17">
        <v>5.6</v>
      </c>
      <c r="V236" s="16" t="s">
        <v>2294</v>
      </c>
      <c r="W236" s="16" t="s">
        <v>2276</v>
      </c>
      <c r="X236" s="16" t="s">
        <v>2295</v>
      </c>
      <c r="Y236" s="29" t="str">
        <f>RIGHT(E236,8)</f>
        <v>80X45X08</v>
      </c>
      <c r="Z236" s="30" t="str">
        <f>LEFT(Y236,2)</f>
        <v>80</v>
      </c>
      <c r="AA236" s="30" t="str">
        <f>MID(Y236,4,2)</f>
        <v>45</v>
      </c>
      <c r="AB236" s="30" t="str">
        <f>RIGHT(Y236,2)</f>
        <v>08</v>
      </c>
      <c r="AC236" s="19" t="str">
        <f>Z236</f>
        <v>80</v>
      </c>
      <c r="AD236" s="19" t="str">
        <f>AA236</f>
        <v>45</v>
      </c>
      <c r="AG236" s="20">
        <f>U236/10000</f>
        <v>5.5999999999999995E-4</v>
      </c>
      <c r="AH236">
        <f>VLOOKUP(R236,'Rm-feb-24'!B:P,15,0)</f>
        <v>231.14230000000001</v>
      </c>
      <c r="AI236" s="19">
        <f t="shared" ref="AI236:AI243" si="684">AG236*AH236</f>
        <v>0.129439688</v>
      </c>
      <c r="AJ236" s="41">
        <f>SUM(AI236:AI243)</f>
        <v>165.96662078750677</v>
      </c>
      <c r="AK236" s="41">
        <f>ROUND(AJ236,3)</f>
        <v>165.96700000000001</v>
      </c>
      <c r="AL236" s="41">
        <f>AK236</f>
        <v>165.96700000000001</v>
      </c>
      <c r="AM236" s="41">
        <f>+AL236+AR236</f>
        <v>186.50525028300001</v>
      </c>
      <c r="AN236" s="41">
        <f>+SUM(((AL236*3%*18%)))</f>
        <v>0.89622180000000007</v>
      </c>
      <c r="AO236" s="41">
        <f t="shared" ref="AO236" si="685">+SUM(((AL236*14.33%*53%)))</f>
        <v>12.605027683000003</v>
      </c>
      <c r="AP236" s="41">
        <f t="shared" ref="AP236" si="686">+SUM(((AL236*5.92%*53%)))</f>
        <v>5.2073805920000007</v>
      </c>
      <c r="AQ236" s="41">
        <f t="shared" ref="AQ236" si="687">+SUM(((AL236*2.08%*53%)))</f>
        <v>1.8296202080000001</v>
      </c>
      <c r="AR236" s="41">
        <f>SUM(AN236:AQ236)</f>
        <v>20.538250283000004</v>
      </c>
      <c r="AS236" s="42">
        <f>ROUNDUP(AM236,0)</f>
        <v>187</v>
      </c>
      <c r="AT236" s="37">
        <f>AL236</f>
        <v>165.96700000000001</v>
      </c>
      <c r="AU236" s="31">
        <f>AS236</f>
        <v>187</v>
      </c>
    </row>
    <row r="237" spans="1:47">
      <c r="A237" s="40">
        <v>236</v>
      </c>
      <c r="B237" s="39">
        <v>2</v>
      </c>
      <c r="C237" s="15">
        <f t="shared" ref="C237:H237" si="688">C236</f>
        <v>27</v>
      </c>
      <c r="D237" s="15" t="str">
        <f t="shared" si="688"/>
        <v>28.03.2024</v>
      </c>
      <c r="E237" s="16" t="str">
        <f t="shared" si="688"/>
        <v>SFG-FRBNET-MEM-BOR-80X45X08</v>
      </c>
      <c r="F237" s="16" t="str">
        <f t="shared" si="688"/>
        <v>Restonic Hotel Motel Bonnell Euro Top Memory Border 80X45X08</v>
      </c>
      <c r="G237" s="16" t="str">
        <f t="shared" si="688"/>
        <v>SFG-FRBNET-MEM-BOR-80X45X08</v>
      </c>
      <c r="H237" s="16" t="str">
        <f t="shared" si="688"/>
        <v>Restonic Hotel Motel Bonnell Euro Top Memory Border 80X45X08</v>
      </c>
      <c r="I237" s="16" t="s">
        <v>2288</v>
      </c>
      <c r="J237" s="16" t="s">
        <v>2289</v>
      </c>
      <c r="K237" s="16" t="s">
        <v>2290</v>
      </c>
      <c r="L237" s="16" t="s">
        <v>25</v>
      </c>
      <c r="M237" s="17">
        <v>1</v>
      </c>
      <c r="N237" s="16" t="s">
        <v>2291</v>
      </c>
      <c r="O237" s="16" t="s">
        <v>2292</v>
      </c>
      <c r="P237" s="18">
        <v>20</v>
      </c>
      <c r="Q237" s="16" t="s">
        <v>2293</v>
      </c>
      <c r="R237" s="35" t="s">
        <v>698</v>
      </c>
      <c r="S237" s="35" t="s">
        <v>699</v>
      </c>
      <c r="T237" s="35" t="s">
        <v>192</v>
      </c>
      <c r="U237" s="17">
        <v>5</v>
      </c>
      <c r="V237" s="16" t="s">
        <v>2294</v>
      </c>
      <c r="W237" s="16" t="s">
        <v>2276</v>
      </c>
      <c r="X237" s="16" t="s">
        <v>2295</v>
      </c>
      <c r="Y237" s="29" t="str">
        <f t="shared" ref="Y237:Y243" si="689">RIGHT(E237,8)</f>
        <v>80X45X08</v>
      </c>
      <c r="Z237" s="30" t="str">
        <f t="shared" ref="Z237:Z243" si="690">LEFT(Y237,2)</f>
        <v>80</v>
      </c>
      <c r="AA237" s="30" t="str">
        <f t="shared" ref="AA237:AA243" si="691">MID(Y237,4,2)</f>
        <v>45</v>
      </c>
      <c r="AB237" s="30" t="str">
        <f t="shared" ref="AB237:AB243" si="692">RIGHT(Y237,2)</f>
        <v>08</v>
      </c>
      <c r="AC237" s="19" t="str">
        <f>AC236</f>
        <v>80</v>
      </c>
      <c r="AD237" s="19" t="str">
        <f>AD236</f>
        <v>45</v>
      </c>
      <c r="AG237" s="20">
        <f>U237/5000</f>
        <v>1E-3</v>
      </c>
      <c r="AH237">
        <f>VLOOKUP(R237,'Rm-feb-24'!B:P,15,0)</f>
        <v>58</v>
      </c>
      <c r="AI237" s="19">
        <f t="shared" si="684"/>
        <v>5.8000000000000003E-2</v>
      </c>
      <c r="AJ237" s="41"/>
      <c r="AK237" s="41"/>
      <c r="AL237" s="41"/>
      <c r="AM237" s="41"/>
      <c r="AN237" s="41"/>
      <c r="AO237" s="41"/>
      <c r="AP237" s="41"/>
      <c r="AQ237" s="41"/>
      <c r="AR237" s="41"/>
      <c r="AS237" s="43"/>
      <c r="AT237" s="37">
        <f t="shared" ref="AT237:AU237" si="693">AT236</f>
        <v>165.96700000000001</v>
      </c>
      <c r="AU237" s="31">
        <f t="shared" si="693"/>
        <v>187</v>
      </c>
    </row>
    <row r="238" spans="1:47">
      <c r="A238" s="40">
        <v>237</v>
      </c>
      <c r="B238" s="39">
        <v>3</v>
      </c>
      <c r="C238" s="15">
        <f t="shared" ref="C238:H238" si="694">C237</f>
        <v>27</v>
      </c>
      <c r="D238" s="15" t="str">
        <f t="shared" si="694"/>
        <v>28.03.2024</v>
      </c>
      <c r="E238" s="16" t="str">
        <f t="shared" si="694"/>
        <v>SFG-FRBNET-MEM-BOR-80X45X08</v>
      </c>
      <c r="F238" s="16" t="str">
        <f t="shared" si="694"/>
        <v>Restonic Hotel Motel Bonnell Euro Top Memory Border 80X45X08</v>
      </c>
      <c r="G238" s="16" t="str">
        <f t="shared" si="694"/>
        <v>SFG-FRBNET-MEM-BOR-80X45X08</v>
      </c>
      <c r="H238" s="16" t="str">
        <f t="shared" si="694"/>
        <v>Restonic Hotel Motel Bonnell Euro Top Memory Border 80X45X08</v>
      </c>
      <c r="I238" s="16" t="s">
        <v>2288</v>
      </c>
      <c r="J238" s="16" t="s">
        <v>2289</v>
      </c>
      <c r="K238" s="16" t="s">
        <v>2290</v>
      </c>
      <c r="L238" s="16" t="s">
        <v>25</v>
      </c>
      <c r="M238" s="17">
        <v>1</v>
      </c>
      <c r="N238" s="16" t="s">
        <v>2291</v>
      </c>
      <c r="O238" s="16" t="s">
        <v>2292</v>
      </c>
      <c r="P238" s="18">
        <v>30</v>
      </c>
      <c r="Q238" s="16" t="s">
        <v>2293</v>
      </c>
      <c r="R238" s="35" t="s">
        <v>18727</v>
      </c>
      <c r="S238" s="35" t="s">
        <v>34279</v>
      </c>
      <c r="T238" s="35" t="s">
        <v>192</v>
      </c>
      <c r="U238" s="17">
        <f>AE238</f>
        <v>6.4270000000000005</v>
      </c>
      <c r="V238" s="16" t="s">
        <v>2292</v>
      </c>
      <c r="W238" s="16" t="s">
        <v>2276</v>
      </c>
      <c r="X238" s="16" t="s">
        <v>2295</v>
      </c>
      <c r="Y238" s="29" t="str">
        <f t="shared" si="689"/>
        <v>80X45X08</v>
      </c>
      <c r="Z238" s="30" t="str">
        <f t="shared" si="690"/>
        <v>80</v>
      </c>
      <c r="AA238" s="30" t="str">
        <f t="shared" si="691"/>
        <v>45</v>
      </c>
      <c r="AB238" s="30" t="str">
        <f t="shared" si="692"/>
        <v>08</v>
      </c>
      <c r="AC238" s="19" t="str">
        <f t="shared" ref="AC238:AD238" si="695">AC237</f>
        <v>80</v>
      </c>
      <c r="AD238" s="19" t="str">
        <f t="shared" si="695"/>
        <v>45</v>
      </c>
      <c r="AE238" s="20">
        <f>ROUNDUP(((((AC238+AD238)*2)+3)*0.0254),3)</f>
        <v>6.4270000000000005</v>
      </c>
      <c r="AG238" s="21">
        <f t="shared" ref="AG238:AG243" si="696">U238</f>
        <v>6.4270000000000005</v>
      </c>
      <c r="AH238" s="25">
        <f>VLOOKUP(R238,'SFG-RM'!A:B,2,0)</f>
        <v>21.475377269999999</v>
      </c>
      <c r="AI238" s="19">
        <f t="shared" si="684"/>
        <v>138.02224971429001</v>
      </c>
      <c r="AJ238" s="41"/>
      <c r="AK238" s="41"/>
      <c r="AL238" s="41"/>
      <c r="AM238" s="41"/>
      <c r="AN238" s="41"/>
      <c r="AO238" s="41"/>
      <c r="AP238" s="41"/>
      <c r="AQ238" s="41"/>
      <c r="AR238" s="41"/>
      <c r="AS238" s="43"/>
      <c r="AT238" s="37">
        <f t="shared" ref="AT238:AU238" si="697">AT237</f>
        <v>165.96700000000001</v>
      </c>
      <c r="AU238" s="31">
        <f t="shared" si="697"/>
        <v>187</v>
      </c>
    </row>
    <row r="239" spans="1:47">
      <c r="A239" s="40">
        <v>238</v>
      </c>
      <c r="B239" s="39">
        <v>4</v>
      </c>
      <c r="C239" s="15">
        <f t="shared" ref="C239:H239" si="698">C238</f>
        <v>27</v>
      </c>
      <c r="D239" s="15" t="str">
        <f t="shared" si="698"/>
        <v>28.03.2024</v>
      </c>
      <c r="E239" s="16" t="str">
        <f t="shared" si="698"/>
        <v>SFG-FRBNET-MEM-BOR-80X45X08</v>
      </c>
      <c r="F239" s="16" t="str">
        <f t="shared" si="698"/>
        <v>Restonic Hotel Motel Bonnell Euro Top Memory Border 80X45X08</v>
      </c>
      <c r="G239" s="16" t="str">
        <f t="shared" si="698"/>
        <v>SFG-FRBNET-MEM-BOR-80X45X08</v>
      </c>
      <c r="H239" s="16" t="str">
        <f t="shared" si="698"/>
        <v>Restonic Hotel Motel Bonnell Euro Top Memory Border 80X45X08</v>
      </c>
      <c r="I239" s="16" t="s">
        <v>2288</v>
      </c>
      <c r="J239" s="16" t="s">
        <v>2289</v>
      </c>
      <c r="K239" s="16" t="s">
        <v>2290</v>
      </c>
      <c r="L239" s="16" t="s">
        <v>25</v>
      </c>
      <c r="M239" s="17">
        <v>1</v>
      </c>
      <c r="N239" s="16" t="s">
        <v>2291</v>
      </c>
      <c r="O239" s="16" t="s">
        <v>2292</v>
      </c>
      <c r="P239" s="18">
        <v>40</v>
      </c>
      <c r="Q239" s="16" t="s">
        <v>2293</v>
      </c>
      <c r="R239" s="35" t="s">
        <v>1964</v>
      </c>
      <c r="S239" s="35" t="s">
        <v>1965</v>
      </c>
      <c r="T239" s="35" t="s">
        <v>25</v>
      </c>
      <c r="U239" s="36">
        <v>1</v>
      </c>
      <c r="V239" s="16" t="s">
        <v>2294</v>
      </c>
      <c r="W239" s="16" t="s">
        <v>2276</v>
      </c>
      <c r="X239" s="16" t="s">
        <v>2295</v>
      </c>
      <c r="Y239" s="29" t="str">
        <f t="shared" si="689"/>
        <v>80X45X08</v>
      </c>
      <c r="Z239" s="30" t="str">
        <f t="shared" si="690"/>
        <v>80</v>
      </c>
      <c r="AA239" s="30" t="str">
        <f t="shared" si="691"/>
        <v>45</v>
      </c>
      <c r="AB239" s="30" t="str">
        <f t="shared" si="692"/>
        <v>08</v>
      </c>
      <c r="AC239" s="19" t="str">
        <f t="shared" ref="AC239:AD239" si="699">AC238</f>
        <v>80</v>
      </c>
      <c r="AD239" s="19" t="str">
        <f t="shared" si="699"/>
        <v>45</v>
      </c>
      <c r="AE239" s="20">
        <f>ROUNDUP(((((72+30)*2)+3)*0.0254),3)</f>
        <v>5.258</v>
      </c>
      <c r="AG239" s="21">
        <f t="shared" si="696"/>
        <v>1</v>
      </c>
      <c r="AH239">
        <f>VLOOKUP(R239,'Rm-feb-24'!B:P,15,0)</f>
        <v>5.9957000000000003</v>
      </c>
      <c r="AI239" s="19">
        <f t="shared" si="684"/>
        <v>5.9957000000000003</v>
      </c>
      <c r="AJ239" s="41"/>
      <c r="AK239" s="41"/>
      <c r="AL239" s="41"/>
      <c r="AM239" s="41"/>
      <c r="AN239" s="41"/>
      <c r="AO239" s="41"/>
      <c r="AP239" s="41"/>
      <c r="AQ239" s="41"/>
      <c r="AR239" s="41"/>
      <c r="AS239" s="43"/>
      <c r="AT239" s="37">
        <f t="shared" ref="AT239:AU239" si="700">AT238</f>
        <v>165.96700000000001</v>
      </c>
      <c r="AU239" s="31">
        <f t="shared" si="700"/>
        <v>187</v>
      </c>
    </row>
    <row r="240" spans="1:47">
      <c r="A240" s="40">
        <v>239</v>
      </c>
      <c r="B240" s="39">
        <v>5</v>
      </c>
      <c r="C240" s="15">
        <f t="shared" ref="C240:H240" si="701">C239</f>
        <v>27</v>
      </c>
      <c r="D240" s="15" t="str">
        <f t="shared" si="701"/>
        <v>28.03.2024</v>
      </c>
      <c r="E240" s="16" t="str">
        <f t="shared" si="701"/>
        <v>SFG-FRBNET-MEM-BOR-80X45X08</v>
      </c>
      <c r="F240" s="16" t="str">
        <f t="shared" si="701"/>
        <v>Restonic Hotel Motel Bonnell Euro Top Memory Border 80X45X08</v>
      </c>
      <c r="G240" s="16" t="str">
        <f t="shared" si="701"/>
        <v>SFG-FRBNET-MEM-BOR-80X45X08</v>
      </c>
      <c r="H240" s="16" t="str">
        <f t="shared" si="701"/>
        <v>Restonic Hotel Motel Bonnell Euro Top Memory Border 80X45X08</v>
      </c>
      <c r="I240" s="16" t="s">
        <v>2288</v>
      </c>
      <c r="J240" s="16" t="s">
        <v>2289</v>
      </c>
      <c r="K240" s="16" t="s">
        <v>2290</v>
      </c>
      <c r="L240" s="16" t="s">
        <v>25</v>
      </c>
      <c r="M240" s="17">
        <v>1</v>
      </c>
      <c r="N240" s="16" t="s">
        <v>2291</v>
      </c>
      <c r="O240" s="16" t="s">
        <v>2292</v>
      </c>
      <c r="P240" s="18">
        <v>50</v>
      </c>
      <c r="Q240" s="16" t="s">
        <v>2293</v>
      </c>
      <c r="R240" s="35" t="s">
        <v>459</v>
      </c>
      <c r="S240" s="35" t="s">
        <v>460</v>
      </c>
      <c r="T240" s="35" t="s">
        <v>25</v>
      </c>
      <c r="U240" s="36">
        <v>1</v>
      </c>
      <c r="V240" s="16" t="s">
        <v>2294</v>
      </c>
      <c r="W240" s="16" t="s">
        <v>2276</v>
      </c>
      <c r="X240" s="16" t="s">
        <v>2295</v>
      </c>
      <c r="Y240" s="29" t="str">
        <f t="shared" si="689"/>
        <v>80X45X08</v>
      </c>
      <c r="Z240" s="30" t="str">
        <f t="shared" si="690"/>
        <v>80</v>
      </c>
      <c r="AA240" s="30" t="str">
        <f t="shared" si="691"/>
        <v>45</v>
      </c>
      <c r="AB240" s="30" t="str">
        <f t="shared" si="692"/>
        <v>08</v>
      </c>
      <c r="AC240" s="19" t="str">
        <f t="shared" ref="AC240:AD240" si="702">AC239</f>
        <v>80</v>
      </c>
      <c r="AD240" s="19" t="str">
        <f t="shared" si="702"/>
        <v>45</v>
      </c>
      <c r="AG240" s="21">
        <f t="shared" si="696"/>
        <v>1</v>
      </c>
      <c r="AH240">
        <f>VLOOKUP(R240,'Rm-feb-24'!B:P,15,0)</f>
        <v>1.3274999999999999</v>
      </c>
      <c r="AI240" s="19">
        <f t="shared" si="684"/>
        <v>1.3274999999999999</v>
      </c>
      <c r="AJ240" s="41"/>
      <c r="AK240" s="41"/>
      <c r="AL240" s="41"/>
      <c r="AM240" s="41"/>
      <c r="AN240" s="41"/>
      <c r="AO240" s="41"/>
      <c r="AP240" s="41"/>
      <c r="AQ240" s="41"/>
      <c r="AR240" s="41"/>
      <c r="AS240" s="43"/>
      <c r="AT240" s="37">
        <f t="shared" ref="AT240:AU240" si="703">AT239</f>
        <v>165.96700000000001</v>
      </c>
      <c r="AU240" s="31">
        <f t="shared" si="703"/>
        <v>187</v>
      </c>
    </row>
    <row r="241" spans="1:47">
      <c r="A241" s="40">
        <v>240</v>
      </c>
      <c r="B241" s="39">
        <v>6</v>
      </c>
      <c r="C241" s="15">
        <f t="shared" ref="C241:H241" si="704">C240</f>
        <v>27</v>
      </c>
      <c r="D241" s="15" t="str">
        <f t="shared" si="704"/>
        <v>28.03.2024</v>
      </c>
      <c r="E241" s="16" t="str">
        <f t="shared" si="704"/>
        <v>SFG-FRBNET-MEM-BOR-80X45X08</v>
      </c>
      <c r="F241" s="16" t="str">
        <f t="shared" si="704"/>
        <v>Restonic Hotel Motel Bonnell Euro Top Memory Border 80X45X08</v>
      </c>
      <c r="G241" s="16" t="str">
        <f t="shared" si="704"/>
        <v>SFG-FRBNET-MEM-BOR-80X45X08</v>
      </c>
      <c r="H241" s="16" t="str">
        <f t="shared" si="704"/>
        <v>Restonic Hotel Motel Bonnell Euro Top Memory Border 80X45X08</v>
      </c>
      <c r="I241" s="16" t="s">
        <v>2288</v>
      </c>
      <c r="J241" s="16" t="s">
        <v>2289</v>
      </c>
      <c r="K241" s="16" t="s">
        <v>2290</v>
      </c>
      <c r="L241" s="16" t="s">
        <v>25</v>
      </c>
      <c r="M241" s="17">
        <v>1</v>
      </c>
      <c r="N241" s="16" t="s">
        <v>2291</v>
      </c>
      <c r="O241" s="16" t="s">
        <v>2292</v>
      </c>
      <c r="P241" s="18">
        <v>60</v>
      </c>
      <c r="Q241" s="16" t="s">
        <v>2293</v>
      </c>
      <c r="R241" s="35" t="s">
        <v>2232</v>
      </c>
      <c r="S241" s="35" t="s">
        <v>2233</v>
      </c>
      <c r="T241" s="35" t="s">
        <v>25</v>
      </c>
      <c r="U241" s="36">
        <v>1</v>
      </c>
      <c r="V241" s="16" t="s">
        <v>2294</v>
      </c>
      <c r="W241" s="16" t="s">
        <v>2276</v>
      </c>
      <c r="X241" s="16" t="s">
        <v>2295</v>
      </c>
      <c r="Y241" s="29" t="str">
        <f t="shared" si="689"/>
        <v>80X45X08</v>
      </c>
      <c r="Z241" s="30" t="str">
        <f t="shared" si="690"/>
        <v>80</v>
      </c>
      <c r="AA241" s="30" t="str">
        <f t="shared" si="691"/>
        <v>45</v>
      </c>
      <c r="AB241" s="30" t="str">
        <f t="shared" si="692"/>
        <v>08</v>
      </c>
      <c r="AC241" s="19" t="str">
        <f t="shared" ref="AC241:AD241" si="705">AC240</f>
        <v>80</v>
      </c>
      <c r="AD241" s="19" t="str">
        <f t="shared" si="705"/>
        <v>45</v>
      </c>
      <c r="AG241" s="21">
        <f t="shared" si="696"/>
        <v>1</v>
      </c>
      <c r="AH241">
        <f>VLOOKUP(R241,'Rm-feb-24'!B:P,15,0)</f>
        <v>1.7318</v>
      </c>
      <c r="AI241" s="19">
        <f t="shared" si="684"/>
        <v>1.7318</v>
      </c>
      <c r="AJ241" s="41"/>
      <c r="AK241" s="41"/>
      <c r="AL241" s="41"/>
      <c r="AM241" s="41"/>
      <c r="AN241" s="41"/>
      <c r="AO241" s="41"/>
      <c r="AP241" s="41"/>
      <c r="AQ241" s="41"/>
      <c r="AR241" s="41"/>
      <c r="AS241" s="43"/>
      <c r="AT241" s="37">
        <f t="shared" ref="AT241:AU241" si="706">AT240</f>
        <v>165.96700000000001</v>
      </c>
      <c r="AU241" s="31">
        <f t="shared" si="706"/>
        <v>187</v>
      </c>
    </row>
    <row r="242" spans="1:47">
      <c r="A242" s="40">
        <v>241</v>
      </c>
      <c r="B242" s="39">
        <v>7</v>
      </c>
      <c r="C242" s="15">
        <f t="shared" ref="C242:H242" si="707">C241</f>
        <v>27</v>
      </c>
      <c r="D242" s="15" t="str">
        <f t="shared" si="707"/>
        <v>28.03.2024</v>
      </c>
      <c r="E242" s="16" t="str">
        <f t="shared" si="707"/>
        <v>SFG-FRBNET-MEM-BOR-80X45X08</v>
      </c>
      <c r="F242" s="16" t="str">
        <f t="shared" si="707"/>
        <v>Restonic Hotel Motel Bonnell Euro Top Memory Border 80X45X08</v>
      </c>
      <c r="G242" s="16" t="str">
        <f t="shared" si="707"/>
        <v>SFG-FRBNET-MEM-BOR-80X45X08</v>
      </c>
      <c r="H242" s="16" t="str">
        <f t="shared" si="707"/>
        <v>Restonic Hotel Motel Bonnell Euro Top Memory Border 80X45X08</v>
      </c>
      <c r="I242" s="16" t="s">
        <v>2288</v>
      </c>
      <c r="J242" s="16" t="s">
        <v>2289</v>
      </c>
      <c r="K242" s="16" t="s">
        <v>2290</v>
      </c>
      <c r="L242" s="16" t="s">
        <v>25</v>
      </c>
      <c r="M242" s="17">
        <v>1</v>
      </c>
      <c r="N242" s="16" t="s">
        <v>2291</v>
      </c>
      <c r="O242" s="16" t="s">
        <v>2292</v>
      </c>
      <c r="P242" s="18">
        <v>70</v>
      </c>
      <c r="Q242" s="16" t="s">
        <v>2293</v>
      </c>
      <c r="R242" s="35" t="s">
        <v>18739</v>
      </c>
      <c r="S242" s="35" t="s">
        <v>34278</v>
      </c>
      <c r="T242" s="35" t="s">
        <v>192</v>
      </c>
      <c r="U242" s="36">
        <v>0.64</v>
      </c>
      <c r="V242" s="16" t="s">
        <v>2292</v>
      </c>
      <c r="W242" s="16" t="s">
        <v>2276</v>
      </c>
      <c r="X242" s="16" t="s">
        <v>2295</v>
      </c>
      <c r="Y242" s="29" t="str">
        <f t="shared" si="689"/>
        <v>80X45X08</v>
      </c>
      <c r="Z242" s="30" t="str">
        <f t="shared" si="690"/>
        <v>80</v>
      </c>
      <c r="AA242" s="30" t="str">
        <f t="shared" si="691"/>
        <v>45</v>
      </c>
      <c r="AB242" s="30" t="str">
        <f t="shared" si="692"/>
        <v>08</v>
      </c>
      <c r="AC242" s="19" t="str">
        <f t="shared" ref="AC242:AD242" si="708">AC241</f>
        <v>80</v>
      </c>
      <c r="AD242" s="19" t="str">
        <f t="shared" si="708"/>
        <v>45</v>
      </c>
      <c r="AG242" s="21">
        <f t="shared" si="696"/>
        <v>0.64</v>
      </c>
      <c r="AH242" s="25">
        <f>VLOOKUP(R242,'SFG-RM'!A:B,2,0)</f>
        <v>14.621455289401199</v>
      </c>
      <c r="AI242" s="19">
        <f t="shared" si="684"/>
        <v>9.3577313852167681</v>
      </c>
      <c r="AJ242" s="41"/>
      <c r="AK242" s="41"/>
      <c r="AL242" s="41"/>
      <c r="AM242" s="41"/>
      <c r="AN242" s="41"/>
      <c r="AO242" s="41"/>
      <c r="AP242" s="41"/>
      <c r="AQ242" s="41"/>
      <c r="AR242" s="41"/>
      <c r="AS242" s="43"/>
      <c r="AT242" s="37">
        <f t="shared" ref="AT242:AU242" si="709">AT241</f>
        <v>165.96700000000001</v>
      </c>
      <c r="AU242" s="31">
        <f t="shared" si="709"/>
        <v>187</v>
      </c>
    </row>
    <row r="243" spans="1:47">
      <c r="A243" s="40">
        <v>242</v>
      </c>
      <c r="B243" s="39">
        <v>8</v>
      </c>
      <c r="C243" s="15">
        <f t="shared" ref="C243:H243" si="710">C242</f>
        <v>27</v>
      </c>
      <c r="D243" s="15" t="str">
        <f t="shared" si="710"/>
        <v>28.03.2024</v>
      </c>
      <c r="E243" s="16" t="str">
        <f t="shared" si="710"/>
        <v>SFG-FRBNET-MEM-BOR-80X45X08</v>
      </c>
      <c r="F243" s="16" t="str">
        <f t="shared" si="710"/>
        <v>Restonic Hotel Motel Bonnell Euro Top Memory Border 80X45X08</v>
      </c>
      <c r="G243" s="16" t="str">
        <f t="shared" si="710"/>
        <v>SFG-FRBNET-MEM-BOR-80X45X08</v>
      </c>
      <c r="H243" s="16" t="str">
        <f t="shared" si="710"/>
        <v>Restonic Hotel Motel Bonnell Euro Top Memory Border 80X45X08</v>
      </c>
      <c r="I243" s="16" t="s">
        <v>2288</v>
      </c>
      <c r="J243" s="16" t="s">
        <v>2289</v>
      </c>
      <c r="K243" s="16" t="s">
        <v>2290</v>
      </c>
      <c r="L243" s="16" t="s">
        <v>25</v>
      </c>
      <c r="M243" s="17">
        <v>1</v>
      </c>
      <c r="N243" s="16" t="s">
        <v>2291</v>
      </c>
      <c r="O243" s="16" t="s">
        <v>2292</v>
      </c>
      <c r="P243" s="18">
        <v>80</v>
      </c>
      <c r="Q243" s="16" t="s">
        <v>2293</v>
      </c>
      <c r="R243" s="35" t="s">
        <v>1479</v>
      </c>
      <c r="S243" s="35" t="s">
        <v>1480</v>
      </c>
      <c r="T243" s="35" t="s">
        <v>165</v>
      </c>
      <c r="U243" s="36">
        <v>2</v>
      </c>
      <c r="V243" s="16" t="s">
        <v>2294</v>
      </c>
      <c r="W243" s="16" t="s">
        <v>2276</v>
      </c>
      <c r="X243" s="16" t="s">
        <v>2295</v>
      </c>
      <c r="Y243" s="29" t="str">
        <f t="shared" si="689"/>
        <v>80X45X08</v>
      </c>
      <c r="Z243" s="30" t="str">
        <f t="shared" si="690"/>
        <v>80</v>
      </c>
      <c r="AA243" s="30" t="str">
        <f t="shared" si="691"/>
        <v>45</v>
      </c>
      <c r="AB243" s="30" t="str">
        <f t="shared" si="692"/>
        <v>08</v>
      </c>
      <c r="AC243" s="19" t="str">
        <f t="shared" ref="AC243:AD243" si="711">AC242</f>
        <v>80</v>
      </c>
      <c r="AD243" s="19" t="str">
        <f t="shared" si="711"/>
        <v>45</v>
      </c>
      <c r="AG243" s="21">
        <f t="shared" si="696"/>
        <v>2</v>
      </c>
      <c r="AH243">
        <f>VLOOKUP(R243,'Rm-feb-24'!B:P,15,0)</f>
        <v>4.6721000000000004</v>
      </c>
      <c r="AI243" s="19">
        <f t="shared" si="684"/>
        <v>9.3442000000000007</v>
      </c>
      <c r="AJ243" s="41"/>
      <c r="AK243" s="41"/>
      <c r="AL243" s="41"/>
      <c r="AM243" s="41"/>
      <c r="AN243" s="41"/>
      <c r="AO243" s="41"/>
      <c r="AP243" s="41"/>
      <c r="AQ243" s="41"/>
      <c r="AR243" s="41"/>
      <c r="AS243" s="43"/>
      <c r="AT243" s="37">
        <f t="shared" ref="AT243:AU243" si="712">AT242</f>
        <v>165.96700000000001</v>
      </c>
      <c r="AU243" s="31">
        <f t="shared" si="712"/>
        <v>187</v>
      </c>
    </row>
    <row r="244" spans="1:47">
      <c r="A244" s="40">
        <v>243</v>
      </c>
    </row>
    <row r="245" spans="1:47">
      <c r="A245" s="40">
        <v>244</v>
      </c>
      <c r="B245" s="39">
        <v>1</v>
      </c>
      <c r="C245" s="15">
        <v>28</v>
      </c>
      <c r="D245" s="15" t="s">
        <v>34276</v>
      </c>
      <c r="E245" s="38" t="s">
        <v>34334</v>
      </c>
      <c r="F245" s="38" t="s">
        <v>34335</v>
      </c>
      <c r="G245" s="16" t="str">
        <f>E245</f>
        <v>SFG-FRBNET-MEM-BOR-80X51X08</v>
      </c>
      <c r="H245" s="16" t="str">
        <f>F245</f>
        <v>Restonic Hotel Motel Bonnell Euro Top Memory Border 80X51X08</v>
      </c>
      <c r="I245" s="16" t="s">
        <v>2288</v>
      </c>
      <c r="J245" s="16" t="s">
        <v>2289</v>
      </c>
      <c r="K245" s="16" t="s">
        <v>2290</v>
      </c>
      <c r="L245" s="16" t="s">
        <v>25</v>
      </c>
      <c r="M245" s="17">
        <v>1</v>
      </c>
      <c r="N245" s="16" t="s">
        <v>2291</v>
      </c>
      <c r="O245" s="16" t="s">
        <v>2292</v>
      </c>
      <c r="P245" s="18">
        <v>10</v>
      </c>
      <c r="Q245" s="16" t="s">
        <v>2293</v>
      </c>
      <c r="R245" s="35" t="s">
        <v>1659</v>
      </c>
      <c r="S245" s="35" t="s">
        <v>1660</v>
      </c>
      <c r="T245" s="35" t="s">
        <v>192</v>
      </c>
      <c r="U245" s="17">
        <v>5.6</v>
      </c>
      <c r="V245" s="16" t="s">
        <v>2294</v>
      </c>
      <c r="W245" s="16" t="s">
        <v>2276</v>
      </c>
      <c r="X245" s="16" t="s">
        <v>2295</v>
      </c>
      <c r="Y245" s="29" t="str">
        <f>RIGHT(E245,8)</f>
        <v>80X51X08</v>
      </c>
      <c r="Z245" s="30" t="str">
        <f>LEFT(Y245,2)</f>
        <v>80</v>
      </c>
      <c r="AA245" s="30" t="str">
        <f>MID(Y245,4,2)</f>
        <v>51</v>
      </c>
      <c r="AB245" s="30" t="str">
        <f>RIGHT(Y245,2)</f>
        <v>08</v>
      </c>
      <c r="AC245" s="19" t="str">
        <f>Z245</f>
        <v>80</v>
      </c>
      <c r="AD245" s="19" t="str">
        <f>AA245</f>
        <v>51</v>
      </c>
      <c r="AG245" s="20">
        <f>U245/10000</f>
        <v>5.5999999999999995E-4</v>
      </c>
      <c r="AH245">
        <f>VLOOKUP(R245,'Rm-feb-24'!B:P,15,0)</f>
        <v>231.14230000000001</v>
      </c>
      <c r="AI245" s="19">
        <f t="shared" ref="AI245:AI252" si="713">AG245*AH245</f>
        <v>0.129439688</v>
      </c>
      <c r="AJ245" s="41">
        <f>SUM(AI245:AI252)</f>
        <v>172.49513547758676</v>
      </c>
      <c r="AK245" s="41">
        <f>ROUND(AJ245,3)</f>
        <v>172.495</v>
      </c>
      <c r="AL245" s="41">
        <f>AK245</f>
        <v>172.495</v>
      </c>
      <c r="AM245" s="41">
        <f>+AL245+AR245</f>
        <v>193.841083755</v>
      </c>
      <c r="AN245" s="41">
        <f>+SUM(((AL245*3%*18%)))</f>
        <v>0.931473</v>
      </c>
      <c r="AO245" s="41">
        <f t="shared" ref="AO245" si="714">+SUM(((AL245*14.33%*53%)))</f>
        <v>13.100822755000003</v>
      </c>
      <c r="AP245" s="41">
        <f t="shared" ref="AP245" si="715">+SUM(((AL245*5.92%*53%)))</f>
        <v>5.4122031200000009</v>
      </c>
      <c r="AQ245" s="41">
        <f t="shared" ref="AQ245" si="716">+SUM(((AL245*2.08%*53%)))</f>
        <v>1.9015848799999999</v>
      </c>
      <c r="AR245" s="41">
        <f>SUM(AN245:AQ245)</f>
        <v>21.346083755000006</v>
      </c>
      <c r="AS245" s="42">
        <f>ROUNDUP(AM245,0)</f>
        <v>194</v>
      </c>
      <c r="AT245" s="37">
        <f>AL245</f>
        <v>172.495</v>
      </c>
      <c r="AU245" s="31">
        <f>AS245</f>
        <v>194</v>
      </c>
    </row>
    <row r="246" spans="1:47">
      <c r="A246" s="40">
        <v>245</v>
      </c>
      <c r="B246" s="39">
        <v>2</v>
      </c>
      <c r="C246" s="15">
        <f t="shared" ref="C246:H246" si="717">C245</f>
        <v>28</v>
      </c>
      <c r="D246" s="15" t="str">
        <f t="shared" si="717"/>
        <v>28.03.2024</v>
      </c>
      <c r="E246" s="16" t="str">
        <f t="shared" si="717"/>
        <v>SFG-FRBNET-MEM-BOR-80X51X08</v>
      </c>
      <c r="F246" s="16" t="str">
        <f t="shared" si="717"/>
        <v>Restonic Hotel Motel Bonnell Euro Top Memory Border 80X51X08</v>
      </c>
      <c r="G246" s="16" t="str">
        <f t="shared" si="717"/>
        <v>SFG-FRBNET-MEM-BOR-80X51X08</v>
      </c>
      <c r="H246" s="16" t="str">
        <f t="shared" si="717"/>
        <v>Restonic Hotel Motel Bonnell Euro Top Memory Border 80X51X08</v>
      </c>
      <c r="I246" s="16" t="s">
        <v>2288</v>
      </c>
      <c r="J246" s="16" t="s">
        <v>2289</v>
      </c>
      <c r="K246" s="16" t="s">
        <v>2290</v>
      </c>
      <c r="L246" s="16" t="s">
        <v>25</v>
      </c>
      <c r="M246" s="17">
        <v>1</v>
      </c>
      <c r="N246" s="16" t="s">
        <v>2291</v>
      </c>
      <c r="O246" s="16" t="s">
        <v>2292</v>
      </c>
      <c r="P246" s="18">
        <v>20</v>
      </c>
      <c r="Q246" s="16" t="s">
        <v>2293</v>
      </c>
      <c r="R246" s="35" t="s">
        <v>698</v>
      </c>
      <c r="S246" s="35" t="s">
        <v>699</v>
      </c>
      <c r="T246" s="35" t="s">
        <v>192</v>
      </c>
      <c r="U246" s="17">
        <v>5</v>
      </c>
      <c r="V246" s="16" t="s">
        <v>2294</v>
      </c>
      <c r="W246" s="16" t="s">
        <v>2276</v>
      </c>
      <c r="X246" s="16" t="s">
        <v>2295</v>
      </c>
      <c r="Y246" s="29" t="str">
        <f t="shared" ref="Y246:Y252" si="718">RIGHT(E246,8)</f>
        <v>80X51X08</v>
      </c>
      <c r="Z246" s="30" t="str">
        <f t="shared" ref="Z246:Z252" si="719">LEFT(Y246,2)</f>
        <v>80</v>
      </c>
      <c r="AA246" s="30" t="str">
        <f t="shared" ref="AA246:AA252" si="720">MID(Y246,4,2)</f>
        <v>51</v>
      </c>
      <c r="AB246" s="30" t="str">
        <f t="shared" ref="AB246:AB252" si="721">RIGHT(Y246,2)</f>
        <v>08</v>
      </c>
      <c r="AC246" s="19" t="str">
        <f>AC245</f>
        <v>80</v>
      </c>
      <c r="AD246" s="19" t="str">
        <f>AD245</f>
        <v>51</v>
      </c>
      <c r="AG246" s="20">
        <f>U246/5000</f>
        <v>1E-3</v>
      </c>
      <c r="AH246">
        <f>VLOOKUP(R246,'Rm-feb-24'!B:P,15,0)</f>
        <v>58</v>
      </c>
      <c r="AI246" s="19">
        <f t="shared" si="713"/>
        <v>5.8000000000000003E-2</v>
      </c>
      <c r="AJ246" s="41"/>
      <c r="AK246" s="41"/>
      <c r="AL246" s="41"/>
      <c r="AM246" s="41"/>
      <c r="AN246" s="41"/>
      <c r="AO246" s="41"/>
      <c r="AP246" s="41"/>
      <c r="AQ246" s="41"/>
      <c r="AR246" s="41"/>
      <c r="AS246" s="43"/>
      <c r="AT246" s="37">
        <f t="shared" ref="AT246:AU246" si="722">AT245</f>
        <v>172.495</v>
      </c>
      <c r="AU246" s="31">
        <f t="shared" si="722"/>
        <v>194</v>
      </c>
    </row>
    <row r="247" spans="1:47">
      <c r="A247" s="40">
        <v>246</v>
      </c>
      <c r="B247" s="39">
        <v>3</v>
      </c>
      <c r="C247" s="15">
        <f t="shared" ref="C247:H247" si="723">C246</f>
        <v>28</v>
      </c>
      <c r="D247" s="15" t="str">
        <f t="shared" si="723"/>
        <v>28.03.2024</v>
      </c>
      <c r="E247" s="16" t="str">
        <f t="shared" si="723"/>
        <v>SFG-FRBNET-MEM-BOR-80X51X08</v>
      </c>
      <c r="F247" s="16" t="str">
        <f t="shared" si="723"/>
        <v>Restonic Hotel Motel Bonnell Euro Top Memory Border 80X51X08</v>
      </c>
      <c r="G247" s="16" t="str">
        <f t="shared" si="723"/>
        <v>SFG-FRBNET-MEM-BOR-80X51X08</v>
      </c>
      <c r="H247" s="16" t="str">
        <f t="shared" si="723"/>
        <v>Restonic Hotel Motel Bonnell Euro Top Memory Border 80X51X08</v>
      </c>
      <c r="I247" s="16" t="s">
        <v>2288</v>
      </c>
      <c r="J247" s="16" t="s">
        <v>2289</v>
      </c>
      <c r="K247" s="16" t="s">
        <v>2290</v>
      </c>
      <c r="L247" s="16" t="s">
        <v>25</v>
      </c>
      <c r="M247" s="17">
        <v>1</v>
      </c>
      <c r="N247" s="16" t="s">
        <v>2291</v>
      </c>
      <c r="O247" s="16" t="s">
        <v>2292</v>
      </c>
      <c r="P247" s="18">
        <v>30</v>
      </c>
      <c r="Q247" s="16" t="s">
        <v>2293</v>
      </c>
      <c r="R247" s="35" t="s">
        <v>18727</v>
      </c>
      <c r="S247" s="35" t="s">
        <v>34279</v>
      </c>
      <c r="T247" s="35" t="s">
        <v>192</v>
      </c>
      <c r="U247" s="17">
        <f>AE247</f>
        <v>6.7309999999999999</v>
      </c>
      <c r="V247" s="16" t="s">
        <v>2292</v>
      </c>
      <c r="W247" s="16" t="s">
        <v>2276</v>
      </c>
      <c r="X247" s="16" t="s">
        <v>2295</v>
      </c>
      <c r="Y247" s="29" t="str">
        <f t="shared" si="718"/>
        <v>80X51X08</v>
      </c>
      <c r="Z247" s="30" t="str">
        <f t="shared" si="719"/>
        <v>80</v>
      </c>
      <c r="AA247" s="30" t="str">
        <f t="shared" si="720"/>
        <v>51</v>
      </c>
      <c r="AB247" s="30" t="str">
        <f t="shared" si="721"/>
        <v>08</v>
      </c>
      <c r="AC247" s="19" t="str">
        <f t="shared" ref="AC247:AD247" si="724">AC246</f>
        <v>80</v>
      </c>
      <c r="AD247" s="19" t="str">
        <f t="shared" si="724"/>
        <v>51</v>
      </c>
      <c r="AE247" s="20">
        <f>ROUNDUP(((((AC247+AD247)*2)+3)*0.0254),3)</f>
        <v>6.7309999999999999</v>
      </c>
      <c r="AG247" s="21">
        <f t="shared" ref="AG247:AG252" si="725">U247</f>
        <v>6.7309999999999999</v>
      </c>
      <c r="AH247" s="25">
        <f>VLOOKUP(R247,'SFG-RM'!A:B,2,0)</f>
        <v>21.475377269999999</v>
      </c>
      <c r="AI247" s="19">
        <f t="shared" si="713"/>
        <v>144.55076440437</v>
      </c>
      <c r="AJ247" s="41"/>
      <c r="AK247" s="41"/>
      <c r="AL247" s="41"/>
      <c r="AM247" s="41"/>
      <c r="AN247" s="41"/>
      <c r="AO247" s="41"/>
      <c r="AP247" s="41"/>
      <c r="AQ247" s="41"/>
      <c r="AR247" s="41"/>
      <c r="AS247" s="43"/>
      <c r="AT247" s="37">
        <f t="shared" ref="AT247:AU247" si="726">AT246</f>
        <v>172.495</v>
      </c>
      <c r="AU247" s="31">
        <f t="shared" si="726"/>
        <v>194</v>
      </c>
    </row>
    <row r="248" spans="1:47">
      <c r="A248" s="40">
        <v>247</v>
      </c>
      <c r="B248" s="39">
        <v>4</v>
      </c>
      <c r="C248" s="15">
        <f t="shared" ref="C248:H248" si="727">C247</f>
        <v>28</v>
      </c>
      <c r="D248" s="15" t="str">
        <f t="shared" si="727"/>
        <v>28.03.2024</v>
      </c>
      <c r="E248" s="16" t="str">
        <f t="shared" si="727"/>
        <v>SFG-FRBNET-MEM-BOR-80X51X08</v>
      </c>
      <c r="F248" s="16" t="str">
        <f t="shared" si="727"/>
        <v>Restonic Hotel Motel Bonnell Euro Top Memory Border 80X51X08</v>
      </c>
      <c r="G248" s="16" t="str">
        <f t="shared" si="727"/>
        <v>SFG-FRBNET-MEM-BOR-80X51X08</v>
      </c>
      <c r="H248" s="16" t="str">
        <f t="shared" si="727"/>
        <v>Restonic Hotel Motel Bonnell Euro Top Memory Border 80X51X08</v>
      </c>
      <c r="I248" s="16" t="s">
        <v>2288</v>
      </c>
      <c r="J248" s="16" t="s">
        <v>2289</v>
      </c>
      <c r="K248" s="16" t="s">
        <v>2290</v>
      </c>
      <c r="L248" s="16" t="s">
        <v>25</v>
      </c>
      <c r="M248" s="17">
        <v>1</v>
      </c>
      <c r="N248" s="16" t="s">
        <v>2291</v>
      </c>
      <c r="O248" s="16" t="s">
        <v>2292</v>
      </c>
      <c r="P248" s="18">
        <v>40</v>
      </c>
      <c r="Q248" s="16" t="s">
        <v>2293</v>
      </c>
      <c r="R248" s="35" t="s">
        <v>1964</v>
      </c>
      <c r="S248" s="35" t="s">
        <v>1965</v>
      </c>
      <c r="T248" s="35" t="s">
        <v>25</v>
      </c>
      <c r="U248" s="36">
        <v>1</v>
      </c>
      <c r="V248" s="16" t="s">
        <v>2294</v>
      </c>
      <c r="W248" s="16" t="s">
        <v>2276</v>
      </c>
      <c r="X248" s="16" t="s">
        <v>2295</v>
      </c>
      <c r="Y248" s="29" t="str">
        <f t="shared" si="718"/>
        <v>80X51X08</v>
      </c>
      <c r="Z248" s="30" t="str">
        <f t="shared" si="719"/>
        <v>80</v>
      </c>
      <c r="AA248" s="30" t="str">
        <f t="shared" si="720"/>
        <v>51</v>
      </c>
      <c r="AB248" s="30" t="str">
        <f t="shared" si="721"/>
        <v>08</v>
      </c>
      <c r="AC248" s="19" t="str">
        <f t="shared" ref="AC248:AD248" si="728">AC247</f>
        <v>80</v>
      </c>
      <c r="AD248" s="19" t="str">
        <f t="shared" si="728"/>
        <v>51</v>
      </c>
      <c r="AE248" s="20">
        <f>ROUNDUP(((((72+30)*2)+3)*0.0254),3)</f>
        <v>5.258</v>
      </c>
      <c r="AG248" s="21">
        <f t="shared" si="725"/>
        <v>1</v>
      </c>
      <c r="AH248">
        <f>VLOOKUP(R248,'Rm-feb-24'!B:P,15,0)</f>
        <v>5.9957000000000003</v>
      </c>
      <c r="AI248" s="19">
        <f t="shared" si="713"/>
        <v>5.9957000000000003</v>
      </c>
      <c r="AJ248" s="41"/>
      <c r="AK248" s="41"/>
      <c r="AL248" s="41"/>
      <c r="AM248" s="41"/>
      <c r="AN248" s="41"/>
      <c r="AO248" s="41"/>
      <c r="AP248" s="41"/>
      <c r="AQ248" s="41"/>
      <c r="AR248" s="41"/>
      <c r="AS248" s="43"/>
      <c r="AT248" s="37">
        <f t="shared" ref="AT248:AU248" si="729">AT247</f>
        <v>172.495</v>
      </c>
      <c r="AU248" s="31">
        <f t="shared" si="729"/>
        <v>194</v>
      </c>
    </row>
    <row r="249" spans="1:47">
      <c r="A249" s="40">
        <v>248</v>
      </c>
      <c r="B249" s="39">
        <v>5</v>
      </c>
      <c r="C249" s="15">
        <f t="shared" ref="C249:H249" si="730">C248</f>
        <v>28</v>
      </c>
      <c r="D249" s="15" t="str">
        <f t="shared" si="730"/>
        <v>28.03.2024</v>
      </c>
      <c r="E249" s="16" t="str">
        <f t="shared" si="730"/>
        <v>SFG-FRBNET-MEM-BOR-80X51X08</v>
      </c>
      <c r="F249" s="16" t="str">
        <f t="shared" si="730"/>
        <v>Restonic Hotel Motel Bonnell Euro Top Memory Border 80X51X08</v>
      </c>
      <c r="G249" s="16" t="str">
        <f t="shared" si="730"/>
        <v>SFG-FRBNET-MEM-BOR-80X51X08</v>
      </c>
      <c r="H249" s="16" t="str">
        <f t="shared" si="730"/>
        <v>Restonic Hotel Motel Bonnell Euro Top Memory Border 80X51X08</v>
      </c>
      <c r="I249" s="16" t="s">
        <v>2288</v>
      </c>
      <c r="J249" s="16" t="s">
        <v>2289</v>
      </c>
      <c r="K249" s="16" t="s">
        <v>2290</v>
      </c>
      <c r="L249" s="16" t="s">
        <v>25</v>
      </c>
      <c r="M249" s="17">
        <v>1</v>
      </c>
      <c r="N249" s="16" t="s">
        <v>2291</v>
      </c>
      <c r="O249" s="16" t="s">
        <v>2292</v>
      </c>
      <c r="P249" s="18">
        <v>50</v>
      </c>
      <c r="Q249" s="16" t="s">
        <v>2293</v>
      </c>
      <c r="R249" s="35" t="s">
        <v>459</v>
      </c>
      <c r="S249" s="35" t="s">
        <v>460</v>
      </c>
      <c r="T249" s="35" t="s">
        <v>25</v>
      </c>
      <c r="U249" s="36">
        <v>1</v>
      </c>
      <c r="V249" s="16" t="s">
        <v>2294</v>
      </c>
      <c r="W249" s="16" t="s">
        <v>2276</v>
      </c>
      <c r="X249" s="16" t="s">
        <v>2295</v>
      </c>
      <c r="Y249" s="29" t="str">
        <f t="shared" si="718"/>
        <v>80X51X08</v>
      </c>
      <c r="Z249" s="30" t="str">
        <f t="shared" si="719"/>
        <v>80</v>
      </c>
      <c r="AA249" s="30" t="str">
        <f t="shared" si="720"/>
        <v>51</v>
      </c>
      <c r="AB249" s="30" t="str">
        <f t="shared" si="721"/>
        <v>08</v>
      </c>
      <c r="AC249" s="19" t="str">
        <f t="shared" ref="AC249:AD249" si="731">AC248</f>
        <v>80</v>
      </c>
      <c r="AD249" s="19" t="str">
        <f t="shared" si="731"/>
        <v>51</v>
      </c>
      <c r="AG249" s="21">
        <f t="shared" si="725"/>
        <v>1</v>
      </c>
      <c r="AH249">
        <f>VLOOKUP(R249,'Rm-feb-24'!B:P,15,0)</f>
        <v>1.3274999999999999</v>
      </c>
      <c r="AI249" s="19">
        <f t="shared" si="713"/>
        <v>1.3274999999999999</v>
      </c>
      <c r="AJ249" s="41"/>
      <c r="AK249" s="41"/>
      <c r="AL249" s="41"/>
      <c r="AM249" s="41"/>
      <c r="AN249" s="41"/>
      <c r="AO249" s="41"/>
      <c r="AP249" s="41"/>
      <c r="AQ249" s="41"/>
      <c r="AR249" s="41"/>
      <c r="AS249" s="43"/>
      <c r="AT249" s="37">
        <f t="shared" ref="AT249:AU249" si="732">AT248</f>
        <v>172.495</v>
      </c>
      <c r="AU249" s="31">
        <f t="shared" si="732"/>
        <v>194</v>
      </c>
    </row>
    <row r="250" spans="1:47">
      <c r="A250" s="40">
        <v>249</v>
      </c>
      <c r="B250" s="39">
        <v>6</v>
      </c>
      <c r="C250" s="15">
        <f t="shared" ref="C250:H250" si="733">C249</f>
        <v>28</v>
      </c>
      <c r="D250" s="15" t="str">
        <f t="shared" si="733"/>
        <v>28.03.2024</v>
      </c>
      <c r="E250" s="16" t="str">
        <f t="shared" si="733"/>
        <v>SFG-FRBNET-MEM-BOR-80X51X08</v>
      </c>
      <c r="F250" s="16" t="str">
        <f t="shared" si="733"/>
        <v>Restonic Hotel Motel Bonnell Euro Top Memory Border 80X51X08</v>
      </c>
      <c r="G250" s="16" t="str">
        <f t="shared" si="733"/>
        <v>SFG-FRBNET-MEM-BOR-80X51X08</v>
      </c>
      <c r="H250" s="16" t="str">
        <f t="shared" si="733"/>
        <v>Restonic Hotel Motel Bonnell Euro Top Memory Border 80X51X08</v>
      </c>
      <c r="I250" s="16" t="s">
        <v>2288</v>
      </c>
      <c r="J250" s="16" t="s">
        <v>2289</v>
      </c>
      <c r="K250" s="16" t="s">
        <v>2290</v>
      </c>
      <c r="L250" s="16" t="s">
        <v>25</v>
      </c>
      <c r="M250" s="17">
        <v>1</v>
      </c>
      <c r="N250" s="16" t="s">
        <v>2291</v>
      </c>
      <c r="O250" s="16" t="s">
        <v>2292</v>
      </c>
      <c r="P250" s="18">
        <v>60</v>
      </c>
      <c r="Q250" s="16" t="s">
        <v>2293</v>
      </c>
      <c r="R250" s="35" t="s">
        <v>2232</v>
      </c>
      <c r="S250" s="35" t="s">
        <v>2233</v>
      </c>
      <c r="T250" s="35" t="s">
        <v>25</v>
      </c>
      <c r="U250" s="36">
        <v>1</v>
      </c>
      <c r="V250" s="16" t="s">
        <v>2294</v>
      </c>
      <c r="W250" s="16" t="s">
        <v>2276</v>
      </c>
      <c r="X250" s="16" t="s">
        <v>2295</v>
      </c>
      <c r="Y250" s="29" t="str">
        <f t="shared" si="718"/>
        <v>80X51X08</v>
      </c>
      <c r="Z250" s="30" t="str">
        <f t="shared" si="719"/>
        <v>80</v>
      </c>
      <c r="AA250" s="30" t="str">
        <f t="shared" si="720"/>
        <v>51</v>
      </c>
      <c r="AB250" s="30" t="str">
        <f t="shared" si="721"/>
        <v>08</v>
      </c>
      <c r="AC250" s="19" t="str">
        <f t="shared" ref="AC250:AD250" si="734">AC249</f>
        <v>80</v>
      </c>
      <c r="AD250" s="19" t="str">
        <f t="shared" si="734"/>
        <v>51</v>
      </c>
      <c r="AG250" s="21">
        <f t="shared" si="725"/>
        <v>1</v>
      </c>
      <c r="AH250">
        <f>VLOOKUP(R250,'Rm-feb-24'!B:P,15,0)</f>
        <v>1.7318</v>
      </c>
      <c r="AI250" s="19">
        <f t="shared" si="713"/>
        <v>1.7318</v>
      </c>
      <c r="AJ250" s="41"/>
      <c r="AK250" s="41"/>
      <c r="AL250" s="41"/>
      <c r="AM250" s="41"/>
      <c r="AN250" s="41"/>
      <c r="AO250" s="41"/>
      <c r="AP250" s="41"/>
      <c r="AQ250" s="41"/>
      <c r="AR250" s="41"/>
      <c r="AS250" s="43"/>
      <c r="AT250" s="37">
        <f t="shared" ref="AT250:AU250" si="735">AT249</f>
        <v>172.495</v>
      </c>
      <c r="AU250" s="31">
        <f t="shared" si="735"/>
        <v>194</v>
      </c>
    </row>
    <row r="251" spans="1:47">
      <c r="A251" s="40">
        <v>250</v>
      </c>
      <c r="B251" s="39">
        <v>7</v>
      </c>
      <c r="C251" s="15">
        <f t="shared" ref="C251:H251" si="736">C250</f>
        <v>28</v>
      </c>
      <c r="D251" s="15" t="str">
        <f t="shared" si="736"/>
        <v>28.03.2024</v>
      </c>
      <c r="E251" s="16" t="str">
        <f t="shared" si="736"/>
        <v>SFG-FRBNET-MEM-BOR-80X51X08</v>
      </c>
      <c r="F251" s="16" t="str">
        <f t="shared" si="736"/>
        <v>Restonic Hotel Motel Bonnell Euro Top Memory Border 80X51X08</v>
      </c>
      <c r="G251" s="16" t="str">
        <f t="shared" si="736"/>
        <v>SFG-FRBNET-MEM-BOR-80X51X08</v>
      </c>
      <c r="H251" s="16" t="str">
        <f t="shared" si="736"/>
        <v>Restonic Hotel Motel Bonnell Euro Top Memory Border 80X51X08</v>
      </c>
      <c r="I251" s="16" t="s">
        <v>2288</v>
      </c>
      <c r="J251" s="16" t="s">
        <v>2289</v>
      </c>
      <c r="K251" s="16" t="s">
        <v>2290</v>
      </c>
      <c r="L251" s="16" t="s">
        <v>25</v>
      </c>
      <c r="M251" s="17">
        <v>1</v>
      </c>
      <c r="N251" s="16" t="s">
        <v>2291</v>
      </c>
      <c r="O251" s="16" t="s">
        <v>2292</v>
      </c>
      <c r="P251" s="18">
        <v>70</v>
      </c>
      <c r="Q251" s="16" t="s">
        <v>2293</v>
      </c>
      <c r="R251" s="35" t="s">
        <v>18739</v>
      </c>
      <c r="S251" s="35" t="s">
        <v>34278</v>
      </c>
      <c r="T251" s="35" t="s">
        <v>192</v>
      </c>
      <c r="U251" s="36">
        <v>0.64</v>
      </c>
      <c r="V251" s="16" t="s">
        <v>2292</v>
      </c>
      <c r="W251" s="16" t="s">
        <v>2276</v>
      </c>
      <c r="X251" s="16" t="s">
        <v>2295</v>
      </c>
      <c r="Y251" s="29" t="str">
        <f t="shared" si="718"/>
        <v>80X51X08</v>
      </c>
      <c r="Z251" s="30" t="str">
        <f t="shared" si="719"/>
        <v>80</v>
      </c>
      <c r="AA251" s="30" t="str">
        <f t="shared" si="720"/>
        <v>51</v>
      </c>
      <c r="AB251" s="30" t="str">
        <f t="shared" si="721"/>
        <v>08</v>
      </c>
      <c r="AC251" s="19" t="str">
        <f t="shared" ref="AC251:AD251" si="737">AC250</f>
        <v>80</v>
      </c>
      <c r="AD251" s="19" t="str">
        <f t="shared" si="737"/>
        <v>51</v>
      </c>
      <c r="AG251" s="21">
        <f t="shared" si="725"/>
        <v>0.64</v>
      </c>
      <c r="AH251" s="25">
        <f>VLOOKUP(R251,'SFG-RM'!A:B,2,0)</f>
        <v>14.621455289401199</v>
      </c>
      <c r="AI251" s="19">
        <f t="shared" si="713"/>
        <v>9.3577313852167681</v>
      </c>
      <c r="AJ251" s="41"/>
      <c r="AK251" s="41"/>
      <c r="AL251" s="41"/>
      <c r="AM251" s="41"/>
      <c r="AN251" s="41"/>
      <c r="AO251" s="41"/>
      <c r="AP251" s="41"/>
      <c r="AQ251" s="41"/>
      <c r="AR251" s="41"/>
      <c r="AS251" s="43"/>
      <c r="AT251" s="37">
        <f t="shared" ref="AT251:AU251" si="738">AT250</f>
        <v>172.495</v>
      </c>
      <c r="AU251" s="31">
        <f t="shared" si="738"/>
        <v>194</v>
      </c>
    </row>
    <row r="252" spans="1:47">
      <c r="A252" s="40">
        <v>251</v>
      </c>
      <c r="B252" s="39">
        <v>8</v>
      </c>
      <c r="C252" s="15">
        <f t="shared" ref="C252:H252" si="739">C251</f>
        <v>28</v>
      </c>
      <c r="D252" s="15" t="str">
        <f t="shared" si="739"/>
        <v>28.03.2024</v>
      </c>
      <c r="E252" s="16" t="str">
        <f t="shared" si="739"/>
        <v>SFG-FRBNET-MEM-BOR-80X51X08</v>
      </c>
      <c r="F252" s="16" t="str">
        <f t="shared" si="739"/>
        <v>Restonic Hotel Motel Bonnell Euro Top Memory Border 80X51X08</v>
      </c>
      <c r="G252" s="16" t="str">
        <f t="shared" si="739"/>
        <v>SFG-FRBNET-MEM-BOR-80X51X08</v>
      </c>
      <c r="H252" s="16" t="str">
        <f t="shared" si="739"/>
        <v>Restonic Hotel Motel Bonnell Euro Top Memory Border 80X51X08</v>
      </c>
      <c r="I252" s="16" t="s">
        <v>2288</v>
      </c>
      <c r="J252" s="16" t="s">
        <v>2289</v>
      </c>
      <c r="K252" s="16" t="s">
        <v>2290</v>
      </c>
      <c r="L252" s="16" t="s">
        <v>25</v>
      </c>
      <c r="M252" s="17">
        <v>1</v>
      </c>
      <c r="N252" s="16" t="s">
        <v>2291</v>
      </c>
      <c r="O252" s="16" t="s">
        <v>2292</v>
      </c>
      <c r="P252" s="18">
        <v>80</v>
      </c>
      <c r="Q252" s="16" t="s">
        <v>2293</v>
      </c>
      <c r="R252" s="35" t="s">
        <v>1479</v>
      </c>
      <c r="S252" s="35" t="s">
        <v>1480</v>
      </c>
      <c r="T252" s="35" t="s">
        <v>165</v>
      </c>
      <c r="U252" s="36">
        <v>2</v>
      </c>
      <c r="V252" s="16" t="s">
        <v>2294</v>
      </c>
      <c r="W252" s="16" t="s">
        <v>2276</v>
      </c>
      <c r="X252" s="16" t="s">
        <v>2295</v>
      </c>
      <c r="Y252" s="29" t="str">
        <f t="shared" si="718"/>
        <v>80X51X08</v>
      </c>
      <c r="Z252" s="30" t="str">
        <f t="shared" si="719"/>
        <v>80</v>
      </c>
      <c r="AA252" s="30" t="str">
        <f t="shared" si="720"/>
        <v>51</v>
      </c>
      <c r="AB252" s="30" t="str">
        <f t="shared" si="721"/>
        <v>08</v>
      </c>
      <c r="AC252" s="19" t="str">
        <f t="shared" ref="AC252:AD252" si="740">AC251</f>
        <v>80</v>
      </c>
      <c r="AD252" s="19" t="str">
        <f t="shared" si="740"/>
        <v>51</v>
      </c>
      <c r="AG252" s="21">
        <f t="shared" si="725"/>
        <v>2</v>
      </c>
      <c r="AH252">
        <f>VLOOKUP(R252,'Rm-feb-24'!B:P,15,0)</f>
        <v>4.6721000000000004</v>
      </c>
      <c r="AI252" s="19">
        <f t="shared" si="713"/>
        <v>9.3442000000000007</v>
      </c>
      <c r="AJ252" s="41"/>
      <c r="AK252" s="41"/>
      <c r="AL252" s="41"/>
      <c r="AM252" s="41"/>
      <c r="AN252" s="41"/>
      <c r="AO252" s="41"/>
      <c r="AP252" s="41"/>
      <c r="AQ252" s="41"/>
      <c r="AR252" s="41"/>
      <c r="AS252" s="43"/>
      <c r="AT252" s="37">
        <f t="shared" ref="AT252:AU252" si="741">AT251</f>
        <v>172.495</v>
      </c>
      <c r="AU252" s="31">
        <f t="shared" si="741"/>
        <v>194</v>
      </c>
    </row>
    <row r="253" spans="1:47">
      <c r="A253" s="40">
        <v>252</v>
      </c>
    </row>
    <row r="254" spans="1:47">
      <c r="A254" s="40">
        <v>253</v>
      </c>
      <c r="B254" s="39">
        <v>1</v>
      </c>
      <c r="C254" s="15">
        <v>29</v>
      </c>
      <c r="D254" s="15" t="s">
        <v>34276</v>
      </c>
      <c r="E254" s="38" t="s">
        <v>34336</v>
      </c>
      <c r="F254" s="38" t="s">
        <v>34337</v>
      </c>
      <c r="G254" s="16" t="str">
        <f>E254</f>
        <v>SFG-FRBNET-MEM-BOR-80X54X08</v>
      </c>
      <c r="H254" s="16" t="str">
        <f>F254</f>
        <v>Restonic Hotel Motel Bonnell Euro Top Memory Border 80X54X08</v>
      </c>
      <c r="I254" s="16" t="s">
        <v>2288</v>
      </c>
      <c r="J254" s="16" t="s">
        <v>2289</v>
      </c>
      <c r="K254" s="16" t="s">
        <v>2290</v>
      </c>
      <c r="L254" s="16" t="s">
        <v>25</v>
      </c>
      <c r="M254" s="17">
        <v>1</v>
      </c>
      <c r="N254" s="16" t="s">
        <v>2291</v>
      </c>
      <c r="O254" s="16" t="s">
        <v>2292</v>
      </c>
      <c r="P254" s="18">
        <v>10</v>
      </c>
      <c r="Q254" s="16" t="s">
        <v>2293</v>
      </c>
      <c r="R254" s="35" t="s">
        <v>1659</v>
      </c>
      <c r="S254" s="35" t="s">
        <v>1660</v>
      </c>
      <c r="T254" s="35" t="s">
        <v>192</v>
      </c>
      <c r="U254" s="17">
        <v>5.6</v>
      </c>
      <c r="V254" s="16" t="s">
        <v>2294</v>
      </c>
      <c r="W254" s="16" t="s">
        <v>2276</v>
      </c>
      <c r="X254" s="16" t="s">
        <v>2295</v>
      </c>
      <c r="Y254" s="29" t="str">
        <f>RIGHT(E254,8)</f>
        <v>80X54X08</v>
      </c>
      <c r="Z254" s="30" t="str">
        <f>LEFT(Y254,2)</f>
        <v>80</v>
      </c>
      <c r="AA254" s="30" t="str">
        <f>MID(Y254,4,2)</f>
        <v>54</v>
      </c>
      <c r="AB254" s="30" t="str">
        <f>RIGHT(Y254,2)</f>
        <v>08</v>
      </c>
      <c r="AC254" s="19" t="str">
        <f>Z254</f>
        <v>80</v>
      </c>
      <c r="AD254" s="19" t="str">
        <f>AA254</f>
        <v>54</v>
      </c>
      <c r="AG254" s="20">
        <f>U254/10000</f>
        <v>5.5999999999999995E-4</v>
      </c>
      <c r="AH254">
        <f>VLOOKUP(R254,'Rm-feb-24'!B:P,15,0)</f>
        <v>231.14230000000001</v>
      </c>
      <c r="AI254" s="19">
        <f t="shared" ref="AI254:AI261" si="742">AG254*AH254</f>
        <v>0.129439688</v>
      </c>
      <c r="AJ254" s="41">
        <f>SUM(AI254:AI261)</f>
        <v>175.78086819989676</v>
      </c>
      <c r="AK254" s="41">
        <f>ROUND(AJ254,3)</f>
        <v>175.78100000000001</v>
      </c>
      <c r="AL254" s="41">
        <f>AK254</f>
        <v>175.78100000000001</v>
      </c>
      <c r="AM254" s="41">
        <f>+AL254+AR254</f>
        <v>197.533722969</v>
      </c>
      <c r="AN254" s="41">
        <f>+SUM(((AL254*3%*18%)))</f>
        <v>0.94921739999999999</v>
      </c>
      <c r="AO254" s="41">
        <f t="shared" ref="AO254" si="743">+SUM(((AL254*14.33%*53%)))</f>
        <v>13.350391169000002</v>
      </c>
      <c r="AP254" s="41">
        <f t="shared" ref="AP254" si="744">+SUM(((AL254*5.92%*53%)))</f>
        <v>5.5153046560000005</v>
      </c>
      <c r="AQ254" s="41">
        <f t="shared" ref="AQ254" si="745">+SUM(((AL254*2.08%*53%)))</f>
        <v>1.9378097440000002</v>
      </c>
      <c r="AR254" s="41">
        <f>SUM(AN254:AQ254)</f>
        <v>21.752722969000001</v>
      </c>
      <c r="AS254" s="42">
        <f>ROUNDUP(AM254,0)</f>
        <v>198</v>
      </c>
      <c r="AT254" s="37">
        <f>AL254</f>
        <v>175.78100000000001</v>
      </c>
      <c r="AU254" s="31">
        <f>AS254</f>
        <v>198</v>
      </c>
    </row>
    <row r="255" spans="1:47">
      <c r="A255" s="40">
        <v>254</v>
      </c>
      <c r="B255" s="39">
        <v>2</v>
      </c>
      <c r="C255" s="15">
        <f t="shared" ref="C255:H255" si="746">C254</f>
        <v>29</v>
      </c>
      <c r="D255" s="15" t="str">
        <f t="shared" si="746"/>
        <v>28.03.2024</v>
      </c>
      <c r="E255" s="16" t="str">
        <f t="shared" si="746"/>
        <v>SFG-FRBNET-MEM-BOR-80X54X08</v>
      </c>
      <c r="F255" s="16" t="str">
        <f t="shared" si="746"/>
        <v>Restonic Hotel Motel Bonnell Euro Top Memory Border 80X54X08</v>
      </c>
      <c r="G255" s="16" t="str">
        <f t="shared" si="746"/>
        <v>SFG-FRBNET-MEM-BOR-80X54X08</v>
      </c>
      <c r="H255" s="16" t="str">
        <f t="shared" si="746"/>
        <v>Restonic Hotel Motel Bonnell Euro Top Memory Border 80X54X08</v>
      </c>
      <c r="I255" s="16" t="s">
        <v>2288</v>
      </c>
      <c r="J255" s="16" t="s">
        <v>2289</v>
      </c>
      <c r="K255" s="16" t="s">
        <v>2290</v>
      </c>
      <c r="L255" s="16" t="s">
        <v>25</v>
      </c>
      <c r="M255" s="17">
        <v>1</v>
      </c>
      <c r="N255" s="16" t="s">
        <v>2291</v>
      </c>
      <c r="O255" s="16" t="s">
        <v>2292</v>
      </c>
      <c r="P255" s="18">
        <v>20</v>
      </c>
      <c r="Q255" s="16" t="s">
        <v>2293</v>
      </c>
      <c r="R255" s="35" t="s">
        <v>698</v>
      </c>
      <c r="S255" s="35" t="s">
        <v>699</v>
      </c>
      <c r="T255" s="35" t="s">
        <v>192</v>
      </c>
      <c r="U255" s="17">
        <v>5</v>
      </c>
      <c r="V255" s="16" t="s">
        <v>2294</v>
      </c>
      <c r="W255" s="16" t="s">
        <v>2276</v>
      </c>
      <c r="X255" s="16" t="s">
        <v>2295</v>
      </c>
      <c r="Y255" s="29" t="str">
        <f t="shared" ref="Y255:Y261" si="747">RIGHT(E255,8)</f>
        <v>80X54X08</v>
      </c>
      <c r="Z255" s="30" t="str">
        <f t="shared" ref="Z255:Z261" si="748">LEFT(Y255,2)</f>
        <v>80</v>
      </c>
      <c r="AA255" s="30" t="str">
        <f t="shared" ref="AA255:AA261" si="749">MID(Y255,4,2)</f>
        <v>54</v>
      </c>
      <c r="AB255" s="30" t="str">
        <f t="shared" ref="AB255:AB261" si="750">RIGHT(Y255,2)</f>
        <v>08</v>
      </c>
      <c r="AC255" s="19" t="str">
        <f>AC254</f>
        <v>80</v>
      </c>
      <c r="AD255" s="19" t="str">
        <f>AD254</f>
        <v>54</v>
      </c>
      <c r="AG255" s="20">
        <f>U255/5000</f>
        <v>1E-3</v>
      </c>
      <c r="AH255">
        <f>VLOOKUP(R255,'Rm-feb-24'!B:P,15,0)</f>
        <v>58</v>
      </c>
      <c r="AI255" s="19">
        <f t="shared" si="742"/>
        <v>5.8000000000000003E-2</v>
      </c>
      <c r="AJ255" s="41"/>
      <c r="AK255" s="41"/>
      <c r="AL255" s="41"/>
      <c r="AM255" s="41"/>
      <c r="AN255" s="41"/>
      <c r="AO255" s="41"/>
      <c r="AP255" s="41"/>
      <c r="AQ255" s="41"/>
      <c r="AR255" s="41"/>
      <c r="AS255" s="43"/>
      <c r="AT255" s="37">
        <f t="shared" ref="AT255:AU255" si="751">AT254</f>
        <v>175.78100000000001</v>
      </c>
      <c r="AU255" s="31">
        <f t="shared" si="751"/>
        <v>198</v>
      </c>
    </row>
    <row r="256" spans="1:47">
      <c r="A256" s="40">
        <v>255</v>
      </c>
      <c r="B256" s="39">
        <v>3</v>
      </c>
      <c r="C256" s="15">
        <f t="shared" ref="C256:H256" si="752">C255</f>
        <v>29</v>
      </c>
      <c r="D256" s="15" t="str">
        <f t="shared" si="752"/>
        <v>28.03.2024</v>
      </c>
      <c r="E256" s="16" t="str">
        <f t="shared" si="752"/>
        <v>SFG-FRBNET-MEM-BOR-80X54X08</v>
      </c>
      <c r="F256" s="16" t="str">
        <f t="shared" si="752"/>
        <v>Restonic Hotel Motel Bonnell Euro Top Memory Border 80X54X08</v>
      </c>
      <c r="G256" s="16" t="str">
        <f t="shared" si="752"/>
        <v>SFG-FRBNET-MEM-BOR-80X54X08</v>
      </c>
      <c r="H256" s="16" t="str">
        <f t="shared" si="752"/>
        <v>Restonic Hotel Motel Bonnell Euro Top Memory Border 80X54X08</v>
      </c>
      <c r="I256" s="16" t="s">
        <v>2288</v>
      </c>
      <c r="J256" s="16" t="s">
        <v>2289</v>
      </c>
      <c r="K256" s="16" t="s">
        <v>2290</v>
      </c>
      <c r="L256" s="16" t="s">
        <v>25</v>
      </c>
      <c r="M256" s="17">
        <v>1</v>
      </c>
      <c r="N256" s="16" t="s">
        <v>2291</v>
      </c>
      <c r="O256" s="16" t="s">
        <v>2292</v>
      </c>
      <c r="P256" s="18">
        <v>30</v>
      </c>
      <c r="Q256" s="16" t="s">
        <v>2293</v>
      </c>
      <c r="R256" s="35" t="s">
        <v>18727</v>
      </c>
      <c r="S256" s="35" t="s">
        <v>34279</v>
      </c>
      <c r="T256" s="35" t="s">
        <v>192</v>
      </c>
      <c r="U256" s="17">
        <f>AE256</f>
        <v>6.8840000000000003</v>
      </c>
      <c r="V256" s="16" t="s">
        <v>2292</v>
      </c>
      <c r="W256" s="16" t="s">
        <v>2276</v>
      </c>
      <c r="X256" s="16" t="s">
        <v>2295</v>
      </c>
      <c r="Y256" s="29" t="str">
        <f t="shared" si="747"/>
        <v>80X54X08</v>
      </c>
      <c r="Z256" s="30" t="str">
        <f t="shared" si="748"/>
        <v>80</v>
      </c>
      <c r="AA256" s="30" t="str">
        <f t="shared" si="749"/>
        <v>54</v>
      </c>
      <c r="AB256" s="30" t="str">
        <f t="shared" si="750"/>
        <v>08</v>
      </c>
      <c r="AC256" s="19" t="str">
        <f t="shared" ref="AC256:AD256" si="753">AC255</f>
        <v>80</v>
      </c>
      <c r="AD256" s="19" t="str">
        <f t="shared" si="753"/>
        <v>54</v>
      </c>
      <c r="AE256" s="20">
        <f>ROUNDUP(((((AC256+AD256)*2)+3)*0.0254),3)</f>
        <v>6.8840000000000003</v>
      </c>
      <c r="AG256" s="21">
        <f t="shared" ref="AG256:AG261" si="754">U256</f>
        <v>6.8840000000000003</v>
      </c>
      <c r="AH256" s="25">
        <f>VLOOKUP(R256,'SFG-RM'!A:B,2,0)</f>
        <v>21.475377269999999</v>
      </c>
      <c r="AI256" s="19">
        <f t="shared" si="742"/>
        <v>147.83649712668</v>
      </c>
      <c r="AJ256" s="41"/>
      <c r="AK256" s="41"/>
      <c r="AL256" s="41"/>
      <c r="AM256" s="41"/>
      <c r="AN256" s="41"/>
      <c r="AO256" s="41"/>
      <c r="AP256" s="41"/>
      <c r="AQ256" s="41"/>
      <c r="AR256" s="41"/>
      <c r="AS256" s="43"/>
      <c r="AT256" s="37">
        <f t="shared" ref="AT256:AU256" si="755">AT255</f>
        <v>175.78100000000001</v>
      </c>
      <c r="AU256" s="31">
        <f t="shared" si="755"/>
        <v>198</v>
      </c>
    </row>
    <row r="257" spans="1:47">
      <c r="A257" s="40">
        <v>256</v>
      </c>
      <c r="B257" s="39">
        <v>4</v>
      </c>
      <c r="C257" s="15">
        <f t="shared" ref="C257:H257" si="756">C256</f>
        <v>29</v>
      </c>
      <c r="D257" s="15" t="str">
        <f t="shared" si="756"/>
        <v>28.03.2024</v>
      </c>
      <c r="E257" s="16" t="str">
        <f t="shared" si="756"/>
        <v>SFG-FRBNET-MEM-BOR-80X54X08</v>
      </c>
      <c r="F257" s="16" t="str">
        <f t="shared" si="756"/>
        <v>Restonic Hotel Motel Bonnell Euro Top Memory Border 80X54X08</v>
      </c>
      <c r="G257" s="16" t="str">
        <f t="shared" si="756"/>
        <v>SFG-FRBNET-MEM-BOR-80X54X08</v>
      </c>
      <c r="H257" s="16" t="str">
        <f t="shared" si="756"/>
        <v>Restonic Hotel Motel Bonnell Euro Top Memory Border 80X54X08</v>
      </c>
      <c r="I257" s="16" t="s">
        <v>2288</v>
      </c>
      <c r="J257" s="16" t="s">
        <v>2289</v>
      </c>
      <c r="K257" s="16" t="s">
        <v>2290</v>
      </c>
      <c r="L257" s="16" t="s">
        <v>25</v>
      </c>
      <c r="M257" s="17">
        <v>1</v>
      </c>
      <c r="N257" s="16" t="s">
        <v>2291</v>
      </c>
      <c r="O257" s="16" t="s">
        <v>2292</v>
      </c>
      <c r="P257" s="18">
        <v>40</v>
      </c>
      <c r="Q257" s="16" t="s">
        <v>2293</v>
      </c>
      <c r="R257" s="35" t="s">
        <v>1964</v>
      </c>
      <c r="S257" s="35" t="s">
        <v>1965</v>
      </c>
      <c r="T257" s="35" t="s">
        <v>25</v>
      </c>
      <c r="U257" s="36">
        <v>1</v>
      </c>
      <c r="V257" s="16" t="s">
        <v>2294</v>
      </c>
      <c r="W257" s="16" t="s">
        <v>2276</v>
      </c>
      <c r="X257" s="16" t="s">
        <v>2295</v>
      </c>
      <c r="Y257" s="29" t="str">
        <f t="shared" si="747"/>
        <v>80X54X08</v>
      </c>
      <c r="Z257" s="30" t="str">
        <f t="shared" si="748"/>
        <v>80</v>
      </c>
      <c r="AA257" s="30" t="str">
        <f t="shared" si="749"/>
        <v>54</v>
      </c>
      <c r="AB257" s="30" t="str">
        <f t="shared" si="750"/>
        <v>08</v>
      </c>
      <c r="AC257" s="19" t="str">
        <f t="shared" ref="AC257:AD257" si="757">AC256</f>
        <v>80</v>
      </c>
      <c r="AD257" s="19" t="str">
        <f t="shared" si="757"/>
        <v>54</v>
      </c>
      <c r="AE257" s="20">
        <f>ROUNDUP(((((72+30)*2)+3)*0.0254),3)</f>
        <v>5.258</v>
      </c>
      <c r="AG257" s="21">
        <f t="shared" si="754"/>
        <v>1</v>
      </c>
      <c r="AH257">
        <f>VLOOKUP(R257,'Rm-feb-24'!B:P,15,0)</f>
        <v>5.9957000000000003</v>
      </c>
      <c r="AI257" s="19">
        <f t="shared" si="742"/>
        <v>5.9957000000000003</v>
      </c>
      <c r="AJ257" s="41"/>
      <c r="AK257" s="41"/>
      <c r="AL257" s="41"/>
      <c r="AM257" s="41"/>
      <c r="AN257" s="41"/>
      <c r="AO257" s="41"/>
      <c r="AP257" s="41"/>
      <c r="AQ257" s="41"/>
      <c r="AR257" s="41"/>
      <c r="AS257" s="43"/>
      <c r="AT257" s="37">
        <f t="shared" ref="AT257:AU257" si="758">AT256</f>
        <v>175.78100000000001</v>
      </c>
      <c r="AU257" s="31">
        <f t="shared" si="758"/>
        <v>198</v>
      </c>
    </row>
    <row r="258" spans="1:47">
      <c r="A258" s="40">
        <v>257</v>
      </c>
      <c r="B258" s="39">
        <v>5</v>
      </c>
      <c r="C258" s="15">
        <f t="shared" ref="C258:H258" si="759">C257</f>
        <v>29</v>
      </c>
      <c r="D258" s="15" t="str">
        <f t="shared" si="759"/>
        <v>28.03.2024</v>
      </c>
      <c r="E258" s="16" t="str">
        <f t="shared" si="759"/>
        <v>SFG-FRBNET-MEM-BOR-80X54X08</v>
      </c>
      <c r="F258" s="16" t="str">
        <f t="shared" si="759"/>
        <v>Restonic Hotel Motel Bonnell Euro Top Memory Border 80X54X08</v>
      </c>
      <c r="G258" s="16" t="str">
        <f t="shared" si="759"/>
        <v>SFG-FRBNET-MEM-BOR-80X54X08</v>
      </c>
      <c r="H258" s="16" t="str">
        <f t="shared" si="759"/>
        <v>Restonic Hotel Motel Bonnell Euro Top Memory Border 80X54X08</v>
      </c>
      <c r="I258" s="16" t="s">
        <v>2288</v>
      </c>
      <c r="J258" s="16" t="s">
        <v>2289</v>
      </c>
      <c r="K258" s="16" t="s">
        <v>2290</v>
      </c>
      <c r="L258" s="16" t="s">
        <v>25</v>
      </c>
      <c r="M258" s="17">
        <v>1</v>
      </c>
      <c r="N258" s="16" t="s">
        <v>2291</v>
      </c>
      <c r="O258" s="16" t="s">
        <v>2292</v>
      </c>
      <c r="P258" s="18">
        <v>50</v>
      </c>
      <c r="Q258" s="16" t="s">
        <v>2293</v>
      </c>
      <c r="R258" s="35" t="s">
        <v>459</v>
      </c>
      <c r="S258" s="35" t="s">
        <v>460</v>
      </c>
      <c r="T258" s="35" t="s">
        <v>25</v>
      </c>
      <c r="U258" s="36">
        <v>1</v>
      </c>
      <c r="V258" s="16" t="s">
        <v>2294</v>
      </c>
      <c r="W258" s="16" t="s">
        <v>2276</v>
      </c>
      <c r="X258" s="16" t="s">
        <v>2295</v>
      </c>
      <c r="Y258" s="29" t="str">
        <f t="shared" si="747"/>
        <v>80X54X08</v>
      </c>
      <c r="Z258" s="30" t="str">
        <f t="shared" si="748"/>
        <v>80</v>
      </c>
      <c r="AA258" s="30" t="str">
        <f t="shared" si="749"/>
        <v>54</v>
      </c>
      <c r="AB258" s="30" t="str">
        <f t="shared" si="750"/>
        <v>08</v>
      </c>
      <c r="AC258" s="19" t="str">
        <f t="shared" ref="AC258:AD258" si="760">AC257</f>
        <v>80</v>
      </c>
      <c r="AD258" s="19" t="str">
        <f t="shared" si="760"/>
        <v>54</v>
      </c>
      <c r="AG258" s="21">
        <f t="shared" si="754"/>
        <v>1</v>
      </c>
      <c r="AH258">
        <f>VLOOKUP(R258,'Rm-feb-24'!B:P,15,0)</f>
        <v>1.3274999999999999</v>
      </c>
      <c r="AI258" s="19">
        <f t="shared" si="742"/>
        <v>1.3274999999999999</v>
      </c>
      <c r="AJ258" s="41"/>
      <c r="AK258" s="41"/>
      <c r="AL258" s="41"/>
      <c r="AM258" s="41"/>
      <c r="AN258" s="41"/>
      <c r="AO258" s="41"/>
      <c r="AP258" s="41"/>
      <c r="AQ258" s="41"/>
      <c r="AR258" s="41"/>
      <c r="AS258" s="43"/>
      <c r="AT258" s="37">
        <f t="shared" ref="AT258:AU258" si="761">AT257</f>
        <v>175.78100000000001</v>
      </c>
      <c r="AU258" s="31">
        <f t="shared" si="761"/>
        <v>198</v>
      </c>
    </row>
    <row r="259" spans="1:47">
      <c r="A259" s="40">
        <v>258</v>
      </c>
      <c r="B259" s="39">
        <v>6</v>
      </c>
      <c r="C259" s="15">
        <f t="shared" ref="C259:H259" si="762">C258</f>
        <v>29</v>
      </c>
      <c r="D259" s="15" t="str">
        <f t="shared" si="762"/>
        <v>28.03.2024</v>
      </c>
      <c r="E259" s="16" t="str">
        <f t="shared" si="762"/>
        <v>SFG-FRBNET-MEM-BOR-80X54X08</v>
      </c>
      <c r="F259" s="16" t="str">
        <f t="shared" si="762"/>
        <v>Restonic Hotel Motel Bonnell Euro Top Memory Border 80X54X08</v>
      </c>
      <c r="G259" s="16" t="str">
        <f t="shared" si="762"/>
        <v>SFG-FRBNET-MEM-BOR-80X54X08</v>
      </c>
      <c r="H259" s="16" t="str">
        <f t="shared" si="762"/>
        <v>Restonic Hotel Motel Bonnell Euro Top Memory Border 80X54X08</v>
      </c>
      <c r="I259" s="16" t="s">
        <v>2288</v>
      </c>
      <c r="J259" s="16" t="s">
        <v>2289</v>
      </c>
      <c r="K259" s="16" t="s">
        <v>2290</v>
      </c>
      <c r="L259" s="16" t="s">
        <v>25</v>
      </c>
      <c r="M259" s="17">
        <v>1</v>
      </c>
      <c r="N259" s="16" t="s">
        <v>2291</v>
      </c>
      <c r="O259" s="16" t="s">
        <v>2292</v>
      </c>
      <c r="P259" s="18">
        <v>60</v>
      </c>
      <c r="Q259" s="16" t="s">
        <v>2293</v>
      </c>
      <c r="R259" s="35" t="s">
        <v>2232</v>
      </c>
      <c r="S259" s="35" t="s">
        <v>2233</v>
      </c>
      <c r="T259" s="35" t="s">
        <v>25</v>
      </c>
      <c r="U259" s="36">
        <v>1</v>
      </c>
      <c r="V259" s="16" t="s">
        <v>2294</v>
      </c>
      <c r="W259" s="16" t="s">
        <v>2276</v>
      </c>
      <c r="X259" s="16" t="s">
        <v>2295</v>
      </c>
      <c r="Y259" s="29" t="str">
        <f t="shared" si="747"/>
        <v>80X54X08</v>
      </c>
      <c r="Z259" s="30" t="str">
        <f t="shared" si="748"/>
        <v>80</v>
      </c>
      <c r="AA259" s="30" t="str">
        <f t="shared" si="749"/>
        <v>54</v>
      </c>
      <c r="AB259" s="30" t="str">
        <f t="shared" si="750"/>
        <v>08</v>
      </c>
      <c r="AC259" s="19" t="str">
        <f t="shared" ref="AC259:AD259" si="763">AC258</f>
        <v>80</v>
      </c>
      <c r="AD259" s="19" t="str">
        <f t="shared" si="763"/>
        <v>54</v>
      </c>
      <c r="AG259" s="21">
        <f t="shared" si="754"/>
        <v>1</v>
      </c>
      <c r="AH259">
        <f>VLOOKUP(R259,'Rm-feb-24'!B:P,15,0)</f>
        <v>1.7318</v>
      </c>
      <c r="AI259" s="19">
        <f t="shared" si="742"/>
        <v>1.7318</v>
      </c>
      <c r="AJ259" s="41"/>
      <c r="AK259" s="41"/>
      <c r="AL259" s="41"/>
      <c r="AM259" s="41"/>
      <c r="AN259" s="41"/>
      <c r="AO259" s="41"/>
      <c r="AP259" s="41"/>
      <c r="AQ259" s="41"/>
      <c r="AR259" s="41"/>
      <c r="AS259" s="43"/>
      <c r="AT259" s="37">
        <f t="shared" ref="AT259:AU259" si="764">AT258</f>
        <v>175.78100000000001</v>
      </c>
      <c r="AU259" s="31">
        <f t="shared" si="764"/>
        <v>198</v>
      </c>
    </row>
    <row r="260" spans="1:47">
      <c r="A260" s="40">
        <v>259</v>
      </c>
      <c r="B260" s="39">
        <v>7</v>
      </c>
      <c r="C260" s="15">
        <f t="shared" ref="C260:H260" si="765">C259</f>
        <v>29</v>
      </c>
      <c r="D260" s="15" t="str">
        <f t="shared" si="765"/>
        <v>28.03.2024</v>
      </c>
      <c r="E260" s="16" t="str">
        <f t="shared" si="765"/>
        <v>SFG-FRBNET-MEM-BOR-80X54X08</v>
      </c>
      <c r="F260" s="16" t="str">
        <f t="shared" si="765"/>
        <v>Restonic Hotel Motel Bonnell Euro Top Memory Border 80X54X08</v>
      </c>
      <c r="G260" s="16" t="str">
        <f t="shared" si="765"/>
        <v>SFG-FRBNET-MEM-BOR-80X54X08</v>
      </c>
      <c r="H260" s="16" t="str">
        <f t="shared" si="765"/>
        <v>Restonic Hotel Motel Bonnell Euro Top Memory Border 80X54X08</v>
      </c>
      <c r="I260" s="16" t="s">
        <v>2288</v>
      </c>
      <c r="J260" s="16" t="s">
        <v>2289</v>
      </c>
      <c r="K260" s="16" t="s">
        <v>2290</v>
      </c>
      <c r="L260" s="16" t="s">
        <v>25</v>
      </c>
      <c r="M260" s="17">
        <v>1</v>
      </c>
      <c r="N260" s="16" t="s">
        <v>2291</v>
      </c>
      <c r="O260" s="16" t="s">
        <v>2292</v>
      </c>
      <c r="P260" s="18">
        <v>70</v>
      </c>
      <c r="Q260" s="16" t="s">
        <v>2293</v>
      </c>
      <c r="R260" s="35" t="s">
        <v>18739</v>
      </c>
      <c r="S260" s="35" t="s">
        <v>34278</v>
      </c>
      <c r="T260" s="35" t="s">
        <v>192</v>
      </c>
      <c r="U260" s="36">
        <v>0.64</v>
      </c>
      <c r="V260" s="16" t="s">
        <v>2292</v>
      </c>
      <c r="W260" s="16" t="s">
        <v>2276</v>
      </c>
      <c r="X260" s="16" t="s">
        <v>2295</v>
      </c>
      <c r="Y260" s="29" t="str">
        <f t="shared" si="747"/>
        <v>80X54X08</v>
      </c>
      <c r="Z260" s="30" t="str">
        <f t="shared" si="748"/>
        <v>80</v>
      </c>
      <c r="AA260" s="30" t="str">
        <f t="shared" si="749"/>
        <v>54</v>
      </c>
      <c r="AB260" s="30" t="str">
        <f t="shared" si="750"/>
        <v>08</v>
      </c>
      <c r="AC260" s="19" t="str">
        <f t="shared" ref="AC260:AD260" si="766">AC259</f>
        <v>80</v>
      </c>
      <c r="AD260" s="19" t="str">
        <f t="shared" si="766"/>
        <v>54</v>
      </c>
      <c r="AG260" s="21">
        <f t="shared" si="754"/>
        <v>0.64</v>
      </c>
      <c r="AH260" s="25">
        <f>VLOOKUP(R260,'SFG-RM'!A:B,2,0)</f>
        <v>14.621455289401199</v>
      </c>
      <c r="AI260" s="19">
        <f t="shared" si="742"/>
        <v>9.3577313852167681</v>
      </c>
      <c r="AJ260" s="41"/>
      <c r="AK260" s="41"/>
      <c r="AL260" s="41"/>
      <c r="AM260" s="41"/>
      <c r="AN260" s="41"/>
      <c r="AO260" s="41"/>
      <c r="AP260" s="41"/>
      <c r="AQ260" s="41"/>
      <c r="AR260" s="41"/>
      <c r="AS260" s="43"/>
      <c r="AT260" s="37">
        <f t="shared" ref="AT260:AU260" si="767">AT259</f>
        <v>175.78100000000001</v>
      </c>
      <c r="AU260" s="31">
        <f t="shared" si="767"/>
        <v>198</v>
      </c>
    </row>
    <row r="261" spans="1:47">
      <c r="A261" s="40">
        <v>260</v>
      </c>
      <c r="B261" s="39">
        <v>8</v>
      </c>
      <c r="C261" s="15">
        <f t="shared" ref="C261:H261" si="768">C260</f>
        <v>29</v>
      </c>
      <c r="D261" s="15" t="str">
        <f t="shared" si="768"/>
        <v>28.03.2024</v>
      </c>
      <c r="E261" s="16" t="str">
        <f t="shared" si="768"/>
        <v>SFG-FRBNET-MEM-BOR-80X54X08</v>
      </c>
      <c r="F261" s="16" t="str">
        <f t="shared" si="768"/>
        <v>Restonic Hotel Motel Bonnell Euro Top Memory Border 80X54X08</v>
      </c>
      <c r="G261" s="16" t="str">
        <f t="shared" si="768"/>
        <v>SFG-FRBNET-MEM-BOR-80X54X08</v>
      </c>
      <c r="H261" s="16" t="str">
        <f t="shared" si="768"/>
        <v>Restonic Hotel Motel Bonnell Euro Top Memory Border 80X54X08</v>
      </c>
      <c r="I261" s="16" t="s">
        <v>2288</v>
      </c>
      <c r="J261" s="16" t="s">
        <v>2289</v>
      </c>
      <c r="K261" s="16" t="s">
        <v>2290</v>
      </c>
      <c r="L261" s="16" t="s">
        <v>25</v>
      </c>
      <c r="M261" s="17">
        <v>1</v>
      </c>
      <c r="N261" s="16" t="s">
        <v>2291</v>
      </c>
      <c r="O261" s="16" t="s">
        <v>2292</v>
      </c>
      <c r="P261" s="18">
        <v>80</v>
      </c>
      <c r="Q261" s="16" t="s">
        <v>2293</v>
      </c>
      <c r="R261" s="35" t="s">
        <v>1479</v>
      </c>
      <c r="S261" s="35" t="s">
        <v>1480</v>
      </c>
      <c r="T261" s="35" t="s">
        <v>165</v>
      </c>
      <c r="U261" s="36">
        <v>2</v>
      </c>
      <c r="V261" s="16" t="s">
        <v>2294</v>
      </c>
      <c r="W261" s="16" t="s">
        <v>2276</v>
      </c>
      <c r="X261" s="16" t="s">
        <v>2295</v>
      </c>
      <c r="Y261" s="29" t="str">
        <f t="shared" si="747"/>
        <v>80X54X08</v>
      </c>
      <c r="Z261" s="30" t="str">
        <f t="shared" si="748"/>
        <v>80</v>
      </c>
      <c r="AA261" s="30" t="str">
        <f t="shared" si="749"/>
        <v>54</v>
      </c>
      <c r="AB261" s="30" t="str">
        <f t="shared" si="750"/>
        <v>08</v>
      </c>
      <c r="AC261" s="19" t="str">
        <f t="shared" ref="AC261:AD261" si="769">AC260</f>
        <v>80</v>
      </c>
      <c r="AD261" s="19" t="str">
        <f t="shared" si="769"/>
        <v>54</v>
      </c>
      <c r="AG261" s="21">
        <f t="shared" si="754"/>
        <v>2</v>
      </c>
      <c r="AH261">
        <f>VLOOKUP(R261,'Rm-feb-24'!B:P,15,0)</f>
        <v>4.6721000000000004</v>
      </c>
      <c r="AI261" s="19">
        <f t="shared" si="742"/>
        <v>9.3442000000000007</v>
      </c>
      <c r="AJ261" s="41"/>
      <c r="AK261" s="41"/>
      <c r="AL261" s="41"/>
      <c r="AM261" s="41"/>
      <c r="AN261" s="41"/>
      <c r="AO261" s="41"/>
      <c r="AP261" s="41"/>
      <c r="AQ261" s="41"/>
      <c r="AR261" s="41"/>
      <c r="AS261" s="43"/>
      <c r="AT261" s="37">
        <f t="shared" ref="AT261:AU261" si="770">AT260</f>
        <v>175.78100000000001</v>
      </c>
      <c r="AU261" s="31">
        <f t="shared" si="770"/>
        <v>198</v>
      </c>
    </row>
    <row r="262" spans="1:47">
      <c r="A262" s="40">
        <v>261</v>
      </c>
    </row>
    <row r="263" spans="1:47">
      <c r="A263" s="40">
        <v>262</v>
      </c>
      <c r="B263" s="39">
        <v>1</v>
      </c>
      <c r="C263" s="15">
        <v>30</v>
      </c>
      <c r="D263" s="15" t="s">
        <v>34276</v>
      </c>
      <c r="E263" s="38" t="s">
        <v>34338</v>
      </c>
      <c r="F263" s="38" t="s">
        <v>34339</v>
      </c>
      <c r="G263" s="16" t="str">
        <f>E263</f>
        <v>SFG-FRBNET-MEM-BOR-80X57X08</v>
      </c>
      <c r="H263" s="16" t="str">
        <f>F263</f>
        <v>Restonic Hotel Motel Bonnell Euro Top Memory Border 80X57X08</v>
      </c>
      <c r="I263" s="16" t="s">
        <v>2288</v>
      </c>
      <c r="J263" s="16" t="s">
        <v>2289</v>
      </c>
      <c r="K263" s="16" t="s">
        <v>2290</v>
      </c>
      <c r="L263" s="16" t="s">
        <v>25</v>
      </c>
      <c r="M263" s="17">
        <v>1</v>
      </c>
      <c r="N263" s="16" t="s">
        <v>2291</v>
      </c>
      <c r="O263" s="16" t="s">
        <v>2292</v>
      </c>
      <c r="P263" s="18">
        <v>10</v>
      </c>
      <c r="Q263" s="16" t="s">
        <v>2293</v>
      </c>
      <c r="R263" s="35" t="s">
        <v>1659</v>
      </c>
      <c r="S263" s="35" t="s">
        <v>1660</v>
      </c>
      <c r="T263" s="35" t="s">
        <v>192</v>
      </c>
      <c r="U263" s="17">
        <v>5.6</v>
      </c>
      <c r="V263" s="16" t="s">
        <v>2294</v>
      </c>
      <c r="W263" s="16" t="s">
        <v>2276</v>
      </c>
      <c r="X263" s="16" t="s">
        <v>2295</v>
      </c>
      <c r="Y263" s="29" t="str">
        <f>RIGHT(E263,8)</f>
        <v>80X57X08</v>
      </c>
      <c r="Z263" s="30" t="str">
        <f>LEFT(Y263,2)</f>
        <v>80</v>
      </c>
      <c r="AA263" s="30" t="str">
        <f>MID(Y263,4,2)</f>
        <v>57</v>
      </c>
      <c r="AB263" s="30" t="str">
        <f>RIGHT(Y263,2)</f>
        <v>08</v>
      </c>
      <c r="AC263" s="19" t="str">
        <f>Z263</f>
        <v>80</v>
      </c>
      <c r="AD263" s="19" t="str">
        <f>AA263</f>
        <v>57</v>
      </c>
      <c r="AG263" s="20">
        <f>U263/10000</f>
        <v>5.5999999999999995E-4</v>
      </c>
      <c r="AH263">
        <f>VLOOKUP(R263,'Rm-feb-24'!B:P,15,0)</f>
        <v>231.14230000000001</v>
      </c>
      <c r="AI263" s="19">
        <f t="shared" ref="AI263:AI270" si="771">AG263*AH263</f>
        <v>0.129439688</v>
      </c>
      <c r="AJ263" s="41">
        <f>SUM(AI263:AI270)</f>
        <v>179.04512554493675</v>
      </c>
      <c r="AK263" s="41">
        <f>ROUND(AJ263,3)</f>
        <v>179.04499999999999</v>
      </c>
      <c r="AL263" s="41">
        <f>AK263</f>
        <v>179.04499999999999</v>
      </c>
      <c r="AM263" s="41">
        <f>+AL263+AR263</f>
        <v>201.20163970499999</v>
      </c>
      <c r="AN263" s="41">
        <f>+SUM(((AL263*3%*18%)))</f>
        <v>0.9668429999999999</v>
      </c>
      <c r="AO263" s="41">
        <f t="shared" ref="AO263" si="772">+SUM(((AL263*14.33%*53%)))</f>
        <v>13.598288705000002</v>
      </c>
      <c r="AP263" s="41">
        <f t="shared" ref="AP263" si="773">+SUM(((AL263*5.92%*53%)))</f>
        <v>5.6177159200000002</v>
      </c>
      <c r="AQ263" s="41">
        <f t="shared" ref="AQ263" si="774">+SUM(((AL263*2.08%*53%)))</f>
        <v>1.9737920799999999</v>
      </c>
      <c r="AR263" s="41">
        <f>SUM(AN263:AQ263)</f>
        <v>22.156639705</v>
      </c>
      <c r="AS263" s="42">
        <f>ROUNDUP(AM263,0)</f>
        <v>202</v>
      </c>
      <c r="AT263" s="37">
        <f>AL263</f>
        <v>179.04499999999999</v>
      </c>
      <c r="AU263" s="31">
        <f>AS263</f>
        <v>202</v>
      </c>
    </row>
    <row r="264" spans="1:47">
      <c r="A264" s="40">
        <v>263</v>
      </c>
      <c r="B264" s="39">
        <v>2</v>
      </c>
      <c r="C264" s="15">
        <f t="shared" ref="C264:H264" si="775">C263</f>
        <v>30</v>
      </c>
      <c r="D264" s="15" t="str">
        <f t="shared" si="775"/>
        <v>28.03.2024</v>
      </c>
      <c r="E264" s="16" t="str">
        <f t="shared" si="775"/>
        <v>SFG-FRBNET-MEM-BOR-80X57X08</v>
      </c>
      <c r="F264" s="16" t="str">
        <f t="shared" si="775"/>
        <v>Restonic Hotel Motel Bonnell Euro Top Memory Border 80X57X08</v>
      </c>
      <c r="G264" s="16" t="str">
        <f t="shared" si="775"/>
        <v>SFG-FRBNET-MEM-BOR-80X57X08</v>
      </c>
      <c r="H264" s="16" t="str">
        <f t="shared" si="775"/>
        <v>Restonic Hotel Motel Bonnell Euro Top Memory Border 80X57X08</v>
      </c>
      <c r="I264" s="16" t="s">
        <v>2288</v>
      </c>
      <c r="J264" s="16" t="s">
        <v>2289</v>
      </c>
      <c r="K264" s="16" t="s">
        <v>2290</v>
      </c>
      <c r="L264" s="16" t="s">
        <v>25</v>
      </c>
      <c r="M264" s="17">
        <v>1</v>
      </c>
      <c r="N264" s="16" t="s">
        <v>2291</v>
      </c>
      <c r="O264" s="16" t="s">
        <v>2292</v>
      </c>
      <c r="P264" s="18">
        <v>20</v>
      </c>
      <c r="Q264" s="16" t="s">
        <v>2293</v>
      </c>
      <c r="R264" s="35" t="s">
        <v>698</v>
      </c>
      <c r="S264" s="35" t="s">
        <v>699</v>
      </c>
      <c r="T264" s="35" t="s">
        <v>192</v>
      </c>
      <c r="U264" s="17">
        <v>5</v>
      </c>
      <c r="V264" s="16" t="s">
        <v>2294</v>
      </c>
      <c r="W264" s="16" t="s">
        <v>2276</v>
      </c>
      <c r="X264" s="16" t="s">
        <v>2295</v>
      </c>
      <c r="Y264" s="29" t="str">
        <f t="shared" ref="Y264:Y270" si="776">RIGHT(E264,8)</f>
        <v>80X57X08</v>
      </c>
      <c r="Z264" s="30" t="str">
        <f t="shared" ref="Z264:Z270" si="777">LEFT(Y264,2)</f>
        <v>80</v>
      </c>
      <c r="AA264" s="30" t="str">
        <f t="shared" ref="AA264:AA270" si="778">MID(Y264,4,2)</f>
        <v>57</v>
      </c>
      <c r="AB264" s="30" t="str">
        <f t="shared" ref="AB264:AB270" si="779">RIGHT(Y264,2)</f>
        <v>08</v>
      </c>
      <c r="AC264" s="19" t="str">
        <f>AC263</f>
        <v>80</v>
      </c>
      <c r="AD264" s="19" t="str">
        <f>AD263</f>
        <v>57</v>
      </c>
      <c r="AG264" s="20">
        <f>U264/5000</f>
        <v>1E-3</v>
      </c>
      <c r="AH264">
        <f>VLOOKUP(R264,'Rm-feb-24'!B:P,15,0)</f>
        <v>58</v>
      </c>
      <c r="AI264" s="19">
        <f t="shared" si="771"/>
        <v>5.8000000000000003E-2</v>
      </c>
      <c r="AJ264" s="41"/>
      <c r="AK264" s="41"/>
      <c r="AL264" s="41"/>
      <c r="AM264" s="41"/>
      <c r="AN264" s="41"/>
      <c r="AO264" s="41"/>
      <c r="AP264" s="41"/>
      <c r="AQ264" s="41"/>
      <c r="AR264" s="41"/>
      <c r="AS264" s="43"/>
      <c r="AT264" s="37">
        <f t="shared" ref="AT264:AU264" si="780">AT263</f>
        <v>179.04499999999999</v>
      </c>
      <c r="AU264" s="31">
        <f t="shared" si="780"/>
        <v>202</v>
      </c>
    </row>
    <row r="265" spans="1:47">
      <c r="A265" s="40">
        <v>264</v>
      </c>
      <c r="B265" s="39">
        <v>3</v>
      </c>
      <c r="C265" s="15">
        <f t="shared" ref="C265:H265" si="781">C264</f>
        <v>30</v>
      </c>
      <c r="D265" s="15" t="str">
        <f t="shared" si="781"/>
        <v>28.03.2024</v>
      </c>
      <c r="E265" s="16" t="str">
        <f t="shared" si="781"/>
        <v>SFG-FRBNET-MEM-BOR-80X57X08</v>
      </c>
      <c r="F265" s="16" t="str">
        <f t="shared" si="781"/>
        <v>Restonic Hotel Motel Bonnell Euro Top Memory Border 80X57X08</v>
      </c>
      <c r="G265" s="16" t="str">
        <f t="shared" si="781"/>
        <v>SFG-FRBNET-MEM-BOR-80X57X08</v>
      </c>
      <c r="H265" s="16" t="str">
        <f t="shared" si="781"/>
        <v>Restonic Hotel Motel Bonnell Euro Top Memory Border 80X57X08</v>
      </c>
      <c r="I265" s="16" t="s">
        <v>2288</v>
      </c>
      <c r="J265" s="16" t="s">
        <v>2289</v>
      </c>
      <c r="K265" s="16" t="s">
        <v>2290</v>
      </c>
      <c r="L265" s="16" t="s">
        <v>25</v>
      </c>
      <c r="M265" s="17">
        <v>1</v>
      </c>
      <c r="N265" s="16" t="s">
        <v>2291</v>
      </c>
      <c r="O265" s="16" t="s">
        <v>2292</v>
      </c>
      <c r="P265" s="18">
        <v>30</v>
      </c>
      <c r="Q265" s="16" t="s">
        <v>2293</v>
      </c>
      <c r="R265" s="35" t="s">
        <v>18727</v>
      </c>
      <c r="S265" s="35" t="s">
        <v>34279</v>
      </c>
      <c r="T265" s="35" t="s">
        <v>192</v>
      </c>
      <c r="U265" s="17">
        <f>AE265</f>
        <v>7.0360000000000005</v>
      </c>
      <c r="V265" s="16" t="s">
        <v>2292</v>
      </c>
      <c r="W265" s="16" t="s">
        <v>2276</v>
      </c>
      <c r="X265" s="16" t="s">
        <v>2295</v>
      </c>
      <c r="Y265" s="29" t="str">
        <f t="shared" si="776"/>
        <v>80X57X08</v>
      </c>
      <c r="Z265" s="30" t="str">
        <f t="shared" si="777"/>
        <v>80</v>
      </c>
      <c r="AA265" s="30" t="str">
        <f t="shared" si="778"/>
        <v>57</v>
      </c>
      <c r="AB265" s="30" t="str">
        <f t="shared" si="779"/>
        <v>08</v>
      </c>
      <c r="AC265" s="19" t="str">
        <f t="shared" ref="AC265:AD265" si="782">AC264</f>
        <v>80</v>
      </c>
      <c r="AD265" s="19" t="str">
        <f t="shared" si="782"/>
        <v>57</v>
      </c>
      <c r="AE265" s="20">
        <f>ROUNDUP(((((AC265+AD265)*2)+3)*0.0254),3)</f>
        <v>7.0360000000000005</v>
      </c>
      <c r="AG265" s="21">
        <f t="shared" ref="AG265:AG270" si="783">U265</f>
        <v>7.0360000000000005</v>
      </c>
      <c r="AH265" s="25">
        <f>VLOOKUP(R265,'SFG-RM'!A:B,2,0)</f>
        <v>21.475377269999999</v>
      </c>
      <c r="AI265" s="19">
        <f t="shared" si="771"/>
        <v>151.10075447171999</v>
      </c>
      <c r="AJ265" s="41"/>
      <c r="AK265" s="41"/>
      <c r="AL265" s="41"/>
      <c r="AM265" s="41"/>
      <c r="AN265" s="41"/>
      <c r="AO265" s="41"/>
      <c r="AP265" s="41"/>
      <c r="AQ265" s="41"/>
      <c r="AR265" s="41"/>
      <c r="AS265" s="43"/>
      <c r="AT265" s="37">
        <f t="shared" ref="AT265:AU265" si="784">AT264</f>
        <v>179.04499999999999</v>
      </c>
      <c r="AU265" s="31">
        <f t="shared" si="784"/>
        <v>202</v>
      </c>
    </row>
    <row r="266" spans="1:47">
      <c r="A266" s="40">
        <v>265</v>
      </c>
      <c r="B266" s="39">
        <v>4</v>
      </c>
      <c r="C266" s="15">
        <f t="shared" ref="C266:H266" si="785">C265</f>
        <v>30</v>
      </c>
      <c r="D266" s="15" t="str">
        <f t="shared" si="785"/>
        <v>28.03.2024</v>
      </c>
      <c r="E266" s="16" t="str">
        <f t="shared" si="785"/>
        <v>SFG-FRBNET-MEM-BOR-80X57X08</v>
      </c>
      <c r="F266" s="16" t="str">
        <f t="shared" si="785"/>
        <v>Restonic Hotel Motel Bonnell Euro Top Memory Border 80X57X08</v>
      </c>
      <c r="G266" s="16" t="str">
        <f t="shared" si="785"/>
        <v>SFG-FRBNET-MEM-BOR-80X57X08</v>
      </c>
      <c r="H266" s="16" t="str">
        <f t="shared" si="785"/>
        <v>Restonic Hotel Motel Bonnell Euro Top Memory Border 80X57X08</v>
      </c>
      <c r="I266" s="16" t="s">
        <v>2288</v>
      </c>
      <c r="J266" s="16" t="s">
        <v>2289</v>
      </c>
      <c r="K266" s="16" t="s">
        <v>2290</v>
      </c>
      <c r="L266" s="16" t="s">
        <v>25</v>
      </c>
      <c r="M266" s="17">
        <v>1</v>
      </c>
      <c r="N266" s="16" t="s">
        <v>2291</v>
      </c>
      <c r="O266" s="16" t="s">
        <v>2292</v>
      </c>
      <c r="P266" s="18">
        <v>40</v>
      </c>
      <c r="Q266" s="16" t="s">
        <v>2293</v>
      </c>
      <c r="R266" s="35" t="s">
        <v>1964</v>
      </c>
      <c r="S266" s="35" t="s">
        <v>1965</v>
      </c>
      <c r="T266" s="35" t="s">
        <v>25</v>
      </c>
      <c r="U266" s="36">
        <v>1</v>
      </c>
      <c r="V266" s="16" t="s">
        <v>2294</v>
      </c>
      <c r="W266" s="16" t="s">
        <v>2276</v>
      </c>
      <c r="X266" s="16" t="s">
        <v>2295</v>
      </c>
      <c r="Y266" s="29" t="str">
        <f t="shared" si="776"/>
        <v>80X57X08</v>
      </c>
      <c r="Z266" s="30" t="str">
        <f t="shared" si="777"/>
        <v>80</v>
      </c>
      <c r="AA266" s="30" t="str">
        <f t="shared" si="778"/>
        <v>57</v>
      </c>
      <c r="AB266" s="30" t="str">
        <f t="shared" si="779"/>
        <v>08</v>
      </c>
      <c r="AC266" s="19" t="str">
        <f t="shared" ref="AC266:AD266" si="786">AC265</f>
        <v>80</v>
      </c>
      <c r="AD266" s="19" t="str">
        <f t="shared" si="786"/>
        <v>57</v>
      </c>
      <c r="AE266" s="20">
        <f>ROUNDUP(((((72+30)*2)+3)*0.0254),3)</f>
        <v>5.258</v>
      </c>
      <c r="AG266" s="21">
        <f t="shared" si="783"/>
        <v>1</v>
      </c>
      <c r="AH266">
        <f>VLOOKUP(R266,'Rm-feb-24'!B:P,15,0)</f>
        <v>5.9957000000000003</v>
      </c>
      <c r="AI266" s="19">
        <f t="shared" si="771"/>
        <v>5.9957000000000003</v>
      </c>
      <c r="AJ266" s="41"/>
      <c r="AK266" s="41"/>
      <c r="AL266" s="41"/>
      <c r="AM266" s="41"/>
      <c r="AN266" s="41"/>
      <c r="AO266" s="41"/>
      <c r="AP266" s="41"/>
      <c r="AQ266" s="41"/>
      <c r="AR266" s="41"/>
      <c r="AS266" s="43"/>
      <c r="AT266" s="37">
        <f t="shared" ref="AT266:AU266" si="787">AT265</f>
        <v>179.04499999999999</v>
      </c>
      <c r="AU266" s="31">
        <f t="shared" si="787"/>
        <v>202</v>
      </c>
    </row>
    <row r="267" spans="1:47">
      <c r="A267" s="40">
        <v>266</v>
      </c>
      <c r="B267" s="39">
        <v>5</v>
      </c>
      <c r="C267" s="15">
        <f t="shared" ref="C267:H267" si="788">C266</f>
        <v>30</v>
      </c>
      <c r="D267" s="15" t="str">
        <f t="shared" si="788"/>
        <v>28.03.2024</v>
      </c>
      <c r="E267" s="16" t="str">
        <f t="shared" si="788"/>
        <v>SFG-FRBNET-MEM-BOR-80X57X08</v>
      </c>
      <c r="F267" s="16" t="str">
        <f t="shared" si="788"/>
        <v>Restonic Hotel Motel Bonnell Euro Top Memory Border 80X57X08</v>
      </c>
      <c r="G267" s="16" t="str">
        <f t="shared" si="788"/>
        <v>SFG-FRBNET-MEM-BOR-80X57X08</v>
      </c>
      <c r="H267" s="16" t="str">
        <f t="shared" si="788"/>
        <v>Restonic Hotel Motel Bonnell Euro Top Memory Border 80X57X08</v>
      </c>
      <c r="I267" s="16" t="s">
        <v>2288</v>
      </c>
      <c r="J267" s="16" t="s">
        <v>2289</v>
      </c>
      <c r="K267" s="16" t="s">
        <v>2290</v>
      </c>
      <c r="L267" s="16" t="s">
        <v>25</v>
      </c>
      <c r="M267" s="17">
        <v>1</v>
      </c>
      <c r="N267" s="16" t="s">
        <v>2291</v>
      </c>
      <c r="O267" s="16" t="s">
        <v>2292</v>
      </c>
      <c r="P267" s="18">
        <v>50</v>
      </c>
      <c r="Q267" s="16" t="s">
        <v>2293</v>
      </c>
      <c r="R267" s="35" t="s">
        <v>459</v>
      </c>
      <c r="S267" s="35" t="s">
        <v>460</v>
      </c>
      <c r="T267" s="35" t="s">
        <v>25</v>
      </c>
      <c r="U267" s="36">
        <v>1</v>
      </c>
      <c r="V267" s="16" t="s">
        <v>2294</v>
      </c>
      <c r="W267" s="16" t="s">
        <v>2276</v>
      </c>
      <c r="X267" s="16" t="s">
        <v>2295</v>
      </c>
      <c r="Y267" s="29" t="str">
        <f t="shared" si="776"/>
        <v>80X57X08</v>
      </c>
      <c r="Z267" s="30" t="str">
        <f t="shared" si="777"/>
        <v>80</v>
      </c>
      <c r="AA267" s="30" t="str">
        <f t="shared" si="778"/>
        <v>57</v>
      </c>
      <c r="AB267" s="30" t="str">
        <f t="shared" si="779"/>
        <v>08</v>
      </c>
      <c r="AC267" s="19" t="str">
        <f t="shared" ref="AC267:AD267" si="789">AC266</f>
        <v>80</v>
      </c>
      <c r="AD267" s="19" t="str">
        <f t="shared" si="789"/>
        <v>57</v>
      </c>
      <c r="AG267" s="21">
        <f t="shared" si="783"/>
        <v>1</v>
      </c>
      <c r="AH267">
        <f>VLOOKUP(R267,'Rm-feb-24'!B:P,15,0)</f>
        <v>1.3274999999999999</v>
      </c>
      <c r="AI267" s="19">
        <f t="shared" si="771"/>
        <v>1.3274999999999999</v>
      </c>
      <c r="AJ267" s="41"/>
      <c r="AK267" s="41"/>
      <c r="AL267" s="41"/>
      <c r="AM267" s="41"/>
      <c r="AN267" s="41"/>
      <c r="AO267" s="41"/>
      <c r="AP267" s="41"/>
      <c r="AQ267" s="41"/>
      <c r="AR267" s="41"/>
      <c r="AS267" s="43"/>
      <c r="AT267" s="37">
        <f t="shared" ref="AT267:AU267" si="790">AT266</f>
        <v>179.04499999999999</v>
      </c>
      <c r="AU267" s="31">
        <f t="shared" si="790"/>
        <v>202</v>
      </c>
    </row>
    <row r="268" spans="1:47">
      <c r="A268" s="40">
        <v>267</v>
      </c>
      <c r="B268" s="39">
        <v>6</v>
      </c>
      <c r="C268" s="15">
        <f t="shared" ref="C268:H268" si="791">C267</f>
        <v>30</v>
      </c>
      <c r="D268" s="15" t="str">
        <f t="shared" si="791"/>
        <v>28.03.2024</v>
      </c>
      <c r="E268" s="16" t="str">
        <f t="shared" si="791"/>
        <v>SFG-FRBNET-MEM-BOR-80X57X08</v>
      </c>
      <c r="F268" s="16" t="str">
        <f t="shared" si="791"/>
        <v>Restonic Hotel Motel Bonnell Euro Top Memory Border 80X57X08</v>
      </c>
      <c r="G268" s="16" t="str">
        <f t="shared" si="791"/>
        <v>SFG-FRBNET-MEM-BOR-80X57X08</v>
      </c>
      <c r="H268" s="16" t="str">
        <f t="shared" si="791"/>
        <v>Restonic Hotel Motel Bonnell Euro Top Memory Border 80X57X08</v>
      </c>
      <c r="I268" s="16" t="s">
        <v>2288</v>
      </c>
      <c r="J268" s="16" t="s">
        <v>2289</v>
      </c>
      <c r="K268" s="16" t="s">
        <v>2290</v>
      </c>
      <c r="L268" s="16" t="s">
        <v>25</v>
      </c>
      <c r="M268" s="17">
        <v>1</v>
      </c>
      <c r="N268" s="16" t="s">
        <v>2291</v>
      </c>
      <c r="O268" s="16" t="s">
        <v>2292</v>
      </c>
      <c r="P268" s="18">
        <v>60</v>
      </c>
      <c r="Q268" s="16" t="s">
        <v>2293</v>
      </c>
      <c r="R268" s="35" t="s">
        <v>2232</v>
      </c>
      <c r="S268" s="35" t="s">
        <v>2233</v>
      </c>
      <c r="T268" s="35" t="s">
        <v>25</v>
      </c>
      <c r="U268" s="36">
        <v>1</v>
      </c>
      <c r="V268" s="16" t="s">
        <v>2294</v>
      </c>
      <c r="W268" s="16" t="s">
        <v>2276</v>
      </c>
      <c r="X268" s="16" t="s">
        <v>2295</v>
      </c>
      <c r="Y268" s="29" t="str">
        <f t="shared" si="776"/>
        <v>80X57X08</v>
      </c>
      <c r="Z268" s="30" t="str">
        <f t="shared" si="777"/>
        <v>80</v>
      </c>
      <c r="AA268" s="30" t="str">
        <f t="shared" si="778"/>
        <v>57</v>
      </c>
      <c r="AB268" s="30" t="str">
        <f t="shared" si="779"/>
        <v>08</v>
      </c>
      <c r="AC268" s="19" t="str">
        <f t="shared" ref="AC268:AD268" si="792">AC267</f>
        <v>80</v>
      </c>
      <c r="AD268" s="19" t="str">
        <f t="shared" si="792"/>
        <v>57</v>
      </c>
      <c r="AG268" s="21">
        <f t="shared" si="783"/>
        <v>1</v>
      </c>
      <c r="AH268">
        <f>VLOOKUP(R268,'Rm-feb-24'!B:P,15,0)</f>
        <v>1.7318</v>
      </c>
      <c r="AI268" s="19">
        <f t="shared" si="771"/>
        <v>1.7318</v>
      </c>
      <c r="AJ268" s="41"/>
      <c r="AK268" s="41"/>
      <c r="AL268" s="41"/>
      <c r="AM268" s="41"/>
      <c r="AN268" s="41"/>
      <c r="AO268" s="41"/>
      <c r="AP268" s="41"/>
      <c r="AQ268" s="41"/>
      <c r="AR268" s="41"/>
      <c r="AS268" s="43"/>
      <c r="AT268" s="37">
        <f t="shared" ref="AT268:AU268" si="793">AT267</f>
        <v>179.04499999999999</v>
      </c>
      <c r="AU268" s="31">
        <f t="shared" si="793"/>
        <v>202</v>
      </c>
    </row>
    <row r="269" spans="1:47">
      <c r="A269" s="40">
        <v>268</v>
      </c>
      <c r="B269" s="39">
        <v>7</v>
      </c>
      <c r="C269" s="15">
        <f t="shared" ref="C269:H269" si="794">C268</f>
        <v>30</v>
      </c>
      <c r="D269" s="15" t="str">
        <f t="shared" si="794"/>
        <v>28.03.2024</v>
      </c>
      <c r="E269" s="16" t="str">
        <f t="shared" si="794"/>
        <v>SFG-FRBNET-MEM-BOR-80X57X08</v>
      </c>
      <c r="F269" s="16" t="str">
        <f t="shared" si="794"/>
        <v>Restonic Hotel Motel Bonnell Euro Top Memory Border 80X57X08</v>
      </c>
      <c r="G269" s="16" t="str">
        <f t="shared" si="794"/>
        <v>SFG-FRBNET-MEM-BOR-80X57X08</v>
      </c>
      <c r="H269" s="16" t="str">
        <f t="shared" si="794"/>
        <v>Restonic Hotel Motel Bonnell Euro Top Memory Border 80X57X08</v>
      </c>
      <c r="I269" s="16" t="s">
        <v>2288</v>
      </c>
      <c r="J269" s="16" t="s">
        <v>2289</v>
      </c>
      <c r="K269" s="16" t="s">
        <v>2290</v>
      </c>
      <c r="L269" s="16" t="s">
        <v>25</v>
      </c>
      <c r="M269" s="17">
        <v>1</v>
      </c>
      <c r="N269" s="16" t="s">
        <v>2291</v>
      </c>
      <c r="O269" s="16" t="s">
        <v>2292</v>
      </c>
      <c r="P269" s="18">
        <v>70</v>
      </c>
      <c r="Q269" s="16" t="s">
        <v>2293</v>
      </c>
      <c r="R269" s="35" t="s">
        <v>18739</v>
      </c>
      <c r="S269" s="35" t="s">
        <v>34278</v>
      </c>
      <c r="T269" s="35" t="s">
        <v>192</v>
      </c>
      <c r="U269" s="36">
        <v>0.64</v>
      </c>
      <c r="V269" s="16" t="s">
        <v>2292</v>
      </c>
      <c r="W269" s="16" t="s">
        <v>2276</v>
      </c>
      <c r="X269" s="16" t="s">
        <v>2295</v>
      </c>
      <c r="Y269" s="29" t="str">
        <f t="shared" si="776"/>
        <v>80X57X08</v>
      </c>
      <c r="Z269" s="30" t="str">
        <f t="shared" si="777"/>
        <v>80</v>
      </c>
      <c r="AA269" s="30" t="str">
        <f t="shared" si="778"/>
        <v>57</v>
      </c>
      <c r="AB269" s="30" t="str">
        <f t="shared" si="779"/>
        <v>08</v>
      </c>
      <c r="AC269" s="19" t="str">
        <f t="shared" ref="AC269:AD269" si="795">AC268</f>
        <v>80</v>
      </c>
      <c r="AD269" s="19" t="str">
        <f t="shared" si="795"/>
        <v>57</v>
      </c>
      <c r="AG269" s="21">
        <f t="shared" si="783"/>
        <v>0.64</v>
      </c>
      <c r="AH269" s="25">
        <f>VLOOKUP(R269,'SFG-RM'!A:B,2,0)</f>
        <v>14.621455289401199</v>
      </c>
      <c r="AI269" s="19">
        <f t="shared" si="771"/>
        <v>9.3577313852167681</v>
      </c>
      <c r="AJ269" s="41"/>
      <c r="AK269" s="41"/>
      <c r="AL269" s="41"/>
      <c r="AM269" s="41"/>
      <c r="AN269" s="41"/>
      <c r="AO269" s="41"/>
      <c r="AP269" s="41"/>
      <c r="AQ269" s="41"/>
      <c r="AR269" s="41"/>
      <c r="AS269" s="43"/>
      <c r="AT269" s="37">
        <f t="shared" ref="AT269:AU269" si="796">AT268</f>
        <v>179.04499999999999</v>
      </c>
      <c r="AU269" s="31">
        <f t="shared" si="796"/>
        <v>202</v>
      </c>
    </row>
    <row r="270" spans="1:47">
      <c r="A270" s="40">
        <v>269</v>
      </c>
      <c r="B270" s="39">
        <v>8</v>
      </c>
      <c r="C270" s="15">
        <f t="shared" ref="C270:H270" si="797">C269</f>
        <v>30</v>
      </c>
      <c r="D270" s="15" t="str">
        <f t="shared" si="797"/>
        <v>28.03.2024</v>
      </c>
      <c r="E270" s="16" t="str">
        <f t="shared" si="797"/>
        <v>SFG-FRBNET-MEM-BOR-80X57X08</v>
      </c>
      <c r="F270" s="16" t="str">
        <f t="shared" si="797"/>
        <v>Restonic Hotel Motel Bonnell Euro Top Memory Border 80X57X08</v>
      </c>
      <c r="G270" s="16" t="str">
        <f t="shared" si="797"/>
        <v>SFG-FRBNET-MEM-BOR-80X57X08</v>
      </c>
      <c r="H270" s="16" t="str">
        <f t="shared" si="797"/>
        <v>Restonic Hotel Motel Bonnell Euro Top Memory Border 80X57X08</v>
      </c>
      <c r="I270" s="16" t="s">
        <v>2288</v>
      </c>
      <c r="J270" s="16" t="s">
        <v>2289</v>
      </c>
      <c r="K270" s="16" t="s">
        <v>2290</v>
      </c>
      <c r="L270" s="16" t="s">
        <v>25</v>
      </c>
      <c r="M270" s="17">
        <v>1</v>
      </c>
      <c r="N270" s="16" t="s">
        <v>2291</v>
      </c>
      <c r="O270" s="16" t="s">
        <v>2292</v>
      </c>
      <c r="P270" s="18">
        <v>80</v>
      </c>
      <c r="Q270" s="16" t="s">
        <v>2293</v>
      </c>
      <c r="R270" s="35" t="s">
        <v>1479</v>
      </c>
      <c r="S270" s="35" t="s">
        <v>1480</v>
      </c>
      <c r="T270" s="35" t="s">
        <v>165</v>
      </c>
      <c r="U270" s="36">
        <v>2</v>
      </c>
      <c r="V270" s="16" t="s">
        <v>2294</v>
      </c>
      <c r="W270" s="16" t="s">
        <v>2276</v>
      </c>
      <c r="X270" s="16" t="s">
        <v>2295</v>
      </c>
      <c r="Y270" s="29" t="str">
        <f t="shared" si="776"/>
        <v>80X57X08</v>
      </c>
      <c r="Z270" s="30" t="str">
        <f t="shared" si="777"/>
        <v>80</v>
      </c>
      <c r="AA270" s="30" t="str">
        <f t="shared" si="778"/>
        <v>57</v>
      </c>
      <c r="AB270" s="30" t="str">
        <f t="shared" si="779"/>
        <v>08</v>
      </c>
      <c r="AC270" s="19" t="str">
        <f t="shared" ref="AC270:AD270" si="798">AC269</f>
        <v>80</v>
      </c>
      <c r="AD270" s="19" t="str">
        <f t="shared" si="798"/>
        <v>57</v>
      </c>
      <c r="AG270" s="21">
        <f t="shared" si="783"/>
        <v>2</v>
      </c>
      <c r="AH270">
        <f>VLOOKUP(R270,'Rm-feb-24'!B:P,15,0)</f>
        <v>4.6721000000000004</v>
      </c>
      <c r="AI270" s="19">
        <f t="shared" si="771"/>
        <v>9.3442000000000007</v>
      </c>
      <c r="AJ270" s="41"/>
      <c r="AK270" s="41"/>
      <c r="AL270" s="41"/>
      <c r="AM270" s="41"/>
      <c r="AN270" s="41"/>
      <c r="AO270" s="41"/>
      <c r="AP270" s="41"/>
      <c r="AQ270" s="41"/>
      <c r="AR270" s="41"/>
      <c r="AS270" s="43"/>
      <c r="AT270" s="37">
        <f t="shared" ref="AT270:AU270" si="799">AT269</f>
        <v>179.04499999999999</v>
      </c>
      <c r="AU270" s="31">
        <f t="shared" si="799"/>
        <v>202</v>
      </c>
    </row>
    <row r="271" spans="1:47">
      <c r="A271" s="40">
        <v>270</v>
      </c>
    </row>
    <row r="272" spans="1:47">
      <c r="A272" s="40">
        <v>271</v>
      </c>
      <c r="B272" s="39">
        <v>1</v>
      </c>
      <c r="C272" s="15">
        <v>31</v>
      </c>
      <c r="D272" s="15" t="s">
        <v>34276</v>
      </c>
      <c r="E272" s="38" t="s">
        <v>34340</v>
      </c>
      <c r="F272" s="38" t="s">
        <v>34341</v>
      </c>
      <c r="G272" s="16" t="str">
        <f>E272</f>
        <v>SFG-FRBNET-MEM-BOR-80X63X08</v>
      </c>
      <c r="H272" s="16" t="str">
        <f>F272</f>
        <v>Restonic Hotel Motel Bonnell Euro Top Memory Border 80X63X08</v>
      </c>
      <c r="I272" s="16" t="s">
        <v>2288</v>
      </c>
      <c r="J272" s="16" t="s">
        <v>2289</v>
      </c>
      <c r="K272" s="16" t="s">
        <v>2290</v>
      </c>
      <c r="L272" s="16" t="s">
        <v>25</v>
      </c>
      <c r="M272" s="17">
        <v>1</v>
      </c>
      <c r="N272" s="16" t="s">
        <v>2291</v>
      </c>
      <c r="O272" s="16" t="s">
        <v>2292</v>
      </c>
      <c r="P272" s="18">
        <v>10</v>
      </c>
      <c r="Q272" s="16" t="s">
        <v>2293</v>
      </c>
      <c r="R272" s="35" t="s">
        <v>1659</v>
      </c>
      <c r="S272" s="35" t="s">
        <v>1660</v>
      </c>
      <c r="T272" s="35" t="s">
        <v>192</v>
      </c>
      <c r="U272" s="17">
        <v>5.6</v>
      </c>
      <c r="V272" s="16" t="s">
        <v>2294</v>
      </c>
      <c r="W272" s="16" t="s">
        <v>2276</v>
      </c>
      <c r="X272" s="16" t="s">
        <v>2295</v>
      </c>
      <c r="Y272" s="29" t="str">
        <f>RIGHT(E272,8)</f>
        <v>80X63X08</v>
      </c>
      <c r="Z272" s="30" t="str">
        <f>LEFT(Y272,2)</f>
        <v>80</v>
      </c>
      <c r="AA272" s="30" t="str">
        <f>MID(Y272,4,2)</f>
        <v>63</v>
      </c>
      <c r="AB272" s="30" t="str">
        <f>RIGHT(Y272,2)</f>
        <v>08</v>
      </c>
      <c r="AC272" s="19" t="str">
        <f>Z272</f>
        <v>80</v>
      </c>
      <c r="AD272" s="19" t="str">
        <f>AA272</f>
        <v>63</v>
      </c>
      <c r="AG272" s="20">
        <f>U272/10000</f>
        <v>5.5999999999999995E-4</v>
      </c>
      <c r="AH272">
        <f>VLOOKUP(R272,'Rm-feb-24'!B:P,15,0)</f>
        <v>231.14230000000001</v>
      </c>
      <c r="AI272" s="19">
        <f t="shared" ref="AI272:AI279" si="800">AG272*AH272</f>
        <v>0.129439688</v>
      </c>
      <c r="AJ272" s="41">
        <f>SUM(AI272:AI279)</f>
        <v>185.59511561228675</v>
      </c>
      <c r="AK272" s="41">
        <f>ROUND(AJ272,3)</f>
        <v>185.595</v>
      </c>
      <c r="AL272" s="41">
        <f>AK272</f>
        <v>185.595</v>
      </c>
      <c r="AM272" s="41">
        <f>+AL272+AR272</f>
        <v>208.56219565500001</v>
      </c>
      <c r="AN272" s="41">
        <f>+SUM(((AL272*3%*18%)))</f>
        <v>1.002213</v>
      </c>
      <c r="AO272" s="41">
        <f t="shared" ref="AO272" si="801">+SUM(((AL272*14.33%*53%)))</f>
        <v>14.095754655</v>
      </c>
      <c r="AP272" s="41">
        <f t="shared" ref="AP272" si="802">+SUM(((AL272*5.92%*53%)))</f>
        <v>5.8232287200000012</v>
      </c>
      <c r="AQ272" s="41">
        <f t="shared" ref="AQ272" si="803">+SUM(((AL272*2.08%*53%)))</f>
        <v>2.0459992799999998</v>
      </c>
      <c r="AR272" s="41">
        <f>SUM(AN272:AQ272)</f>
        <v>22.967195655000001</v>
      </c>
      <c r="AS272" s="42">
        <f>ROUNDUP(AM272,0)</f>
        <v>209</v>
      </c>
      <c r="AT272" s="37">
        <f>AL272</f>
        <v>185.595</v>
      </c>
      <c r="AU272" s="31">
        <f>AS272</f>
        <v>209</v>
      </c>
    </row>
    <row r="273" spans="1:47">
      <c r="A273" s="40">
        <v>272</v>
      </c>
      <c r="B273" s="39">
        <v>2</v>
      </c>
      <c r="C273" s="15">
        <f t="shared" ref="C273:H273" si="804">C272</f>
        <v>31</v>
      </c>
      <c r="D273" s="15" t="str">
        <f t="shared" si="804"/>
        <v>28.03.2024</v>
      </c>
      <c r="E273" s="16" t="str">
        <f t="shared" si="804"/>
        <v>SFG-FRBNET-MEM-BOR-80X63X08</v>
      </c>
      <c r="F273" s="16" t="str">
        <f t="shared" si="804"/>
        <v>Restonic Hotel Motel Bonnell Euro Top Memory Border 80X63X08</v>
      </c>
      <c r="G273" s="16" t="str">
        <f t="shared" si="804"/>
        <v>SFG-FRBNET-MEM-BOR-80X63X08</v>
      </c>
      <c r="H273" s="16" t="str">
        <f t="shared" si="804"/>
        <v>Restonic Hotel Motel Bonnell Euro Top Memory Border 80X63X08</v>
      </c>
      <c r="I273" s="16" t="s">
        <v>2288</v>
      </c>
      <c r="J273" s="16" t="s">
        <v>2289</v>
      </c>
      <c r="K273" s="16" t="s">
        <v>2290</v>
      </c>
      <c r="L273" s="16" t="s">
        <v>25</v>
      </c>
      <c r="M273" s="17">
        <v>1</v>
      </c>
      <c r="N273" s="16" t="s">
        <v>2291</v>
      </c>
      <c r="O273" s="16" t="s">
        <v>2292</v>
      </c>
      <c r="P273" s="18">
        <v>20</v>
      </c>
      <c r="Q273" s="16" t="s">
        <v>2293</v>
      </c>
      <c r="R273" s="35" t="s">
        <v>698</v>
      </c>
      <c r="S273" s="35" t="s">
        <v>699</v>
      </c>
      <c r="T273" s="35" t="s">
        <v>192</v>
      </c>
      <c r="U273" s="17">
        <v>5</v>
      </c>
      <c r="V273" s="16" t="s">
        <v>2294</v>
      </c>
      <c r="W273" s="16" t="s">
        <v>2276</v>
      </c>
      <c r="X273" s="16" t="s">
        <v>2295</v>
      </c>
      <c r="Y273" s="29" t="str">
        <f t="shared" ref="Y273:Y279" si="805">RIGHT(E273,8)</f>
        <v>80X63X08</v>
      </c>
      <c r="Z273" s="30" t="str">
        <f t="shared" ref="Z273:Z279" si="806">LEFT(Y273,2)</f>
        <v>80</v>
      </c>
      <c r="AA273" s="30" t="str">
        <f t="shared" ref="AA273:AA279" si="807">MID(Y273,4,2)</f>
        <v>63</v>
      </c>
      <c r="AB273" s="30" t="str">
        <f t="shared" ref="AB273:AB279" si="808">RIGHT(Y273,2)</f>
        <v>08</v>
      </c>
      <c r="AC273" s="19" t="str">
        <f>AC272</f>
        <v>80</v>
      </c>
      <c r="AD273" s="19" t="str">
        <f>AD272</f>
        <v>63</v>
      </c>
      <c r="AG273" s="20">
        <f>U273/5000</f>
        <v>1E-3</v>
      </c>
      <c r="AH273">
        <f>VLOOKUP(R273,'Rm-feb-24'!B:P,15,0)</f>
        <v>58</v>
      </c>
      <c r="AI273" s="19">
        <f t="shared" si="800"/>
        <v>5.8000000000000003E-2</v>
      </c>
      <c r="AJ273" s="41"/>
      <c r="AK273" s="41"/>
      <c r="AL273" s="41"/>
      <c r="AM273" s="41"/>
      <c r="AN273" s="41"/>
      <c r="AO273" s="41"/>
      <c r="AP273" s="41"/>
      <c r="AQ273" s="41"/>
      <c r="AR273" s="41"/>
      <c r="AS273" s="43"/>
      <c r="AT273" s="37">
        <f t="shared" ref="AT273:AU279" si="809">AT272</f>
        <v>185.595</v>
      </c>
      <c r="AU273" s="31">
        <f t="shared" si="809"/>
        <v>209</v>
      </c>
    </row>
    <row r="274" spans="1:47">
      <c r="A274" s="40">
        <v>273</v>
      </c>
      <c r="B274" s="39">
        <v>3</v>
      </c>
      <c r="C274" s="15">
        <f t="shared" ref="C274:H274" si="810">C273</f>
        <v>31</v>
      </c>
      <c r="D274" s="15" t="str">
        <f t="shared" si="810"/>
        <v>28.03.2024</v>
      </c>
      <c r="E274" s="16" t="str">
        <f t="shared" si="810"/>
        <v>SFG-FRBNET-MEM-BOR-80X63X08</v>
      </c>
      <c r="F274" s="16" t="str">
        <f t="shared" si="810"/>
        <v>Restonic Hotel Motel Bonnell Euro Top Memory Border 80X63X08</v>
      </c>
      <c r="G274" s="16" t="str">
        <f t="shared" si="810"/>
        <v>SFG-FRBNET-MEM-BOR-80X63X08</v>
      </c>
      <c r="H274" s="16" t="str">
        <f t="shared" si="810"/>
        <v>Restonic Hotel Motel Bonnell Euro Top Memory Border 80X63X08</v>
      </c>
      <c r="I274" s="16" t="s">
        <v>2288</v>
      </c>
      <c r="J274" s="16" t="s">
        <v>2289</v>
      </c>
      <c r="K274" s="16" t="s">
        <v>2290</v>
      </c>
      <c r="L274" s="16" t="s">
        <v>25</v>
      </c>
      <c r="M274" s="17">
        <v>1</v>
      </c>
      <c r="N274" s="16" t="s">
        <v>2291</v>
      </c>
      <c r="O274" s="16" t="s">
        <v>2292</v>
      </c>
      <c r="P274" s="18">
        <v>30</v>
      </c>
      <c r="Q274" s="16" t="s">
        <v>2293</v>
      </c>
      <c r="R274" s="35" t="s">
        <v>18727</v>
      </c>
      <c r="S274" s="35" t="s">
        <v>34279</v>
      </c>
      <c r="T274" s="35" t="s">
        <v>192</v>
      </c>
      <c r="U274" s="17">
        <f>AE274</f>
        <v>7.3410000000000002</v>
      </c>
      <c r="V274" s="16" t="s">
        <v>2292</v>
      </c>
      <c r="W274" s="16" t="s">
        <v>2276</v>
      </c>
      <c r="X274" s="16" t="s">
        <v>2295</v>
      </c>
      <c r="Y274" s="29" t="str">
        <f t="shared" si="805"/>
        <v>80X63X08</v>
      </c>
      <c r="Z274" s="30" t="str">
        <f t="shared" si="806"/>
        <v>80</v>
      </c>
      <c r="AA274" s="30" t="str">
        <f t="shared" si="807"/>
        <v>63</v>
      </c>
      <c r="AB274" s="30" t="str">
        <f t="shared" si="808"/>
        <v>08</v>
      </c>
      <c r="AC274" s="19" t="str">
        <f t="shared" ref="AC274:AD274" si="811">AC273</f>
        <v>80</v>
      </c>
      <c r="AD274" s="19" t="str">
        <f t="shared" si="811"/>
        <v>63</v>
      </c>
      <c r="AE274" s="20">
        <f>ROUNDUP(((((AC274+AD274)*2)+3)*0.0254),3)</f>
        <v>7.3410000000000002</v>
      </c>
      <c r="AG274" s="21">
        <f t="shared" ref="AG274:AG279" si="812">U274</f>
        <v>7.3410000000000002</v>
      </c>
      <c r="AH274" s="25">
        <f>VLOOKUP(R274,'SFG-RM'!A:B,2,0)</f>
        <v>21.475377269999999</v>
      </c>
      <c r="AI274" s="19">
        <f t="shared" si="800"/>
        <v>157.65074453906999</v>
      </c>
      <c r="AJ274" s="41"/>
      <c r="AK274" s="41"/>
      <c r="AL274" s="41"/>
      <c r="AM274" s="41"/>
      <c r="AN274" s="41"/>
      <c r="AO274" s="41"/>
      <c r="AP274" s="41"/>
      <c r="AQ274" s="41"/>
      <c r="AR274" s="41"/>
      <c r="AS274" s="43"/>
      <c r="AT274" s="37">
        <f t="shared" si="809"/>
        <v>185.595</v>
      </c>
      <c r="AU274" s="31">
        <f t="shared" si="809"/>
        <v>209</v>
      </c>
    </row>
    <row r="275" spans="1:47">
      <c r="A275" s="40">
        <v>274</v>
      </c>
      <c r="B275" s="39">
        <v>4</v>
      </c>
      <c r="C275" s="15">
        <f t="shared" ref="C275:H275" si="813">C274</f>
        <v>31</v>
      </c>
      <c r="D275" s="15" t="str">
        <f t="shared" si="813"/>
        <v>28.03.2024</v>
      </c>
      <c r="E275" s="16" t="str">
        <f t="shared" si="813"/>
        <v>SFG-FRBNET-MEM-BOR-80X63X08</v>
      </c>
      <c r="F275" s="16" t="str">
        <f t="shared" si="813"/>
        <v>Restonic Hotel Motel Bonnell Euro Top Memory Border 80X63X08</v>
      </c>
      <c r="G275" s="16" t="str">
        <f t="shared" si="813"/>
        <v>SFG-FRBNET-MEM-BOR-80X63X08</v>
      </c>
      <c r="H275" s="16" t="str">
        <f t="shared" si="813"/>
        <v>Restonic Hotel Motel Bonnell Euro Top Memory Border 80X63X08</v>
      </c>
      <c r="I275" s="16" t="s">
        <v>2288</v>
      </c>
      <c r="J275" s="16" t="s">
        <v>2289</v>
      </c>
      <c r="K275" s="16" t="s">
        <v>2290</v>
      </c>
      <c r="L275" s="16" t="s">
        <v>25</v>
      </c>
      <c r="M275" s="17">
        <v>1</v>
      </c>
      <c r="N275" s="16" t="s">
        <v>2291</v>
      </c>
      <c r="O275" s="16" t="s">
        <v>2292</v>
      </c>
      <c r="P275" s="18">
        <v>40</v>
      </c>
      <c r="Q275" s="16" t="s">
        <v>2293</v>
      </c>
      <c r="R275" s="35" t="s">
        <v>1964</v>
      </c>
      <c r="S275" s="35" t="s">
        <v>1965</v>
      </c>
      <c r="T275" s="35" t="s">
        <v>25</v>
      </c>
      <c r="U275" s="36">
        <v>1</v>
      </c>
      <c r="V275" s="16" t="s">
        <v>2294</v>
      </c>
      <c r="W275" s="16" t="s">
        <v>2276</v>
      </c>
      <c r="X275" s="16" t="s">
        <v>2295</v>
      </c>
      <c r="Y275" s="29" t="str">
        <f t="shared" si="805"/>
        <v>80X63X08</v>
      </c>
      <c r="Z275" s="30" t="str">
        <f t="shared" si="806"/>
        <v>80</v>
      </c>
      <c r="AA275" s="30" t="str">
        <f t="shared" si="807"/>
        <v>63</v>
      </c>
      <c r="AB275" s="30" t="str">
        <f t="shared" si="808"/>
        <v>08</v>
      </c>
      <c r="AC275" s="19" t="str">
        <f t="shared" ref="AC275:AD275" si="814">AC274</f>
        <v>80</v>
      </c>
      <c r="AD275" s="19" t="str">
        <f t="shared" si="814"/>
        <v>63</v>
      </c>
      <c r="AE275" s="20">
        <f>ROUNDUP(((((72+30)*2)+3)*0.0254),3)</f>
        <v>5.258</v>
      </c>
      <c r="AG275" s="21">
        <f t="shared" si="812"/>
        <v>1</v>
      </c>
      <c r="AH275">
        <f>VLOOKUP(R275,'Rm-feb-24'!B:P,15,0)</f>
        <v>5.9957000000000003</v>
      </c>
      <c r="AI275" s="19">
        <f t="shared" si="800"/>
        <v>5.9957000000000003</v>
      </c>
      <c r="AJ275" s="41"/>
      <c r="AK275" s="41"/>
      <c r="AL275" s="41"/>
      <c r="AM275" s="41"/>
      <c r="AN275" s="41"/>
      <c r="AO275" s="41"/>
      <c r="AP275" s="41"/>
      <c r="AQ275" s="41"/>
      <c r="AR275" s="41"/>
      <c r="AS275" s="43"/>
      <c r="AT275" s="37">
        <f t="shared" si="809"/>
        <v>185.595</v>
      </c>
      <c r="AU275" s="31">
        <f t="shared" si="809"/>
        <v>209</v>
      </c>
    </row>
    <row r="276" spans="1:47">
      <c r="A276" s="40">
        <v>275</v>
      </c>
      <c r="B276" s="39">
        <v>5</v>
      </c>
      <c r="C276" s="15">
        <f t="shared" ref="C276:H276" si="815">C275</f>
        <v>31</v>
      </c>
      <c r="D276" s="15" t="str">
        <f t="shared" si="815"/>
        <v>28.03.2024</v>
      </c>
      <c r="E276" s="16" t="str">
        <f t="shared" si="815"/>
        <v>SFG-FRBNET-MEM-BOR-80X63X08</v>
      </c>
      <c r="F276" s="16" t="str">
        <f t="shared" si="815"/>
        <v>Restonic Hotel Motel Bonnell Euro Top Memory Border 80X63X08</v>
      </c>
      <c r="G276" s="16" t="str">
        <f t="shared" si="815"/>
        <v>SFG-FRBNET-MEM-BOR-80X63X08</v>
      </c>
      <c r="H276" s="16" t="str">
        <f t="shared" si="815"/>
        <v>Restonic Hotel Motel Bonnell Euro Top Memory Border 80X63X08</v>
      </c>
      <c r="I276" s="16" t="s">
        <v>2288</v>
      </c>
      <c r="J276" s="16" t="s">
        <v>2289</v>
      </c>
      <c r="K276" s="16" t="s">
        <v>2290</v>
      </c>
      <c r="L276" s="16" t="s">
        <v>25</v>
      </c>
      <c r="M276" s="17">
        <v>1</v>
      </c>
      <c r="N276" s="16" t="s">
        <v>2291</v>
      </c>
      <c r="O276" s="16" t="s">
        <v>2292</v>
      </c>
      <c r="P276" s="18">
        <v>50</v>
      </c>
      <c r="Q276" s="16" t="s">
        <v>2293</v>
      </c>
      <c r="R276" s="35" t="s">
        <v>459</v>
      </c>
      <c r="S276" s="35" t="s">
        <v>460</v>
      </c>
      <c r="T276" s="35" t="s">
        <v>25</v>
      </c>
      <c r="U276" s="36">
        <v>1</v>
      </c>
      <c r="V276" s="16" t="s">
        <v>2294</v>
      </c>
      <c r="W276" s="16" t="s">
        <v>2276</v>
      </c>
      <c r="X276" s="16" t="s">
        <v>2295</v>
      </c>
      <c r="Y276" s="29" t="str">
        <f t="shared" si="805"/>
        <v>80X63X08</v>
      </c>
      <c r="Z276" s="30" t="str">
        <f t="shared" si="806"/>
        <v>80</v>
      </c>
      <c r="AA276" s="30" t="str">
        <f t="shared" si="807"/>
        <v>63</v>
      </c>
      <c r="AB276" s="30" t="str">
        <f t="shared" si="808"/>
        <v>08</v>
      </c>
      <c r="AC276" s="19" t="str">
        <f t="shared" ref="AC276:AD276" si="816">AC275</f>
        <v>80</v>
      </c>
      <c r="AD276" s="19" t="str">
        <f t="shared" si="816"/>
        <v>63</v>
      </c>
      <c r="AG276" s="21">
        <f t="shared" si="812"/>
        <v>1</v>
      </c>
      <c r="AH276">
        <f>VLOOKUP(R276,'Rm-feb-24'!B:P,15,0)</f>
        <v>1.3274999999999999</v>
      </c>
      <c r="AI276" s="19">
        <f t="shared" si="800"/>
        <v>1.3274999999999999</v>
      </c>
      <c r="AJ276" s="41"/>
      <c r="AK276" s="41"/>
      <c r="AL276" s="41"/>
      <c r="AM276" s="41"/>
      <c r="AN276" s="41"/>
      <c r="AO276" s="41"/>
      <c r="AP276" s="41"/>
      <c r="AQ276" s="41"/>
      <c r="AR276" s="41"/>
      <c r="AS276" s="43"/>
      <c r="AT276" s="37">
        <f t="shared" si="809"/>
        <v>185.595</v>
      </c>
      <c r="AU276" s="31">
        <f t="shared" si="809"/>
        <v>209</v>
      </c>
    </row>
    <row r="277" spans="1:47">
      <c r="A277" s="40">
        <v>276</v>
      </c>
      <c r="B277" s="39">
        <v>6</v>
      </c>
      <c r="C277" s="15">
        <f t="shared" ref="C277:H277" si="817">C276</f>
        <v>31</v>
      </c>
      <c r="D277" s="15" t="str">
        <f t="shared" si="817"/>
        <v>28.03.2024</v>
      </c>
      <c r="E277" s="16" t="str">
        <f t="shared" si="817"/>
        <v>SFG-FRBNET-MEM-BOR-80X63X08</v>
      </c>
      <c r="F277" s="16" t="str">
        <f t="shared" si="817"/>
        <v>Restonic Hotel Motel Bonnell Euro Top Memory Border 80X63X08</v>
      </c>
      <c r="G277" s="16" t="str">
        <f t="shared" si="817"/>
        <v>SFG-FRBNET-MEM-BOR-80X63X08</v>
      </c>
      <c r="H277" s="16" t="str">
        <f t="shared" si="817"/>
        <v>Restonic Hotel Motel Bonnell Euro Top Memory Border 80X63X08</v>
      </c>
      <c r="I277" s="16" t="s">
        <v>2288</v>
      </c>
      <c r="J277" s="16" t="s">
        <v>2289</v>
      </c>
      <c r="K277" s="16" t="s">
        <v>2290</v>
      </c>
      <c r="L277" s="16" t="s">
        <v>25</v>
      </c>
      <c r="M277" s="17">
        <v>1</v>
      </c>
      <c r="N277" s="16" t="s">
        <v>2291</v>
      </c>
      <c r="O277" s="16" t="s">
        <v>2292</v>
      </c>
      <c r="P277" s="18">
        <v>60</v>
      </c>
      <c r="Q277" s="16" t="s">
        <v>2293</v>
      </c>
      <c r="R277" s="35" t="s">
        <v>2232</v>
      </c>
      <c r="S277" s="35" t="s">
        <v>2233</v>
      </c>
      <c r="T277" s="35" t="s">
        <v>25</v>
      </c>
      <c r="U277" s="36">
        <v>1</v>
      </c>
      <c r="V277" s="16" t="s">
        <v>2294</v>
      </c>
      <c r="W277" s="16" t="s">
        <v>2276</v>
      </c>
      <c r="X277" s="16" t="s">
        <v>2295</v>
      </c>
      <c r="Y277" s="29" t="str">
        <f t="shared" si="805"/>
        <v>80X63X08</v>
      </c>
      <c r="Z277" s="30" t="str">
        <f t="shared" si="806"/>
        <v>80</v>
      </c>
      <c r="AA277" s="30" t="str">
        <f t="shared" si="807"/>
        <v>63</v>
      </c>
      <c r="AB277" s="30" t="str">
        <f t="shared" si="808"/>
        <v>08</v>
      </c>
      <c r="AC277" s="19" t="str">
        <f t="shared" ref="AC277:AD277" si="818">AC276</f>
        <v>80</v>
      </c>
      <c r="AD277" s="19" t="str">
        <f t="shared" si="818"/>
        <v>63</v>
      </c>
      <c r="AG277" s="21">
        <f t="shared" si="812"/>
        <v>1</v>
      </c>
      <c r="AH277">
        <f>VLOOKUP(R277,'Rm-feb-24'!B:P,15,0)</f>
        <v>1.7318</v>
      </c>
      <c r="AI277" s="19">
        <f t="shared" si="800"/>
        <v>1.7318</v>
      </c>
      <c r="AJ277" s="41"/>
      <c r="AK277" s="41"/>
      <c r="AL277" s="41"/>
      <c r="AM277" s="41"/>
      <c r="AN277" s="41"/>
      <c r="AO277" s="41"/>
      <c r="AP277" s="41"/>
      <c r="AQ277" s="41"/>
      <c r="AR277" s="41"/>
      <c r="AS277" s="43"/>
      <c r="AT277" s="37">
        <f t="shared" si="809"/>
        <v>185.595</v>
      </c>
      <c r="AU277" s="31">
        <f t="shared" si="809"/>
        <v>209</v>
      </c>
    </row>
    <row r="278" spans="1:47">
      <c r="A278" s="40">
        <v>277</v>
      </c>
      <c r="B278" s="39">
        <v>7</v>
      </c>
      <c r="C278" s="15">
        <f t="shared" ref="C278:H278" si="819">C277</f>
        <v>31</v>
      </c>
      <c r="D278" s="15" t="str">
        <f t="shared" si="819"/>
        <v>28.03.2024</v>
      </c>
      <c r="E278" s="16" t="str">
        <f t="shared" si="819"/>
        <v>SFG-FRBNET-MEM-BOR-80X63X08</v>
      </c>
      <c r="F278" s="16" t="str">
        <f t="shared" si="819"/>
        <v>Restonic Hotel Motel Bonnell Euro Top Memory Border 80X63X08</v>
      </c>
      <c r="G278" s="16" t="str">
        <f t="shared" si="819"/>
        <v>SFG-FRBNET-MEM-BOR-80X63X08</v>
      </c>
      <c r="H278" s="16" t="str">
        <f t="shared" si="819"/>
        <v>Restonic Hotel Motel Bonnell Euro Top Memory Border 80X63X08</v>
      </c>
      <c r="I278" s="16" t="s">
        <v>2288</v>
      </c>
      <c r="J278" s="16" t="s">
        <v>2289</v>
      </c>
      <c r="K278" s="16" t="s">
        <v>2290</v>
      </c>
      <c r="L278" s="16" t="s">
        <v>25</v>
      </c>
      <c r="M278" s="17">
        <v>1</v>
      </c>
      <c r="N278" s="16" t="s">
        <v>2291</v>
      </c>
      <c r="O278" s="16" t="s">
        <v>2292</v>
      </c>
      <c r="P278" s="18">
        <v>70</v>
      </c>
      <c r="Q278" s="16" t="s">
        <v>2293</v>
      </c>
      <c r="R278" s="35" t="s">
        <v>18739</v>
      </c>
      <c r="S278" s="35" t="s">
        <v>34278</v>
      </c>
      <c r="T278" s="35" t="s">
        <v>192</v>
      </c>
      <c r="U278" s="36">
        <v>0.64</v>
      </c>
      <c r="V278" s="16" t="s">
        <v>2292</v>
      </c>
      <c r="W278" s="16" t="s">
        <v>2276</v>
      </c>
      <c r="X278" s="16" t="s">
        <v>2295</v>
      </c>
      <c r="Y278" s="29" t="str">
        <f t="shared" si="805"/>
        <v>80X63X08</v>
      </c>
      <c r="Z278" s="30" t="str">
        <f t="shared" si="806"/>
        <v>80</v>
      </c>
      <c r="AA278" s="30" t="str">
        <f t="shared" si="807"/>
        <v>63</v>
      </c>
      <c r="AB278" s="30" t="str">
        <f t="shared" si="808"/>
        <v>08</v>
      </c>
      <c r="AC278" s="19" t="str">
        <f t="shared" ref="AC278:AD278" si="820">AC277</f>
        <v>80</v>
      </c>
      <c r="AD278" s="19" t="str">
        <f t="shared" si="820"/>
        <v>63</v>
      </c>
      <c r="AG278" s="21">
        <f t="shared" si="812"/>
        <v>0.64</v>
      </c>
      <c r="AH278" s="25">
        <f>VLOOKUP(R278,'SFG-RM'!A:B,2,0)</f>
        <v>14.621455289401199</v>
      </c>
      <c r="AI278" s="19">
        <f t="shared" si="800"/>
        <v>9.3577313852167681</v>
      </c>
      <c r="AJ278" s="41"/>
      <c r="AK278" s="41"/>
      <c r="AL278" s="41"/>
      <c r="AM278" s="41"/>
      <c r="AN278" s="41"/>
      <c r="AO278" s="41"/>
      <c r="AP278" s="41"/>
      <c r="AQ278" s="41"/>
      <c r="AR278" s="41"/>
      <c r="AS278" s="43"/>
      <c r="AT278" s="37">
        <f t="shared" si="809"/>
        <v>185.595</v>
      </c>
      <c r="AU278" s="31">
        <f t="shared" si="809"/>
        <v>209</v>
      </c>
    </row>
    <row r="279" spans="1:47">
      <c r="A279" s="40">
        <v>278</v>
      </c>
      <c r="B279" s="39">
        <v>8</v>
      </c>
      <c r="C279" s="15">
        <f t="shared" ref="C279:H279" si="821">C278</f>
        <v>31</v>
      </c>
      <c r="D279" s="15" t="str">
        <f t="shared" si="821"/>
        <v>28.03.2024</v>
      </c>
      <c r="E279" s="16" t="str">
        <f t="shared" si="821"/>
        <v>SFG-FRBNET-MEM-BOR-80X63X08</v>
      </c>
      <c r="F279" s="16" t="str">
        <f t="shared" si="821"/>
        <v>Restonic Hotel Motel Bonnell Euro Top Memory Border 80X63X08</v>
      </c>
      <c r="G279" s="16" t="str">
        <f t="shared" si="821"/>
        <v>SFG-FRBNET-MEM-BOR-80X63X08</v>
      </c>
      <c r="H279" s="16" t="str">
        <f t="shared" si="821"/>
        <v>Restonic Hotel Motel Bonnell Euro Top Memory Border 80X63X08</v>
      </c>
      <c r="I279" s="16" t="s">
        <v>2288</v>
      </c>
      <c r="J279" s="16" t="s">
        <v>2289</v>
      </c>
      <c r="K279" s="16" t="s">
        <v>2290</v>
      </c>
      <c r="L279" s="16" t="s">
        <v>25</v>
      </c>
      <c r="M279" s="17">
        <v>1</v>
      </c>
      <c r="N279" s="16" t="s">
        <v>2291</v>
      </c>
      <c r="O279" s="16" t="s">
        <v>2292</v>
      </c>
      <c r="P279" s="18">
        <v>80</v>
      </c>
      <c r="Q279" s="16" t="s">
        <v>2293</v>
      </c>
      <c r="R279" s="35" t="s">
        <v>1479</v>
      </c>
      <c r="S279" s="35" t="s">
        <v>1480</v>
      </c>
      <c r="T279" s="35" t="s">
        <v>165</v>
      </c>
      <c r="U279" s="36">
        <v>2</v>
      </c>
      <c r="V279" s="16" t="s">
        <v>2294</v>
      </c>
      <c r="W279" s="16" t="s">
        <v>2276</v>
      </c>
      <c r="X279" s="16" t="s">
        <v>2295</v>
      </c>
      <c r="Y279" s="29" t="str">
        <f t="shared" si="805"/>
        <v>80X63X08</v>
      </c>
      <c r="Z279" s="30" t="str">
        <f t="shared" si="806"/>
        <v>80</v>
      </c>
      <c r="AA279" s="30" t="str">
        <f t="shared" si="807"/>
        <v>63</v>
      </c>
      <c r="AB279" s="30" t="str">
        <f t="shared" si="808"/>
        <v>08</v>
      </c>
      <c r="AC279" s="19" t="str">
        <f t="shared" ref="AC279:AD279" si="822">AC278</f>
        <v>80</v>
      </c>
      <c r="AD279" s="19" t="str">
        <f t="shared" si="822"/>
        <v>63</v>
      </c>
      <c r="AG279" s="21">
        <f t="shared" si="812"/>
        <v>2</v>
      </c>
      <c r="AH279">
        <f>VLOOKUP(R279,'Rm-feb-24'!B:P,15,0)</f>
        <v>4.6721000000000004</v>
      </c>
      <c r="AI279" s="19">
        <f t="shared" si="800"/>
        <v>9.3442000000000007</v>
      </c>
      <c r="AJ279" s="41"/>
      <c r="AK279" s="41"/>
      <c r="AL279" s="41"/>
      <c r="AM279" s="41"/>
      <c r="AN279" s="41"/>
      <c r="AO279" s="41"/>
      <c r="AP279" s="41"/>
      <c r="AQ279" s="41"/>
      <c r="AR279" s="41"/>
      <c r="AS279" s="43"/>
      <c r="AT279" s="37">
        <f t="shared" si="809"/>
        <v>185.595</v>
      </c>
      <c r="AU279" s="31">
        <f t="shared" si="809"/>
        <v>209</v>
      </c>
    </row>
    <row r="280" spans="1:47">
      <c r="A280" s="40">
        <v>279</v>
      </c>
    </row>
    <row r="281" spans="1:47">
      <c r="A281" s="40">
        <v>280</v>
      </c>
      <c r="B281" s="39">
        <v>1</v>
      </c>
      <c r="C281" s="15">
        <v>32</v>
      </c>
      <c r="D281" s="15" t="s">
        <v>34276</v>
      </c>
      <c r="E281" s="38" t="s">
        <v>34342</v>
      </c>
      <c r="F281" s="38" t="s">
        <v>34343</v>
      </c>
      <c r="G281" s="16" t="str">
        <f>E281</f>
        <v>SFG-FRBNET-MEM-BOR-80X69X08</v>
      </c>
      <c r="H281" s="16" t="str">
        <f>F281</f>
        <v>Restonic Hotel Motel Bonnell Euro Top Memory Border 80X69X08</v>
      </c>
      <c r="I281" s="16" t="s">
        <v>2288</v>
      </c>
      <c r="J281" s="16" t="s">
        <v>2289</v>
      </c>
      <c r="K281" s="16" t="s">
        <v>2290</v>
      </c>
      <c r="L281" s="16" t="s">
        <v>25</v>
      </c>
      <c r="M281" s="17">
        <v>1</v>
      </c>
      <c r="N281" s="16" t="s">
        <v>2291</v>
      </c>
      <c r="O281" s="16" t="s">
        <v>2292</v>
      </c>
      <c r="P281" s="18">
        <v>10</v>
      </c>
      <c r="Q281" s="16" t="s">
        <v>2293</v>
      </c>
      <c r="R281" s="35" t="s">
        <v>1659</v>
      </c>
      <c r="S281" s="35" t="s">
        <v>1660</v>
      </c>
      <c r="T281" s="35" t="s">
        <v>192</v>
      </c>
      <c r="U281" s="17">
        <v>5.6</v>
      </c>
      <c r="V281" s="16" t="s">
        <v>2294</v>
      </c>
      <c r="W281" s="16" t="s">
        <v>2276</v>
      </c>
      <c r="X281" s="16" t="s">
        <v>2295</v>
      </c>
      <c r="Y281" s="29" t="str">
        <f>RIGHT(E281,8)</f>
        <v>80X69X08</v>
      </c>
      <c r="Z281" s="30" t="str">
        <f>LEFT(Y281,2)</f>
        <v>80</v>
      </c>
      <c r="AA281" s="30" t="str">
        <f>MID(Y281,4,2)</f>
        <v>69</v>
      </c>
      <c r="AB281" s="30" t="str">
        <f>RIGHT(Y281,2)</f>
        <v>08</v>
      </c>
      <c r="AC281" s="19" t="str">
        <f>Z281</f>
        <v>80</v>
      </c>
      <c r="AD281" s="19" t="str">
        <f>AA281</f>
        <v>69</v>
      </c>
      <c r="AG281" s="20">
        <f>U281/10000</f>
        <v>5.5999999999999995E-4</v>
      </c>
      <c r="AH281">
        <f>VLOOKUP(R281,'Rm-feb-24'!B:P,15,0)</f>
        <v>231.14230000000001</v>
      </c>
      <c r="AI281" s="19">
        <f t="shared" ref="AI281:AI288" si="823">AG281*AH281</f>
        <v>0.129439688</v>
      </c>
      <c r="AJ281" s="41">
        <f>SUM(AI281:AI288)</f>
        <v>192.14510567963674</v>
      </c>
      <c r="AK281" s="41">
        <f>ROUND(AJ281,3)</f>
        <v>192.14500000000001</v>
      </c>
      <c r="AL281" s="41">
        <f>AK281</f>
        <v>192.14500000000001</v>
      </c>
      <c r="AM281" s="41">
        <f>+AL281+AR281</f>
        <v>215.92275160500003</v>
      </c>
      <c r="AN281" s="41">
        <f>+SUM(((AL281*3%*18%)))</f>
        <v>1.0375829999999999</v>
      </c>
      <c r="AO281" s="41">
        <f t="shared" ref="AO281" si="824">+SUM(((AL281*14.33%*53%)))</f>
        <v>14.593220605000003</v>
      </c>
      <c r="AP281" s="41">
        <f t="shared" ref="AP281" si="825">+SUM(((AL281*5.92%*53%)))</f>
        <v>6.0287415200000014</v>
      </c>
      <c r="AQ281" s="41">
        <f t="shared" ref="AQ281" si="826">+SUM(((AL281*2.08%*53%)))</f>
        <v>2.11820648</v>
      </c>
      <c r="AR281" s="41">
        <f>SUM(AN281:AQ281)</f>
        <v>23.777751605000006</v>
      </c>
      <c r="AS281" s="42">
        <f>ROUNDUP(AM281,0)</f>
        <v>216</v>
      </c>
      <c r="AT281" s="37">
        <f>AL281</f>
        <v>192.14500000000001</v>
      </c>
      <c r="AU281" s="31">
        <f>AS281</f>
        <v>216</v>
      </c>
    </row>
    <row r="282" spans="1:47">
      <c r="A282" s="40">
        <v>281</v>
      </c>
      <c r="B282" s="39">
        <v>2</v>
      </c>
      <c r="C282" s="15">
        <f t="shared" ref="C282:H282" si="827">C281</f>
        <v>32</v>
      </c>
      <c r="D282" s="15" t="str">
        <f t="shared" si="827"/>
        <v>28.03.2024</v>
      </c>
      <c r="E282" s="16" t="str">
        <f t="shared" si="827"/>
        <v>SFG-FRBNET-MEM-BOR-80X69X08</v>
      </c>
      <c r="F282" s="16" t="str">
        <f t="shared" si="827"/>
        <v>Restonic Hotel Motel Bonnell Euro Top Memory Border 80X69X08</v>
      </c>
      <c r="G282" s="16" t="str">
        <f t="shared" si="827"/>
        <v>SFG-FRBNET-MEM-BOR-80X69X08</v>
      </c>
      <c r="H282" s="16" t="str">
        <f t="shared" si="827"/>
        <v>Restonic Hotel Motel Bonnell Euro Top Memory Border 80X69X08</v>
      </c>
      <c r="I282" s="16" t="s">
        <v>2288</v>
      </c>
      <c r="J282" s="16" t="s">
        <v>2289</v>
      </c>
      <c r="K282" s="16" t="s">
        <v>2290</v>
      </c>
      <c r="L282" s="16" t="s">
        <v>25</v>
      </c>
      <c r="M282" s="17">
        <v>1</v>
      </c>
      <c r="N282" s="16" t="s">
        <v>2291</v>
      </c>
      <c r="O282" s="16" t="s">
        <v>2292</v>
      </c>
      <c r="P282" s="18">
        <v>20</v>
      </c>
      <c r="Q282" s="16" t="s">
        <v>2293</v>
      </c>
      <c r="R282" s="35" t="s">
        <v>698</v>
      </c>
      <c r="S282" s="35" t="s">
        <v>699</v>
      </c>
      <c r="T282" s="35" t="s">
        <v>192</v>
      </c>
      <c r="U282" s="17">
        <v>5</v>
      </c>
      <c r="V282" s="16" t="s">
        <v>2294</v>
      </c>
      <c r="W282" s="16" t="s">
        <v>2276</v>
      </c>
      <c r="X282" s="16" t="s">
        <v>2295</v>
      </c>
      <c r="Y282" s="29" t="str">
        <f t="shared" ref="Y282:Y288" si="828">RIGHT(E282,8)</f>
        <v>80X69X08</v>
      </c>
      <c r="Z282" s="30" t="str">
        <f t="shared" ref="Z282:Z288" si="829">LEFT(Y282,2)</f>
        <v>80</v>
      </c>
      <c r="AA282" s="30" t="str">
        <f t="shared" ref="AA282:AA288" si="830">MID(Y282,4,2)</f>
        <v>69</v>
      </c>
      <c r="AB282" s="30" t="str">
        <f t="shared" ref="AB282:AB288" si="831">RIGHT(Y282,2)</f>
        <v>08</v>
      </c>
      <c r="AC282" s="19" t="str">
        <f>AC281</f>
        <v>80</v>
      </c>
      <c r="AD282" s="19" t="str">
        <f>AD281</f>
        <v>69</v>
      </c>
      <c r="AG282" s="20">
        <f>U282/5000</f>
        <v>1E-3</v>
      </c>
      <c r="AH282">
        <f>VLOOKUP(R282,'Rm-feb-24'!B:P,15,0)</f>
        <v>58</v>
      </c>
      <c r="AI282" s="19">
        <f t="shared" si="823"/>
        <v>5.8000000000000003E-2</v>
      </c>
      <c r="AJ282" s="41"/>
      <c r="AK282" s="41"/>
      <c r="AL282" s="41"/>
      <c r="AM282" s="41"/>
      <c r="AN282" s="41"/>
      <c r="AO282" s="41"/>
      <c r="AP282" s="41"/>
      <c r="AQ282" s="41"/>
      <c r="AR282" s="41"/>
      <c r="AS282" s="43"/>
      <c r="AT282" s="37">
        <f t="shared" ref="AT282:AU282" si="832">AT281</f>
        <v>192.14500000000001</v>
      </c>
      <c r="AU282" s="31">
        <f t="shared" si="832"/>
        <v>216</v>
      </c>
    </row>
    <row r="283" spans="1:47">
      <c r="A283" s="40">
        <v>282</v>
      </c>
      <c r="B283" s="39">
        <v>3</v>
      </c>
      <c r="C283" s="15">
        <f t="shared" ref="C283:H283" si="833">C282</f>
        <v>32</v>
      </c>
      <c r="D283" s="15" t="str">
        <f t="shared" si="833"/>
        <v>28.03.2024</v>
      </c>
      <c r="E283" s="16" t="str">
        <f t="shared" si="833"/>
        <v>SFG-FRBNET-MEM-BOR-80X69X08</v>
      </c>
      <c r="F283" s="16" t="str">
        <f t="shared" si="833"/>
        <v>Restonic Hotel Motel Bonnell Euro Top Memory Border 80X69X08</v>
      </c>
      <c r="G283" s="16" t="str">
        <f t="shared" si="833"/>
        <v>SFG-FRBNET-MEM-BOR-80X69X08</v>
      </c>
      <c r="H283" s="16" t="str">
        <f t="shared" si="833"/>
        <v>Restonic Hotel Motel Bonnell Euro Top Memory Border 80X69X08</v>
      </c>
      <c r="I283" s="16" t="s">
        <v>2288</v>
      </c>
      <c r="J283" s="16" t="s">
        <v>2289</v>
      </c>
      <c r="K283" s="16" t="s">
        <v>2290</v>
      </c>
      <c r="L283" s="16" t="s">
        <v>25</v>
      </c>
      <c r="M283" s="17">
        <v>1</v>
      </c>
      <c r="N283" s="16" t="s">
        <v>2291</v>
      </c>
      <c r="O283" s="16" t="s">
        <v>2292</v>
      </c>
      <c r="P283" s="18">
        <v>30</v>
      </c>
      <c r="Q283" s="16" t="s">
        <v>2293</v>
      </c>
      <c r="R283" s="35" t="s">
        <v>18727</v>
      </c>
      <c r="S283" s="35" t="s">
        <v>34279</v>
      </c>
      <c r="T283" s="35" t="s">
        <v>192</v>
      </c>
      <c r="U283" s="17">
        <f>AE283</f>
        <v>7.6459999999999999</v>
      </c>
      <c r="V283" s="16" t="s">
        <v>2292</v>
      </c>
      <c r="W283" s="16" t="s">
        <v>2276</v>
      </c>
      <c r="X283" s="16" t="s">
        <v>2295</v>
      </c>
      <c r="Y283" s="29" t="str">
        <f t="shared" si="828"/>
        <v>80X69X08</v>
      </c>
      <c r="Z283" s="30" t="str">
        <f t="shared" si="829"/>
        <v>80</v>
      </c>
      <c r="AA283" s="30" t="str">
        <f t="shared" si="830"/>
        <v>69</v>
      </c>
      <c r="AB283" s="30" t="str">
        <f t="shared" si="831"/>
        <v>08</v>
      </c>
      <c r="AC283" s="19" t="str">
        <f t="shared" ref="AC283:AD283" si="834">AC282</f>
        <v>80</v>
      </c>
      <c r="AD283" s="19" t="str">
        <f t="shared" si="834"/>
        <v>69</v>
      </c>
      <c r="AE283" s="20">
        <f>ROUNDUP(((((AC283+AD283)*2)+3)*0.0254),3)</f>
        <v>7.6459999999999999</v>
      </c>
      <c r="AG283" s="21">
        <f t="shared" ref="AG283:AG288" si="835">U283</f>
        <v>7.6459999999999999</v>
      </c>
      <c r="AH283" s="25">
        <f>VLOOKUP(R283,'SFG-RM'!A:B,2,0)</f>
        <v>21.475377269999999</v>
      </c>
      <c r="AI283" s="19">
        <f t="shared" si="823"/>
        <v>164.20073460641999</v>
      </c>
      <c r="AJ283" s="41"/>
      <c r="AK283" s="41"/>
      <c r="AL283" s="41"/>
      <c r="AM283" s="41"/>
      <c r="AN283" s="41"/>
      <c r="AO283" s="41"/>
      <c r="AP283" s="41"/>
      <c r="AQ283" s="41"/>
      <c r="AR283" s="41"/>
      <c r="AS283" s="43"/>
      <c r="AT283" s="37">
        <f t="shared" ref="AT283:AU283" si="836">AT282</f>
        <v>192.14500000000001</v>
      </c>
      <c r="AU283" s="31">
        <f t="shared" si="836"/>
        <v>216</v>
      </c>
    </row>
    <row r="284" spans="1:47">
      <c r="A284" s="40">
        <v>283</v>
      </c>
      <c r="B284" s="39">
        <v>4</v>
      </c>
      <c r="C284" s="15">
        <f t="shared" ref="C284:H284" si="837">C283</f>
        <v>32</v>
      </c>
      <c r="D284" s="15" t="str">
        <f t="shared" si="837"/>
        <v>28.03.2024</v>
      </c>
      <c r="E284" s="16" t="str">
        <f t="shared" si="837"/>
        <v>SFG-FRBNET-MEM-BOR-80X69X08</v>
      </c>
      <c r="F284" s="16" t="str">
        <f t="shared" si="837"/>
        <v>Restonic Hotel Motel Bonnell Euro Top Memory Border 80X69X08</v>
      </c>
      <c r="G284" s="16" t="str">
        <f t="shared" si="837"/>
        <v>SFG-FRBNET-MEM-BOR-80X69X08</v>
      </c>
      <c r="H284" s="16" t="str">
        <f t="shared" si="837"/>
        <v>Restonic Hotel Motel Bonnell Euro Top Memory Border 80X69X08</v>
      </c>
      <c r="I284" s="16" t="s">
        <v>2288</v>
      </c>
      <c r="J284" s="16" t="s">
        <v>2289</v>
      </c>
      <c r="K284" s="16" t="s">
        <v>2290</v>
      </c>
      <c r="L284" s="16" t="s">
        <v>25</v>
      </c>
      <c r="M284" s="17">
        <v>1</v>
      </c>
      <c r="N284" s="16" t="s">
        <v>2291</v>
      </c>
      <c r="O284" s="16" t="s">
        <v>2292</v>
      </c>
      <c r="P284" s="18">
        <v>40</v>
      </c>
      <c r="Q284" s="16" t="s">
        <v>2293</v>
      </c>
      <c r="R284" s="35" t="s">
        <v>1964</v>
      </c>
      <c r="S284" s="35" t="s">
        <v>1965</v>
      </c>
      <c r="T284" s="35" t="s">
        <v>25</v>
      </c>
      <c r="U284" s="36">
        <v>1</v>
      </c>
      <c r="V284" s="16" t="s">
        <v>2294</v>
      </c>
      <c r="W284" s="16" t="s">
        <v>2276</v>
      </c>
      <c r="X284" s="16" t="s">
        <v>2295</v>
      </c>
      <c r="Y284" s="29" t="str">
        <f t="shared" si="828"/>
        <v>80X69X08</v>
      </c>
      <c r="Z284" s="30" t="str">
        <f t="shared" si="829"/>
        <v>80</v>
      </c>
      <c r="AA284" s="30" t="str">
        <f t="shared" si="830"/>
        <v>69</v>
      </c>
      <c r="AB284" s="30" t="str">
        <f t="shared" si="831"/>
        <v>08</v>
      </c>
      <c r="AC284" s="19" t="str">
        <f t="shared" ref="AC284:AD284" si="838">AC283</f>
        <v>80</v>
      </c>
      <c r="AD284" s="19" t="str">
        <f t="shared" si="838"/>
        <v>69</v>
      </c>
      <c r="AE284" s="20">
        <f>ROUNDUP(((((72+30)*2)+3)*0.0254),3)</f>
        <v>5.258</v>
      </c>
      <c r="AG284" s="21">
        <f t="shared" si="835"/>
        <v>1</v>
      </c>
      <c r="AH284">
        <f>VLOOKUP(R284,'Rm-feb-24'!B:P,15,0)</f>
        <v>5.9957000000000003</v>
      </c>
      <c r="AI284" s="19">
        <f t="shared" si="823"/>
        <v>5.9957000000000003</v>
      </c>
      <c r="AJ284" s="41"/>
      <c r="AK284" s="41"/>
      <c r="AL284" s="41"/>
      <c r="AM284" s="41"/>
      <c r="AN284" s="41"/>
      <c r="AO284" s="41"/>
      <c r="AP284" s="41"/>
      <c r="AQ284" s="41"/>
      <c r="AR284" s="41"/>
      <c r="AS284" s="43"/>
      <c r="AT284" s="37">
        <f t="shared" ref="AT284:AU284" si="839">AT283</f>
        <v>192.14500000000001</v>
      </c>
      <c r="AU284" s="31">
        <f t="shared" si="839"/>
        <v>216</v>
      </c>
    </row>
    <row r="285" spans="1:47">
      <c r="A285" s="40">
        <v>284</v>
      </c>
      <c r="B285" s="39">
        <v>5</v>
      </c>
      <c r="C285" s="15">
        <f t="shared" ref="C285:H285" si="840">C284</f>
        <v>32</v>
      </c>
      <c r="D285" s="15" t="str">
        <f t="shared" si="840"/>
        <v>28.03.2024</v>
      </c>
      <c r="E285" s="16" t="str">
        <f t="shared" si="840"/>
        <v>SFG-FRBNET-MEM-BOR-80X69X08</v>
      </c>
      <c r="F285" s="16" t="str">
        <f t="shared" si="840"/>
        <v>Restonic Hotel Motel Bonnell Euro Top Memory Border 80X69X08</v>
      </c>
      <c r="G285" s="16" t="str">
        <f t="shared" si="840"/>
        <v>SFG-FRBNET-MEM-BOR-80X69X08</v>
      </c>
      <c r="H285" s="16" t="str">
        <f t="shared" si="840"/>
        <v>Restonic Hotel Motel Bonnell Euro Top Memory Border 80X69X08</v>
      </c>
      <c r="I285" s="16" t="s">
        <v>2288</v>
      </c>
      <c r="J285" s="16" t="s">
        <v>2289</v>
      </c>
      <c r="K285" s="16" t="s">
        <v>2290</v>
      </c>
      <c r="L285" s="16" t="s">
        <v>25</v>
      </c>
      <c r="M285" s="17">
        <v>1</v>
      </c>
      <c r="N285" s="16" t="s">
        <v>2291</v>
      </c>
      <c r="O285" s="16" t="s">
        <v>2292</v>
      </c>
      <c r="P285" s="18">
        <v>50</v>
      </c>
      <c r="Q285" s="16" t="s">
        <v>2293</v>
      </c>
      <c r="R285" s="35" t="s">
        <v>459</v>
      </c>
      <c r="S285" s="35" t="s">
        <v>460</v>
      </c>
      <c r="T285" s="35" t="s">
        <v>25</v>
      </c>
      <c r="U285" s="36">
        <v>1</v>
      </c>
      <c r="V285" s="16" t="s">
        <v>2294</v>
      </c>
      <c r="W285" s="16" t="s">
        <v>2276</v>
      </c>
      <c r="X285" s="16" t="s">
        <v>2295</v>
      </c>
      <c r="Y285" s="29" t="str">
        <f t="shared" si="828"/>
        <v>80X69X08</v>
      </c>
      <c r="Z285" s="30" t="str">
        <f t="shared" si="829"/>
        <v>80</v>
      </c>
      <c r="AA285" s="30" t="str">
        <f t="shared" si="830"/>
        <v>69</v>
      </c>
      <c r="AB285" s="30" t="str">
        <f t="shared" si="831"/>
        <v>08</v>
      </c>
      <c r="AC285" s="19" t="str">
        <f t="shared" ref="AC285:AD285" si="841">AC284</f>
        <v>80</v>
      </c>
      <c r="AD285" s="19" t="str">
        <f t="shared" si="841"/>
        <v>69</v>
      </c>
      <c r="AG285" s="21">
        <f t="shared" si="835"/>
        <v>1</v>
      </c>
      <c r="AH285">
        <f>VLOOKUP(R285,'Rm-feb-24'!B:P,15,0)</f>
        <v>1.3274999999999999</v>
      </c>
      <c r="AI285" s="19">
        <f t="shared" si="823"/>
        <v>1.3274999999999999</v>
      </c>
      <c r="AJ285" s="41"/>
      <c r="AK285" s="41"/>
      <c r="AL285" s="41"/>
      <c r="AM285" s="41"/>
      <c r="AN285" s="41"/>
      <c r="AO285" s="41"/>
      <c r="AP285" s="41"/>
      <c r="AQ285" s="41"/>
      <c r="AR285" s="41"/>
      <c r="AS285" s="43"/>
      <c r="AT285" s="37">
        <f t="shared" ref="AT285:AU285" si="842">AT284</f>
        <v>192.14500000000001</v>
      </c>
      <c r="AU285" s="31">
        <f t="shared" si="842"/>
        <v>216</v>
      </c>
    </row>
    <row r="286" spans="1:47">
      <c r="A286" s="40">
        <v>285</v>
      </c>
      <c r="B286" s="39">
        <v>6</v>
      </c>
      <c r="C286" s="15">
        <f t="shared" ref="C286:H286" si="843">C285</f>
        <v>32</v>
      </c>
      <c r="D286" s="15" t="str">
        <f t="shared" si="843"/>
        <v>28.03.2024</v>
      </c>
      <c r="E286" s="16" t="str">
        <f t="shared" si="843"/>
        <v>SFG-FRBNET-MEM-BOR-80X69X08</v>
      </c>
      <c r="F286" s="16" t="str">
        <f t="shared" si="843"/>
        <v>Restonic Hotel Motel Bonnell Euro Top Memory Border 80X69X08</v>
      </c>
      <c r="G286" s="16" t="str">
        <f t="shared" si="843"/>
        <v>SFG-FRBNET-MEM-BOR-80X69X08</v>
      </c>
      <c r="H286" s="16" t="str">
        <f t="shared" si="843"/>
        <v>Restonic Hotel Motel Bonnell Euro Top Memory Border 80X69X08</v>
      </c>
      <c r="I286" s="16" t="s">
        <v>2288</v>
      </c>
      <c r="J286" s="16" t="s">
        <v>2289</v>
      </c>
      <c r="K286" s="16" t="s">
        <v>2290</v>
      </c>
      <c r="L286" s="16" t="s">
        <v>25</v>
      </c>
      <c r="M286" s="17">
        <v>1</v>
      </c>
      <c r="N286" s="16" t="s">
        <v>2291</v>
      </c>
      <c r="O286" s="16" t="s">
        <v>2292</v>
      </c>
      <c r="P286" s="18">
        <v>60</v>
      </c>
      <c r="Q286" s="16" t="s">
        <v>2293</v>
      </c>
      <c r="R286" s="35" t="s">
        <v>2232</v>
      </c>
      <c r="S286" s="35" t="s">
        <v>2233</v>
      </c>
      <c r="T286" s="35" t="s">
        <v>25</v>
      </c>
      <c r="U286" s="36">
        <v>1</v>
      </c>
      <c r="V286" s="16" t="s">
        <v>2294</v>
      </c>
      <c r="W286" s="16" t="s">
        <v>2276</v>
      </c>
      <c r="X286" s="16" t="s">
        <v>2295</v>
      </c>
      <c r="Y286" s="29" t="str">
        <f t="shared" si="828"/>
        <v>80X69X08</v>
      </c>
      <c r="Z286" s="30" t="str">
        <f t="shared" si="829"/>
        <v>80</v>
      </c>
      <c r="AA286" s="30" t="str">
        <f t="shared" si="830"/>
        <v>69</v>
      </c>
      <c r="AB286" s="30" t="str">
        <f t="shared" si="831"/>
        <v>08</v>
      </c>
      <c r="AC286" s="19" t="str">
        <f t="shared" ref="AC286:AD286" si="844">AC285</f>
        <v>80</v>
      </c>
      <c r="AD286" s="19" t="str">
        <f t="shared" si="844"/>
        <v>69</v>
      </c>
      <c r="AG286" s="21">
        <f t="shared" si="835"/>
        <v>1</v>
      </c>
      <c r="AH286">
        <f>VLOOKUP(R286,'Rm-feb-24'!B:P,15,0)</f>
        <v>1.7318</v>
      </c>
      <c r="AI286" s="19">
        <f t="shared" si="823"/>
        <v>1.7318</v>
      </c>
      <c r="AJ286" s="41"/>
      <c r="AK286" s="41"/>
      <c r="AL286" s="41"/>
      <c r="AM286" s="41"/>
      <c r="AN286" s="41"/>
      <c r="AO286" s="41"/>
      <c r="AP286" s="41"/>
      <c r="AQ286" s="41"/>
      <c r="AR286" s="41"/>
      <c r="AS286" s="43"/>
      <c r="AT286" s="37">
        <f t="shared" ref="AT286:AU286" si="845">AT285</f>
        <v>192.14500000000001</v>
      </c>
      <c r="AU286" s="31">
        <f t="shared" si="845"/>
        <v>216</v>
      </c>
    </row>
    <row r="287" spans="1:47">
      <c r="A287" s="40">
        <v>286</v>
      </c>
      <c r="B287" s="39">
        <v>7</v>
      </c>
      <c r="C287" s="15">
        <f t="shared" ref="C287:H287" si="846">C286</f>
        <v>32</v>
      </c>
      <c r="D287" s="15" t="str">
        <f t="shared" si="846"/>
        <v>28.03.2024</v>
      </c>
      <c r="E287" s="16" t="str">
        <f t="shared" si="846"/>
        <v>SFG-FRBNET-MEM-BOR-80X69X08</v>
      </c>
      <c r="F287" s="16" t="str">
        <f t="shared" si="846"/>
        <v>Restonic Hotel Motel Bonnell Euro Top Memory Border 80X69X08</v>
      </c>
      <c r="G287" s="16" t="str">
        <f t="shared" si="846"/>
        <v>SFG-FRBNET-MEM-BOR-80X69X08</v>
      </c>
      <c r="H287" s="16" t="str">
        <f t="shared" si="846"/>
        <v>Restonic Hotel Motel Bonnell Euro Top Memory Border 80X69X08</v>
      </c>
      <c r="I287" s="16" t="s">
        <v>2288</v>
      </c>
      <c r="J287" s="16" t="s">
        <v>2289</v>
      </c>
      <c r="K287" s="16" t="s">
        <v>2290</v>
      </c>
      <c r="L287" s="16" t="s">
        <v>25</v>
      </c>
      <c r="M287" s="17">
        <v>1</v>
      </c>
      <c r="N287" s="16" t="s">
        <v>2291</v>
      </c>
      <c r="O287" s="16" t="s">
        <v>2292</v>
      </c>
      <c r="P287" s="18">
        <v>70</v>
      </c>
      <c r="Q287" s="16" t="s">
        <v>2293</v>
      </c>
      <c r="R287" s="35" t="s">
        <v>18739</v>
      </c>
      <c r="S287" s="35" t="s">
        <v>34278</v>
      </c>
      <c r="T287" s="35" t="s">
        <v>192</v>
      </c>
      <c r="U287" s="36">
        <v>0.64</v>
      </c>
      <c r="V287" s="16" t="s">
        <v>2292</v>
      </c>
      <c r="W287" s="16" t="s">
        <v>2276</v>
      </c>
      <c r="X287" s="16" t="s">
        <v>2295</v>
      </c>
      <c r="Y287" s="29" t="str">
        <f t="shared" si="828"/>
        <v>80X69X08</v>
      </c>
      <c r="Z287" s="30" t="str">
        <f t="shared" si="829"/>
        <v>80</v>
      </c>
      <c r="AA287" s="30" t="str">
        <f t="shared" si="830"/>
        <v>69</v>
      </c>
      <c r="AB287" s="30" t="str">
        <f t="shared" si="831"/>
        <v>08</v>
      </c>
      <c r="AC287" s="19" t="str">
        <f t="shared" ref="AC287:AD287" si="847">AC286</f>
        <v>80</v>
      </c>
      <c r="AD287" s="19" t="str">
        <f t="shared" si="847"/>
        <v>69</v>
      </c>
      <c r="AG287" s="21">
        <f t="shared" si="835"/>
        <v>0.64</v>
      </c>
      <c r="AH287" s="25">
        <f>VLOOKUP(R287,'SFG-RM'!A:B,2,0)</f>
        <v>14.621455289401199</v>
      </c>
      <c r="AI287" s="19">
        <f t="shared" si="823"/>
        <v>9.3577313852167681</v>
      </c>
      <c r="AJ287" s="41"/>
      <c r="AK287" s="41"/>
      <c r="AL287" s="41"/>
      <c r="AM287" s="41"/>
      <c r="AN287" s="41"/>
      <c r="AO287" s="41"/>
      <c r="AP287" s="41"/>
      <c r="AQ287" s="41"/>
      <c r="AR287" s="41"/>
      <c r="AS287" s="43"/>
      <c r="AT287" s="37">
        <f t="shared" ref="AT287:AU287" si="848">AT286</f>
        <v>192.14500000000001</v>
      </c>
      <c r="AU287" s="31">
        <f t="shared" si="848"/>
        <v>216</v>
      </c>
    </row>
    <row r="288" spans="1:47">
      <c r="A288" s="40">
        <v>287</v>
      </c>
      <c r="B288" s="39">
        <v>8</v>
      </c>
      <c r="C288" s="15">
        <f t="shared" ref="C288:H288" si="849">C287</f>
        <v>32</v>
      </c>
      <c r="D288" s="15" t="str">
        <f t="shared" si="849"/>
        <v>28.03.2024</v>
      </c>
      <c r="E288" s="16" t="str">
        <f t="shared" si="849"/>
        <v>SFG-FRBNET-MEM-BOR-80X69X08</v>
      </c>
      <c r="F288" s="16" t="str">
        <f t="shared" si="849"/>
        <v>Restonic Hotel Motel Bonnell Euro Top Memory Border 80X69X08</v>
      </c>
      <c r="G288" s="16" t="str">
        <f t="shared" si="849"/>
        <v>SFG-FRBNET-MEM-BOR-80X69X08</v>
      </c>
      <c r="H288" s="16" t="str">
        <f t="shared" si="849"/>
        <v>Restonic Hotel Motel Bonnell Euro Top Memory Border 80X69X08</v>
      </c>
      <c r="I288" s="16" t="s">
        <v>2288</v>
      </c>
      <c r="J288" s="16" t="s">
        <v>2289</v>
      </c>
      <c r="K288" s="16" t="s">
        <v>2290</v>
      </c>
      <c r="L288" s="16" t="s">
        <v>25</v>
      </c>
      <c r="M288" s="17">
        <v>1</v>
      </c>
      <c r="N288" s="16" t="s">
        <v>2291</v>
      </c>
      <c r="O288" s="16" t="s">
        <v>2292</v>
      </c>
      <c r="P288" s="18">
        <v>80</v>
      </c>
      <c r="Q288" s="16" t="s">
        <v>2293</v>
      </c>
      <c r="R288" s="35" t="s">
        <v>1479</v>
      </c>
      <c r="S288" s="35" t="s">
        <v>1480</v>
      </c>
      <c r="T288" s="35" t="s">
        <v>165</v>
      </c>
      <c r="U288" s="36">
        <v>2</v>
      </c>
      <c r="V288" s="16" t="s">
        <v>2294</v>
      </c>
      <c r="W288" s="16" t="s">
        <v>2276</v>
      </c>
      <c r="X288" s="16" t="s">
        <v>2295</v>
      </c>
      <c r="Y288" s="29" t="str">
        <f t="shared" si="828"/>
        <v>80X69X08</v>
      </c>
      <c r="Z288" s="30" t="str">
        <f t="shared" si="829"/>
        <v>80</v>
      </c>
      <c r="AA288" s="30" t="str">
        <f t="shared" si="830"/>
        <v>69</v>
      </c>
      <c r="AB288" s="30" t="str">
        <f t="shared" si="831"/>
        <v>08</v>
      </c>
      <c r="AC288" s="19" t="str">
        <f t="shared" ref="AC288:AD288" si="850">AC287</f>
        <v>80</v>
      </c>
      <c r="AD288" s="19" t="str">
        <f t="shared" si="850"/>
        <v>69</v>
      </c>
      <c r="AG288" s="21">
        <f t="shared" si="835"/>
        <v>2</v>
      </c>
      <c r="AH288">
        <f>VLOOKUP(R288,'Rm-feb-24'!B:P,15,0)</f>
        <v>4.6721000000000004</v>
      </c>
      <c r="AI288" s="19">
        <f t="shared" si="823"/>
        <v>9.3442000000000007</v>
      </c>
      <c r="AJ288" s="41"/>
      <c r="AK288" s="41"/>
      <c r="AL288" s="41"/>
      <c r="AM288" s="41"/>
      <c r="AN288" s="41"/>
      <c r="AO288" s="41"/>
      <c r="AP288" s="41"/>
      <c r="AQ288" s="41"/>
      <c r="AR288" s="41"/>
      <c r="AS288" s="43"/>
      <c r="AT288" s="37">
        <f t="shared" ref="AT288:AU288" si="851">AT287</f>
        <v>192.14500000000001</v>
      </c>
      <c r="AU288" s="31">
        <f t="shared" si="851"/>
        <v>216</v>
      </c>
    </row>
    <row r="289" spans="1:47">
      <c r="A289" s="40">
        <v>288</v>
      </c>
    </row>
    <row r="290" spans="1:47">
      <c r="A290" s="40">
        <v>289</v>
      </c>
      <c r="B290" s="39">
        <v>1</v>
      </c>
      <c r="C290" s="15">
        <v>33</v>
      </c>
      <c r="D290" s="15" t="s">
        <v>34276</v>
      </c>
      <c r="E290" s="38" t="s">
        <v>34344</v>
      </c>
      <c r="F290" s="38" t="s">
        <v>34345</v>
      </c>
      <c r="G290" s="16" t="str">
        <f>E290</f>
        <v>SFG-FRBNET-MEM-BOR-84X33X08</v>
      </c>
      <c r="H290" s="16" t="str">
        <f>F290</f>
        <v>Restonic Hotel Motel Bonnell Euro Top Memory Border 84X33X08</v>
      </c>
      <c r="I290" s="16" t="s">
        <v>2288</v>
      </c>
      <c r="J290" s="16" t="s">
        <v>2289</v>
      </c>
      <c r="K290" s="16" t="s">
        <v>2290</v>
      </c>
      <c r="L290" s="16" t="s">
        <v>25</v>
      </c>
      <c r="M290" s="17">
        <v>1</v>
      </c>
      <c r="N290" s="16" t="s">
        <v>2291</v>
      </c>
      <c r="O290" s="16" t="s">
        <v>2292</v>
      </c>
      <c r="P290" s="18">
        <v>10</v>
      </c>
      <c r="Q290" s="16" t="s">
        <v>2293</v>
      </c>
      <c r="R290" s="35" t="s">
        <v>1659</v>
      </c>
      <c r="S290" s="35" t="s">
        <v>1660</v>
      </c>
      <c r="T290" s="35" t="s">
        <v>192</v>
      </c>
      <c r="U290" s="17">
        <v>5.6</v>
      </c>
      <c r="V290" s="16" t="s">
        <v>2294</v>
      </c>
      <c r="W290" s="16" t="s">
        <v>2276</v>
      </c>
      <c r="X290" s="16" t="s">
        <v>2295</v>
      </c>
      <c r="Y290" s="29" t="str">
        <f>RIGHT(E290,8)</f>
        <v>84X33X08</v>
      </c>
      <c r="Z290" s="30" t="str">
        <f>LEFT(Y290,2)</f>
        <v>84</v>
      </c>
      <c r="AA290" s="30" t="str">
        <f>MID(Y290,4,2)</f>
        <v>33</v>
      </c>
      <c r="AB290" s="30" t="str">
        <f>RIGHT(Y290,2)</f>
        <v>08</v>
      </c>
      <c r="AC290" s="19" t="str">
        <f>Z290</f>
        <v>84</v>
      </c>
      <c r="AD290" s="19" t="str">
        <f>AA290</f>
        <v>33</v>
      </c>
      <c r="AG290" s="20">
        <f>U290/10000</f>
        <v>5.5999999999999995E-4</v>
      </c>
      <c r="AH290">
        <f>VLOOKUP(R290,'Rm-feb-24'!B:P,15,0)</f>
        <v>231.14230000000001</v>
      </c>
      <c r="AI290" s="19">
        <f t="shared" ref="AI290:AI297" si="852">AG290*AH290</f>
        <v>0.129439688</v>
      </c>
      <c r="AJ290" s="41">
        <f>SUM(AI290:AI297)</f>
        <v>157.22614223861677</v>
      </c>
      <c r="AK290" s="41">
        <f>ROUND(AJ290,3)</f>
        <v>157.226</v>
      </c>
      <c r="AL290" s="41">
        <f>AK290</f>
        <v>157.226</v>
      </c>
      <c r="AM290" s="41">
        <f>+AL290+AR290</f>
        <v>176.682560274</v>
      </c>
      <c r="AN290" s="41">
        <f>+SUM(((AL290*3%*18%)))</f>
        <v>0.84902040000000001</v>
      </c>
      <c r="AO290" s="41">
        <f t="shared" ref="AO290" si="853">+SUM(((AL290*14.33%*53%)))</f>
        <v>11.941157474000001</v>
      </c>
      <c r="AP290" s="41">
        <f t="shared" ref="AP290" si="854">+SUM(((AL290*5.92%*53%)))</f>
        <v>4.9331229760000008</v>
      </c>
      <c r="AQ290" s="41">
        <f t="shared" ref="AQ290" si="855">+SUM(((AL290*2.08%*53%)))</f>
        <v>1.7332594239999999</v>
      </c>
      <c r="AR290" s="41">
        <f>SUM(AN290:AQ290)</f>
        <v>19.456560274000001</v>
      </c>
      <c r="AS290" s="42">
        <f>ROUNDUP(AM290,0)</f>
        <v>177</v>
      </c>
      <c r="AT290" s="37">
        <f>AL290</f>
        <v>157.226</v>
      </c>
      <c r="AU290" s="31">
        <f>AS290</f>
        <v>177</v>
      </c>
    </row>
    <row r="291" spans="1:47">
      <c r="A291" s="40">
        <v>290</v>
      </c>
      <c r="B291" s="39">
        <v>2</v>
      </c>
      <c r="C291" s="15">
        <f t="shared" ref="C291:H291" si="856">C290</f>
        <v>33</v>
      </c>
      <c r="D291" s="15" t="str">
        <f t="shared" si="856"/>
        <v>28.03.2024</v>
      </c>
      <c r="E291" s="16" t="str">
        <f t="shared" si="856"/>
        <v>SFG-FRBNET-MEM-BOR-84X33X08</v>
      </c>
      <c r="F291" s="16" t="str">
        <f t="shared" si="856"/>
        <v>Restonic Hotel Motel Bonnell Euro Top Memory Border 84X33X08</v>
      </c>
      <c r="G291" s="16" t="str">
        <f t="shared" si="856"/>
        <v>SFG-FRBNET-MEM-BOR-84X33X08</v>
      </c>
      <c r="H291" s="16" t="str">
        <f t="shared" si="856"/>
        <v>Restonic Hotel Motel Bonnell Euro Top Memory Border 84X33X08</v>
      </c>
      <c r="I291" s="16" t="s">
        <v>2288</v>
      </c>
      <c r="J291" s="16" t="s">
        <v>2289</v>
      </c>
      <c r="K291" s="16" t="s">
        <v>2290</v>
      </c>
      <c r="L291" s="16" t="s">
        <v>25</v>
      </c>
      <c r="M291" s="17">
        <v>1</v>
      </c>
      <c r="N291" s="16" t="s">
        <v>2291</v>
      </c>
      <c r="O291" s="16" t="s">
        <v>2292</v>
      </c>
      <c r="P291" s="18">
        <v>20</v>
      </c>
      <c r="Q291" s="16" t="s">
        <v>2293</v>
      </c>
      <c r="R291" s="35" t="s">
        <v>698</v>
      </c>
      <c r="S291" s="35" t="s">
        <v>699</v>
      </c>
      <c r="T291" s="35" t="s">
        <v>192</v>
      </c>
      <c r="U291" s="17">
        <v>5</v>
      </c>
      <c r="V291" s="16" t="s">
        <v>2294</v>
      </c>
      <c r="W291" s="16" t="s">
        <v>2276</v>
      </c>
      <c r="X291" s="16" t="s">
        <v>2295</v>
      </c>
      <c r="Y291" s="29" t="str">
        <f t="shared" ref="Y291:Y297" si="857">RIGHT(E291,8)</f>
        <v>84X33X08</v>
      </c>
      <c r="Z291" s="30" t="str">
        <f t="shared" ref="Z291:Z297" si="858">LEFT(Y291,2)</f>
        <v>84</v>
      </c>
      <c r="AA291" s="30" t="str">
        <f t="shared" ref="AA291:AA297" si="859">MID(Y291,4,2)</f>
        <v>33</v>
      </c>
      <c r="AB291" s="30" t="str">
        <f t="shared" ref="AB291:AB297" si="860">RIGHT(Y291,2)</f>
        <v>08</v>
      </c>
      <c r="AC291" s="19" t="str">
        <f>AC290</f>
        <v>84</v>
      </c>
      <c r="AD291" s="19" t="str">
        <f>AD290</f>
        <v>33</v>
      </c>
      <c r="AG291" s="20">
        <f>U291/5000</f>
        <v>1E-3</v>
      </c>
      <c r="AH291">
        <f>VLOOKUP(R291,'Rm-feb-24'!B:P,15,0)</f>
        <v>58</v>
      </c>
      <c r="AI291" s="19">
        <f t="shared" si="852"/>
        <v>5.8000000000000003E-2</v>
      </c>
      <c r="AJ291" s="41"/>
      <c r="AK291" s="41"/>
      <c r="AL291" s="41"/>
      <c r="AM291" s="41"/>
      <c r="AN291" s="41"/>
      <c r="AO291" s="41"/>
      <c r="AP291" s="41"/>
      <c r="AQ291" s="41"/>
      <c r="AR291" s="41"/>
      <c r="AS291" s="43"/>
      <c r="AT291" s="37">
        <f t="shared" ref="AT291:AU291" si="861">AT290</f>
        <v>157.226</v>
      </c>
      <c r="AU291" s="31">
        <f t="shared" si="861"/>
        <v>177</v>
      </c>
    </row>
    <row r="292" spans="1:47">
      <c r="A292" s="40">
        <v>291</v>
      </c>
      <c r="B292" s="39">
        <v>3</v>
      </c>
      <c r="C292" s="15">
        <f t="shared" ref="C292:H292" si="862">C291</f>
        <v>33</v>
      </c>
      <c r="D292" s="15" t="str">
        <f t="shared" si="862"/>
        <v>28.03.2024</v>
      </c>
      <c r="E292" s="16" t="str">
        <f t="shared" si="862"/>
        <v>SFG-FRBNET-MEM-BOR-84X33X08</v>
      </c>
      <c r="F292" s="16" t="str">
        <f t="shared" si="862"/>
        <v>Restonic Hotel Motel Bonnell Euro Top Memory Border 84X33X08</v>
      </c>
      <c r="G292" s="16" t="str">
        <f t="shared" si="862"/>
        <v>SFG-FRBNET-MEM-BOR-84X33X08</v>
      </c>
      <c r="H292" s="16" t="str">
        <f t="shared" si="862"/>
        <v>Restonic Hotel Motel Bonnell Euro Top Memory Border 84X33X08</v>
      </c>
      <c r="I292" s="16" t="s">
        <v>2288</v>
      </c>
      <c r="J292" s="16" t="s">
        <v>2289</v>
      </c>
      <c r="K292" s="16" t="s">
        <v>2290</v>
      </c>
      <c r="L292" s="16" t="s">
        <v>25</v>
      </c>
      <c r="M292" s="17">
        <v>1</v>
      </c>
      <c r="N292" s="16" t="s">
        <v>2291</v>
      </c>
      <c r="O292" s="16" t="s">
        <v>2292</v>
      </c>
      <c r="P292" s="18">
        <v>30</v>
      </c>
      <c r="Q292" s="16" t="s">
        <v>2293</v>
      </c>
      <c r="R292" s="35" t="s">
        <v>18727</v>
      </c>
      <c r="S292" s="35" t="s">
        <v>34279</v>
      </c>
      <c r="T292" s="35" t="s">
        <v>192</v>
      </c>
      <c r="U292" s="17">
        <f>AE292</f>
        <v>6.0200000000000005</v>
      </c>
      <c r="V292" s="16" t="s">
        <v>2292</v>
      </c>
      <c r="W292" s="16" t="s">
        <v>2276</v>
      </c>
      <c r="X292" s="16" t="s">
        <v>2295</v>
      </c>
      <c r="Y292" s="29" t="str">
        <f t="shared" si="857"/>
        <v>84X33X08</v>
      </c>
      <c r="Z292" s="30" t="str">
        <f t="shared" si="858"/>
        <v>84</v>
      </c>
      <c r="AA292" s="30" t="str">
        <f t="shared" si="859"/>
        <v>33</v>
      </c>
      <c r="AB292" s="30" t="str">
        <f t="shared" si="860"/>
        <v>08</v>
      </c>
      <c r="AC292" s="19" t="str">
        <f t="shared" ref="AC292:AD292" si="863">AC291</f>
        <v>84</v>
      </c>
      <c r="AD292" s="19" t="str">
        <f t="shared" si="863"/>
        <v>33</v>
      </c>
      <c r="AE292" s="20">
        <f>ROUNDUP(((((AC292+AD292)*2)+3)*0.0254),3)</f>
        <v>6.0200000000000005</v>
      </c>
      <c r="AG292" s="21">
        <f t="shared" ref="AG292:AG297" si="864">U292</f>
        <v>6.0200000000000005</v>
      </c>
      <c r="AH292" s="25">
        <f>VLOOKUP(R292,'SFG-RM'!A:B,2,0)</f>
        <v>21.475377269999999</v>
      </c>
      <c r="AI292" s="19">
        <f t="shared" si="852"/>
        <v>129.28177116540002</v>
      </c>
      <c r="AJ292" s="41"/>
      <c r="AK292" s="41"/>
      <c r="AL292" s="41"/>
      <c r="AM292" s="41"/>
      <c r="AN292" s="41"/>
      <c r="AO292" s="41"/>
      <c r="AP292" s="41"/>
      <c r="AQ292" s="41"/>
      <c r="AR292" s="41"/>
      <c r="AS292" s="43"/>
      <c r="AT292" s="37">
        <f t="shared" ref="AT292:AU292" si="865">AT291</f>
        <v>157.226</v>
      </c>
      <c r="AU292" s="31">
        <f t="shared" si="865"/>
        <v>177</v>
      </c>
    </row>
    <row r="293" spans="1:47">
      <c r="A293" s="40">
        <v>292</v>
      </c>
      <c r="B293" s="39">
        <v>4</v>
      </c>
      <c r="C293" s="15">
        <f t="shared" ref="C293:H293" si="866">C292</f>
        <v>33</v>
      </c>
      <c r="D293" s="15" t="str">
        <f t="shared" si="866"/>
        <v>28.03.2024</v>
      </c>
      <c r="E293" s="16" t="str">
        <f t="shared" si="866"/>
        <v>SFG-FRBNET-MEM-BOR-84X33X08</v>
      </c>
      <c r="F293" s="16" t="str">
        <f t="shared" si="866"/>
        <v>Restonic Hotel Motel Bonnell Euro Top Memory Border 84X33X08</v>
      </c>
      <c r="G293" s="16" t="str">
        <f t="shared" si="866"/>
        <v>SFG-FRBNET-MEM-BOR-84X33X08</v>
      </c>
      <c r="H293" s="16" t="str">
        <f t="shared" si="866"/>
        <v>Restonic Hotel Motel Bonnell Euro Top Memory Border 84X33X08</v>
      </c>
      <c r="I293" s="16" t="s">
        <v>2288</v>
      </c>
      <c r="J293" s="16" t="s">
        <v>2289</v>
      </c>
      <c r="K293" s="16" t="s">
        <v>2290</v>
      </c>
      <c r="L293" s="16" t="s">
        <v>25</v>
      </c>
      <c r="M293" s="17">
        <v>1</v>
      </c>
      <c r="N293" s="16" t="s">
        <v>2291</v>
      </c>
      <c r="O293" s="16" t="s">
        <v>2292</v>
      </c>
      <c r="P293" s="18">
        <v>40</v>
      </c>
      <c r="Q293" s="16" t="s">
        <v>2293</v>
      </c>
      <c r="R293" s="35" t="s">
        <v>1964</v>
      </c>
      <c r="S293" s="35" t="s">
        <v>1965</v>
      </c>
      <c r="T293" s="35" t="s">
        <v>25</v>
      </c>
      <c r="U293" s="36">
        <v>1</v>
      </c>
      <c r="V293" s="16" t="s">
        <v>2294</v>
      </c>
      <c r="W293" s="16" t="s">
        <v>2276</v>
      </c>
      <c r="X293" s="16" t="s">
        <v>2295</v>
      </c>
      <c r="Y293" s="29" t="str">
        <f t="shared" si="857"/>
        <v>84X33X08</v>
      </c>
      <c r="Z293" s="30" t="str">
        <f t="shared" si="858"/>
        <v>84</v>
      </c>
      <c r="AA293" s="30" t="str">
        <f t="shared" si="859"/>
        <v>33</v>
      </c>
      <c r="AB293" s="30" t="str">
        <f t="shared" si="860"/>
        <v>08</v>
      </c>
      <c r="AC293" s="19" t="str">
        <f t="shared" ref="AC293:AD293" si="867">AC292</f>
        <v>84</v>
      </c>
      <c r="AD293" s="19" t="str">
        <f t="shared" si="867"/>
        <v>33</v>
      </c>
      <c r="AE293" s="20">
        <f>ROUNDUP(((((72+30)*2)+3)*0.0254),3)</f>
        <v>5.258</v>
      </c>
      <c r="AG293" s="21">
        <f t="shared" si="864"/>
        <v>1</v>
      </c>
      <c r="AH293">
        <f>VLOOKUP(R293,'Rm-feb-24'!B:P,15,0)</f>
        <v>5.9957000000000003</v>
      </c>
      <c r="AI293" s="19">
        <f t="shared" si="852"/>
        <v>5.9957000000000003</v>
      </c>
      <c r="AJ293" s="41"/>
      <c r="AK293" s="41"/>
      <c r="AL293" s="41"/>
      <c r="AM293" s="41"/>
      <c r="AN293" s="41"/>
      <c r="AO293" s="41"/>
      <c r="AP293" s="41"/>
      <c r="AQ293" s="41"/>
      <c r="AR293" s="41"/>
      <c r="AS293" s="43"/>
      <c r="AT293" s="37">
        <f t="shared" ref="AT293:AU293" si="868">AT292</f>
        <v>157.226</v>
      </c>
      <c r="AU293" s="31">
        <f t="shared" si="868"/>
        <v>177</v>
      </c>
    </row>
    <row r="294" spans="1:47">
      <c r="A294" s="40">
        <v>293</v>
      </c>
      <c r="B294" s="39">
        <v>5</v>
      </c>
      <c r="C294" s="15">
        <f t="shared" ref="C294:H294" si="869">C293</f>
        <v>33</v>
      </c>
      <c r="D294" s="15" t="str">
        <f t="shared" si="869"/>
        <v>28.03.2024</v>
      </c>
      <c r="E294" s="16" t="str">
        <f t="shared" si="869"/>
        <v>SFG-FRBNET-MEM-BOR-84X33X08</v>
      </c>
      <c r="F294" s="16" t="str">
        <f t="shared" si="869"/>
        <v>Restonic Hotel Motel Bonnell Euro Top Memory Border 84X33X08</v>
      </c>
      <c r="G294" s="16" t="str">
        <f t="shared" si="869"/>
        <v>SFG-FRBNET-MEM-BOR-84X33X08</v>
      </c>
      <c r="H294" s="16" t="str">
        <f t="shared" si="869"/>
        <v>Restonic Hotel Motel Bonnell Euro Top Memory Border 84X33X08</v>
      </c>
      <c r="I294" s="16" t="s">
        <v>2288</v>
      </c>
      <c r="J294" s="16" t="s">
        <v>2289</v>
      </c>
      <c r="K294" s="16" t="s">
        <v>2290</v>
      </c>
      <c r="L294" s="16" t="s">
        <v>25</v>
      </c>
      <c r="M294" s="17">
        <v>1</v>
      </c>
      <c r="N294" s="16" t="s">
        <v>2291</v>
      </c>
      <c r="O294" s="16" t="s">
        <v>2292</v>
      </c>
      <c r="P294" s="18">
        <v>50</v>
      </c>
      <c r="Q294" s="16" t="s">
        <v>2293</v>
      </c>
      <c r="R294" s="35" t="s">
        <v>459</v>
      </c>
      <c r="S294" s="35" t="s">
        <v>460</v>
      </c>
      <c r="T294" s="35" t="s">
        <v>25</v>
      </c>
      <c r="U294" s="36">
        <v>1</v>
      </c>
      <c r="V294" s="16" t="s">
        <v>2294</v>
      </c>
      <c r="W294" s="16" t="s">
        <v>2276</v>
      </c>
      <c r="X294" s="16" t="s">
        <v>2295</v>
      </c>
      <c r="Y294" s="29" t="str">
        <f t="shared" si="857"/>
        <v>84X33X08</v>
      </c>
      <c r="Z294" s="30" t="str">
        <f t="shared" si="858"/>
        <v>84</v>
      </c>
      <c r="AA294" s="30" t="str">
        <f t="shared" si="859"/>
        <v>33</v>
      </c>
      <c r="AB294" s="30" t="str">
        <f t="shared" si="860"/>
        <v>08</v>
      </c>
      <c r="AC294" s="19" t="str">
        <f t="shared" ref="AC294:AD294" si="870">AC293</f>
        <v>84</v>
      </c>
      <c r="AD294" s="19" t="str">
        <f t="shared" si="870"/>
        <v>33</v>
      </c>
      <c r="AG294" s="21">
        <f t="shared" si="864"/>
        <v>1</v>
      </c>
      <c r="AH294">
        <f>VLOOKUP(R294,'Rm-feb-24'!B:P,15,0)</f>
        <v>1.3274999999999999</v>
      </c>
      <c r="AI294" s="19">
        <f t="shared" si="852"/>
        <v>1.3274999999999999</v>
      </c>
      <c r="AJ294" s="41"/>
      <c r="AK294" s="41"/>
      <c r="AL294" s="41"/>
      <c r="AM294" s="41"/>
      <c r="AN294" s="41"/>
      <c r="AO294" s="41"/>
      <c r="AP294" s="41"/>
      <c r="AQ294" s="41"/>
      <c r="AR294" s="41"/>
      <c r="AS294" s="43"/>
      <c r="AT294" s="37">
        <f t="shared" ref="AT294:AU294" si="871">AT293</f>
        <v>157.226</v>
      </c>
      <c r="AU294" s="31">
        <f t="shared" si="871"/>
        <v>177</v>
      </c>
    </row>
    <row r="295" spans="1:47">
      <c r="A295" s="40">
        <v>294</v>
      </c>
      <c r="B295" s="39">
        <v>6</v>
      </c>
      <c r="C295" s="15">
        <f t="shared" ref="C295:H295" si="872">C294</f>
        <v>33</v>
      </c>
      <c r="D295" s="15" t="str">
        <f t="shared" si="872"/>
        <v>28.03.2024</v>
      </c>
      <c r="E295" s="16" t="str">
        <f t="shared" si="872"/>
        <v>SFG-FRBNET-MEM-BOR-84X33X08</v>
      </c>
      <c r="F295" s="16" t="str">
        <f t="shared" si="872"/>
        <v>Restonic Hotel Motel Bonnell Euro Top Memory Border 84X33X08</v>
      </c>
      <c r="G295" s="16" t="str">
        <f t="shared" si="872"/>
        <v>SFG-FRBNET-MEM-BOR-84X33X08</v>
      </c>
      <c r="H295" s="16" t="str">
        <f t="shared" si="872"/>
        <v>Restonic Hotel Motel Bonnell Euro Top Memory Border 84X33X08</v>
      </c>
      <c r="I295" s="16" t="s">
        <v>2288</v>
      </c>
      <c r="J295" s="16" t="s">
        <v>2289</v>
      </c>
      <c r="K295" s="16" t="s">
        <v>2290</v>
      </c>
      <c r="L295" s="16" t="s">
        <v>25</v>
      </c>
      <c r="M295" s="17">
        <v>1</v>
      </c>
      <c r="N295" s="16" t="s">
        <v>2291</v>
      </c>
      <c r="O295" s="16" t="s">
        <v>2292</v>
      </c>
      <c r="P295" s="18">
        <v>60</v>
      </c>
      <c r="Q295" s="16" t="s">
        <v>2293</v>
      </c>
      <c r="R295" s="35" t="s">
        <v>2232</v>
      </c>
      <c r="S295" s="35" t="s">
        <v>2233</v>
      </c>
      <c r="T295" s="35" t="s">
        <v>25</v>
      </c>
      <c r="U295" s="36">
        <v>1</v>
      </c>
      <c r="V295" s="16" t="s">
        <v>2294</v>
      </c>
      <c r="W295" s="16" t="s">
        <v>2276</v>
      </c>
      <c r="X295" s="16" t="s">
        <v>2295</v>
      </c>
      <c r="Y295" s="29" t="str">
        <f t="shared" si="857"/>
        <v>84X33X08</v>
      </c>
      <c r="Z295" s="30" t="str">
        <f t="shared" si="858"/>
        <v>84</v>
      </c>
      <c r="AA295" s="30" t="str">
        <f t="shared" si="859"/>
        <v>33</v>
      </c>
      <c r="AB295" s="30" t="str">
        <f t="shared" si="860"/>
        <v>08</v>
      </c>
      <c r="AC295" s="19" t="str">
        <f t="shared" ref="AC295:AD295" si="873">AC294</f>
        <v>84</v>
      </c>
      <c r="AD295" s="19" t="str">
        <f t="shared" si="873"/>
        <v>33</v>
      </c>
      <c r="AG295" s="21">
        <f t="shared" si="864"/>
        <v>1</v>
      </c>
      <c r="AH295">
        <f>VLOOKUP(R295,'Rm-feb-24'!B:P,15,0)</f>
        <v>1.7318</v>
      </c>
      <c r="AI295" s="19">
        <f t="shared" si="852"/>
        <v>1.7318</v>
      </c>
      <c r="AJ295" s="41"/>
      <c r="AK295" s="41"/>
      <c r="AL295" s="41"/>
      <c r="AM295" s="41"/>
      <c r="AN295" s="41"/>
      <c r="AO295" s="41"/>
      <c r="AP295" s="41"/>
      <c r="AQ295" s="41"/>
      <c r="AR295" s="41"/>
      <c r="AS295" s="43"/>
      <c r="AT295" s="37">
        <f t="shared" ref="AT295:AU295" si="874">AT294</f>
        <v>157.226</v>
      </c>
      <c r="AU295" s="31">
        <f t="shared" si="874"/>
        <v>177</v>
      </c>
    </row>
    <row r="296" spans="1:47">
      <c r="A296" s="40">
        <v>295</v>
      </c>
      <c r="B296" s="39">
        <v>7</v>
      </c>
      <c r="C296" s="15">
        <f t="shared" ref="C296:H296" si="875">C295</f>
        <v>33</v>
      </c>
      <c r="D296" s="15" t="str">
        <f t="shared" si="875"/>
        <v>28.03.2024</v>
      </c>
      <c r="E296" s="16" t="str">
        <f t="shared" si="875"/>
        <v>SFG-FRBNET-MEM-BOR-84X33X08</v>
      </c>
      <c r="F296" s="16" t="str">
        <f t="shared" si="875"/>
        <v>Restonic Hotel Motel Bonnell Euro Top Memory Border 84X33X08</v>
      </c>
      <c r="G296" s="16" t="str">
        <f t="shared" si="875"/>
        <v>SFG-FRBNET-MEM-BOR-84X33X08</v>
      </c>
      <c r="H296" s="16" t="str">
        <f t="shared" si="875"/>
        <v>Restonic Hotel Motel Bonnell Euro Top Memory Border 84X33X08</v>
      </c>
      <c r="I296" s="16" t="s">
        <v>2288</v>
      </c>
      <c r="J296" s="16" t="s">
        <v>2289</v>
      </c>
      <c r="K296" s="16" t="s">
        <v>2290</v>
      </c>
      <c r="L296" s="16" t="s">
        <v>25</v>
      </c>
      <c r="M296" s="17">
        <v>1</v>
      </c>
      <c r="N296" s="16" t="s">
        <v>2291</v>
      </c>
      <c r="O296" s="16" t="s">
        <v>2292</v>
      </c>
      <c r="P296" s="18">
        <v>70</v>
      </c>
      <c r="Q296" s="16" t="s">
        <v>2293</v>
      </c>
      <c r="R296" s="35" t="s">
        <v>18739</v>
      </c>
      <c r="S296" s="35" t="s">
        <v>34278</v>
      </c>
      <c r="T296" s="35" t="s">
        <v>192</v>
      </c>
      <c r="U296" s="36">
        <v>0.64</v>
      </c>
      <c r="V296" s="16" t="s">
        <v>2292</v>
      </c>
      <c r="W296" s="16" t="s">
        <v>2276</v>
      </c>
      <c r="X296" s="16" t="s">
        <v>2295</v>
      </c>
      <c r="Y296" s="29" t="str">
        <f t="shared" si="857"/>
        <v>84X33X08</v>
      </c>
      <c r="Z296" s="30" t="str">
        <f t="shared" si="858"/>
        <v>84</v>
      </c>
      <c r="AA296" s="30" t="str">
        <f t="shared" si="859"/>
        <v>33</v>
      </c>
      <c r="AB296" s="30" t="str">
        <f t="shared" si="860"/>
        <v>08</v>
      </c>
      <c r="AC296" s="19" t="str">
        <f t="shared" ref="AC296:AD296" si="876">AC295</f>
        <v>84</v>
      </c>
      <c r="AD296" s="19" t="str">
        <f t="shared" si="876"/>
        <v>33</v>
      </c>
      <c r="AG296" s="21">
        <f t="shared" si="864"/>
        <v>0.64</v>
      </c>
      <c r="AH296" s="25">
        <f>VLOOKUP(R296,'SFG-RM'!A:B,2,0)</f>
        <v>14.621455289401199</v>
      </c>
      <c r="AI296" s="19">
        <f t="shared" si="852"/>
        <v>9.3577313852167681</v>
      </c>
      <c r="AJ296" s="41"/>
      <c r="AK296" s="41"/>
      <c r="AL296" s="41"/>
      <c r="AM296" s="41"/>
      <c r="AN296" s="41"/>
      <c r="AO296" s="41"/>
      <c r="AP296" s="41"/>
      <c r="AQ296" s="41"/>
      <c r="AR296" s="41"/>
      <c r="AS296" s="43"/>
      <c r="AT296" s="37">
        <f t="shared" ref="AT296:AU296" si="877">AT295</f>
        <v>157.226</v>
      </c>
      <c r="AU296" s="31">
        <f t="shared" si="877"/>
        <v>177</v>
      </c>
    </row>
    <row r="297" spans="1:47">
      <c r="A297" s="40">
        <v>296</v>
      </c>
      <c r="B297" s="39">
        <v>8</v>
      </c>
      <c r="C297" s="15">
        <f t="shared" ref="C297:H297" si="878">C296</f>
        <v>33</v>
      </c>
      <c r="D297" s="15" t="str">
        <f t="shared" si="878"/>
        <v>28.03.2024</v>
      </c>
      <c r="E297" s="16" t="str">
        <f t="shared" si="878"/>
        <v>SFG-FRBNET-MEM-BOR-84X33X08</v>
      </c>
      <c r="F297" s="16" t="str">
        <f t="shared" si="878"/>
        <v>Restonic Hotel Motel Bonnell Euro Top Memory Border 84X33X08</v>
      </c>
      <c r="G297" s="16" t="str">
        <f t="shared" si="878"/>
        <v>SFG-FRBNET-MEM-BOR-84X33X08</v>
      </c>
      <c r="H297" s="16" t="str">
        <f t="shared" si="878"/>
        <v>Restonic Hotel Motel Bonnell Euro Top Memory Border 84X33X08</v>
      </c>
      <c r="I297" s="16" t="s">
        <v>2288</v>
      </c>
      <c r="J297" s="16" t="s">
        <v>2289</v>
      </c>
      <c r="K297" s="16" t="s">
        <v>2290</v>
      </c>
      <c r="L297" s="16" t="s">
        <v>25</v>
      </c>
      <c r="M297" s="17">
        <v>1</v>
      </c>
      <c r="N297" s="16" t="s">
        <v>2291</v>
      </c>
      <c r="O297" s="16" t="s">
        <v>2292</v>
      </c>
      <c r="P297" s="18">
        <v>80</v>
      </c>
      <c r="Q297" s="16" t="s">
        <v>2293</v>
      </c>
      <c r="R297" s="35" t="s">
        <v>1479</v>
      </c>
      <c r="S297" s="35" t="s">
        <v>1480</v>
      </c>
      <c r="T297" s="35" t="s">
        <v>165</v>
      </c>
      <c r="U297" s="36">
        <v>2</v>
      </c>
      <c r="V297" s="16" t="s">
        <v>2294</v>
      </c>
      <c r="W297" s="16" t="s">
        <v>2276</v>
      </c>
      <c r="X297" s="16" t="s">
        <v>2295</v>
      </c>
      <c r="Y297" s="29" t="str">
        <f t="shared" si="857"/>
        <v>84X33X08</v>
      </c>
      <c r="Z297" s="30" t="str">
        <f t="shared" si="858"/>
        <v>84</v>
      </c>
      <c r="AA297" s="30" t="str">
        <f t="shared" si="859"/>
        <v>33</v>
      </c>
      <c r="AB297" s="30" t="str">
        <f t="shared" si="860"/>
        <v>08</v>
      </c>
      <c r="AC297" s="19" t="str">
        <f t="shared" ref="AC297:AD297" si="879">AC296</f>
        <v>84</v>
      </c>
      <c r="AD297" s="19" t="str">
        <f t="shared" si="879"/>
        <v>33</v>
      </c>
      <c r="AG297" s="21">
        <f t="shared" si="864"/>
        <v>2</v>
      </c>
      <c r="AH297">
        <f>VLOOKUP(R297,'Rm-feb-24'!B:P,15,0)</f>
        <v>4.6721000000000004</v>
      </c>
      <c r="AI297" s="19">
        <f t="shared" si="852"/>
        <v>9.3442000000000007</v>
      </c>
      <c r="AJ297" s="41"/>
      <c r="AK297" s="41"/>
      <c r="AL297" s="41"/>
      <c r="AM297" s="41"/>
      <c r="AN297" s="41"/>
      <c r="AO297" s="41"/>
      <c r="AP297" s="41"/>
      <c r="AQ297" s="41"/>
      <c r="AR297" s="41"/>
      <c r="AS297" s="43"/>
      <c r="AT297" s="37">
        <f t="shared" ref="AT297:AU297" si="880">AT296</f>
        <v>157.226</v>
      </c>
      <c r="AU297" s="31">
        <f t="shared" si="880"/>
        <v>177</v>
      </c>
    </row>
    <row r="298" spans="1:47">
      <c r="A298" s="40">
        <v>297</v>
      </c>
    </row>
    <row r="299" spans="1:47">
      <c r="A299" s="40">
        <v>298</v>
      </c>
      <c r="B299" s="39">
        <v>1</v>
      </c>
      <c r="C299" s="15">
        <v>34</v>
      </c>
      <c r="D299" s="15" t="s">
        <v>34276</v>
      </c>
      <c r="E299" s="38" t="s">
        <v>34346</v>
      </c>
      <c r="F299" s="38" t="s">
        <v>34347</v>
      </c>
      <c r="G299" s="16" t="str">
        <f>E299</f>
        <v>SFG-FRBNET-MEM-BOR-84X39X08</v>
      </c>
      <c r="H299" s="16" t="str">
        <f>F299</f>
        <v>Restonic Hotel Motel Bonnell Euro Top Memory Border 84X39X08</v>
      </c>
      <c r="I299" s="16" t="s">
        <v>2288</v>
      </c>
      <c r="J299" s="16" t="s">
        <v>2289</v>
      </c>
      <c r="K299" s="16" t="s">
        <v>2290</v>
      </c>
      <c r="L299" s="16" t="s">
        <v>25</v>
      </c>
      <c r="M299" s="17">
        <v>1</v>
      </c>
      <c r="N299" s="16" t="s">
        <v>2291</v>
      </c>
      <c r="O299" s="16" t="s">
        <v>2292</v>
      </c>
      <c r="P299" s="18">
        <v>10</v>
      </c>
      <c r="Q299" s="16" t="s">
        <v>2293</v>
      </c>
      <c r="R299" s="35" t="s">
        <v>1659</v>
      </c>
      <c r="S299" s="35" t="s">
        <v>1660</v>
      </c>
      <c r="T299" s="35" t="s">
        <v>192</v>
      </c>
      <c r="U299" s="17">
        <v>5.6</v>
      </c>
      <c r="V299" s="16" t="s">
        <v>2294</v>
      </c>
      <c r="W299" s="16" t="s">
        <v>2276</v>
      </c>
      <c r="X299" s="16" t="s">
        <v>2295</v>
      </c>
      <c r="Y299" s="29" t="str">
        <f>RIGHT(E299,8)</f>
        <v>84X39X08</v>
      </c>
      <c r="Z299" s="30" t="str">
        <f>LEFT(Y299,2)</f>
        <v>84</v>
      </c>
      <c r="AA299" s="30" t="str">
        <f>MID(Y299,4,2)</f>
        <v>39</v>
      </c>
      <c r="AB299" s="30" t="str">
        <f>RIGHT(Y299,2)</f>
        <v>08</v>
      </c>
      <c r="AC299" s="19" t="str">
        <f>Z299</f>
        <v>84</v>
      </c>
      <c r="AD299" s="19" t="str">
        <f>AA299</f>
        <v>39</v>
      </c>
      <c r="AG299" s="20">
        <f>U299/10000</f>
        <v>5.5999999999999995E-4</v>
      </c>
      <c r="AH299">
        <f>VLOOKUP(R299,'Rm-feb-24'!B:P,15,0)</f>
        <v>231.14230000000001</v>
      </c>
      <c r="AI299" s="19">
        <f t="shared" ref="AI299:AI306" si="881">AG299*AH299</f>
        <v>0.129439688</v>
      </c>
      <c r="AJ299" s="41">
        <f>SUM(AI299:AI306)</f>
        <v>163.77613230596677</v>
      </c>
      <c r="AK299" s="41">
        <f>ROUND(AJ299,3)</f>
        <v>163.77600000000001</v>
      </c>
      <c r="AL299" s="41">
        <f>AK299</f>
        <v>163.77600000000001</v>
      </c>
      <c r="AM299" s="41">
        <f>+AL299+AR299</f>
        <v>184.04311622400002</v>
      </c>
      <c r="AN299" s="41">
        <f>+SUM(((AL299*3%*18%)))</f>
        <v>0.88439040000000002</v>
      </c>
      <c r="AO299" s="41">
        <f t="shared" ref="AO299" si="882">+SUM(((AL299*14.33%*53%)))</f>
        <v>12.438623424000003</v>
      </c>
      <c r="AP299" s="41">
        <f t="shared" ref="AP299" si="883">+SUM(((AL299*5.92%*53%)))</f>
        <v>5.138635776000001</v>
      </c>
      <c r="AQ299" s="41">
        <f t="shared" ref="AQ299" si="884">+SUM(((AL299*2.08%*53%)))</f>
        <v>1.8054666240000001</v>
      </c>
      <c r="AR299" s="41">
        <f>SUM(AN299:AQ299)</f>
        <v>20.267116224000006</v>
      </c>
      <c r="AS299" s="42">
        <f>ROUNDUP(AM299,0)</f>
        <v>185</v>
      </c>
      <c r="AT299" s="37">
        <f>AL299</f>
        <v>163.77600000000001</v>
      </c>
      <c r="AU299" s="31">
        <f>AS299</f>
        <v>185</v>
      </c>
    </row>
    <row r="300" spans="1:47">
      <c r="A300" s="40">
        <v>299</v>
      </c>
      <c r="B300" s="39">
        <v>2</v>
      </c>
      <c r="C300" s="15">
        <f t="shared" ref="C300:H300" si="885">C299</f>
        <v>34</v>
      </c>
      <c r="D300" s="15" t="str">
        <f t="shared" si="885"/>
        <v>28.03.2024</v>
      </c>
      <c r="E300" s="16" t="str">
        <f t="shared" si="885"/>
        <v>SFG-FRBNET-MEM-BOR-84X39X08</v>
      </c>
      <c r="F300" s="16" t="str">
        <f t="shared" si="885"/>
        <v>Restonic Hotel Motel Bonnell Euro Top Memory Border 84X39X08</v>
      </c>
      <c r="G300" s="16" t="str">
        <f t="shared" si="885"/>
        <v>SFG-FRBNET-MEM-BOR-84X39X08</v>
      </c>
      <c r="H300" s="16" t="str">
        <f t="shared" si="885"/>
        <v>Restonic Hotel Motel Bonnell Euro Top Memory Border 84X39X08</v>
      </c>
      <c r="I300" s="16" t="s">
        <v>2288</v>
      </c>
      <c r="J300" s="16" t="s">
        <v>2289</v>
      </c>
      <c r="K300" s="16" t="s">
        <v>2290</v>
      </c>
      <c r="L300" s="16" t="s">
        <v>25</v>
      </c>
      <c r="M300" s="17">
        <v>1</v>
      </c>
      <c r="N300" s="16" t="s">
        <v>2291</v>
      </c>
      <c r="O300" s="16" t="s">
        <v>2292</v>
      </c>
      <c r="P300" s="18">
        <v>20</v>
      </c>
      <c r="Q300" s="16" t="s">
        <v>2293</v>
      </c>
      <c r="R300" s="35" t="s">
        <v>698</v>
      </c>
      <c r="S300" s="35" t="s">
        <v>699</v>
      </c>
      <c r="T300" s="35" t="s">
        <v>192</v>
      </c>
      <c r="U300" s="17">
        <v>5</v>
      </c>
      <c r="V300" s="16" t="s">
        <v>2294</v>
      </c>
      <c r="W300" s="16" t="s">
        <v>2276</v>
      </c>
      <c r="X300" s="16" t="s">
        <v>2295</v>
      </c>
      <c r="Y300" s="29" t="str">
        <f t="shared" ref="Y300:Y306" si="886">RIGHT(E300,8)</f>
        <v>84X39X08</v>
      </c>
      <c r="Z300" s="30" t="str">
        <f t="shared" ref="Z300:Z306" si="887">LEFT(Y300,2)</f>
        <v>84</v>
      </c>
      <c r="AA300" s="30" t="str">
        <f t="shared" ref="AA300:AA306" si="888">MID(Y300,4,2)</f>
        <v>39</v>
      </c>
      <c r="AB300" s="30" t="str">
        <f t="shared" ref="AB300:AB306" si="889">RIGHT(Y300,2)</f>
        <v>08</v>
      </c>
      <c r="AC300" s="19" t="str">
        <f>AC299</f>
        <v>84</v>
      </c>
      <c r="AD300" s="19" t="str">
        <f>AD299</f>
        <v>39</v>
      </c>
      <c r="AG300" s="20">
        <f>U300/5000</f>
        <v>1E-3</v>
      </c>
      <c r="AH300">
        <f>VLOOKUP(R300,'Rm-feb-24'!B:P,15,0)</f>
        <v>58</v>
      </c>
      <c r="AI300" s="19">
        <f t="shared" si="881"/>
        <v>5.8000000000000003E-2</v>
      </c>
      <c r="AJ300" s="41"/>
      <c r="AK300" s="41"/>
      <c r="AL300" s="41"/>
      <c r="AM300" s="41"/>
      <c r="AN300" s="41"/>
      <c r="AO300" s="41"/>
      <c r="AP300" s="41"/>
      <c r="AQ300" s="41"/>
      <c r="AR300" s="41"/>
      <c r="AS300" s="43"/>
      <c r="AT300" s="37">
        <f t="shared" ref="AT300:AU300" si="890">AT299</f>
        <v>163.77600000000001</v>
      </c>
      <c r="AU300" s="31">
        <f t="shared" si="890"/>
        <v>185</v>
      </c>
    </row>
    <row r="301" spans="1:47">
      <c r="A301" s="40">
        <v>300</v>
      </c>
      <c r="B301" s="39">
        <v>3</v>
      </c>
      <c r="C301" s="15">
        <f t="shared" ref="C301:H301" si="891">C300</f>
        <v>34</v>
      </c>
      <c r="D301" s="15" t="str">
        <f t="shared" si="891"/>
        <v>28.03.2024</v>
      </c>
      <c r="E301" s="16" t="str">
        <f t="shared" si="891"/>
        <v>SFG-FRBNET-MEM-BOR-84X39X08</v>
      </c>
      <c r="F301" s="16" t="str">
        <f t="shared" si="891"/>
        <v>Restonic Hotel Motel Bonnell Euro Top Memory Border 84X39X08</v>
      </c>
      <c r="G301" s="16" t="str">
        <f t="shared" si="891"/>
        <v>SFG-FRBNET-MEM-BOR-84X39X08</v>
      </c>
      <c r="H301" s="16" t="str">
        <f t="shared" si="891"/>
        <v>Restonic Hotel Motel Bonnell Euro Top Memory Border 84X39X08</v>
      </c>
      <c r="I301" s="16" t="s">
        <v>2288</v>
      </c>
      <c r="J301" s="16" t="s">
        <v>2289</v>
      </c>
      <c r="K301" s="16" t="s">
        <v>2290</v>
      </c>
      <c r="L301" s="16" t="s">
        <v>25</v>
      </c>
      <c r="M301" s="17">
        <v>1</v>
      </c>
      <c r="N301" s="16" t="s">
        <v>2291</v>
      </c>
      <c r="O301" s="16" t="s">
        <v>2292</v>
      </c>
      <c r="P301" s="18">
        <v>30</v>
      </c>
      <c r="Q301" s="16" t="s">
        <v>2293</v>
      </c>
      <c r="R301" s="35" t="s">
        <v>18727</v>
      </c>
      <c r="S301" s="35" t="s">
        <v>34279</v>
      </c>
      <c r="T301" s="35" t="s">
        <v>192</v>
      </c>
      <c r="U301" s="17">
        <f>AE301</f>
        <v>6.3250000000000002</v>
      </c>
      <c r="V301" s="16" t="s">
        <v>2292</v>
      </c>
      <c r="W301" s="16" t="s">
        <v>2276</v>
      </c>
      <c r="X301" s="16" t="s">
        <v>2295</v>
      </c>
      <c r="Y301" s="29" t="str">
        <f t="shared" si="886"/>
        <v>84X39X08</v>
      </c>
      <c r="Z301" s="30" t="str">
        <f t="shared" si="887"/>
        <v>84</v>
      </c>
      <c r="AA301" s="30" t="str">
        <f t="shared" si="888"/>
        <v>39</v>
      </c>
      <c r="AB301" s="30" t="str">
        <f t="shared" si="889"/>
        <v>08</v>
      </c>
      <c r="AC301" s="19" t="str">
        <f t="shared" ref="AC301:AD301" si="892">AC300</f>
        <v>84</v>
      </c>
      <c r="AD301" s="19" t="str">
        <f t="shared" si="892"/>
        <v>39</v>
      </c>
      <c r="AE301" s="20">
        <f>ROUNDUP(((((AC301+AD301)*2)+3)*0.0254),3)</f>
        <v>6.3250000000000002</v>
      </c>
      <c r="AG301" s="21">
        <f t="shared" ref="AG301:AG306" si="893">U301</f>
        <v>6.3250000000000002</v>
      </c>
      <c r="AH301" s="25">
        <f>VLOOKUP(R301,'SFG-RM'!A:B,2,0)</f>
        <v>21.475377269999999</v>
      </c>
      <c r="AI301" s="19">
        <f t="shared" si="881"/>
        <v>135.83176123275001</v>
      </c>
      <c r="AJ301" s="41"/>
      <c r="AK301" s="41"/>
      <c r="AL301" s="41"/>
      <c r="AM301" s="41"/>
      <c r="AN301" s="41"/>
      <c r="AO301" s="41"/>
      <c r="AP301" s="41"/>
      <c r="AQ301" s="41"/>
      <c r="AR301" s="41"/>
      <c r="AS301" s="43"/>
      <c r="AT301" s="37">
        <f t="shared" ref="AT301:AU301" si="894">AT300</f>
        <v>163.77600000000001</v>
      </c>
      <c r="AU301" s="31">
        <f t="shared" si="894"/>
        <v>185</v>
      </c>
    </row>
    <row r="302" spans="1:47">
      <c r="A302" s="40">
        <v>301</v>
      </c>
      <c r="B302" s="39">
        <v>4</v>
      </c>
      <c r="C302" s="15">
        <f t="shared" ref="C302:H302" si="895">C301</f>
        <v>34</v>
      </c>
      <c r="D302" s="15" t="str">
        <f t="shared" si="895"/>
        <v>28.03.2024</v>
      </c>
      <c r="E302" s="16" t="str">
        <f t="shared" si="895"/>
        <v>SFG-FRBNET-MEM-BOR-84X39X08</v>
      </c>
      <c r="F302" s="16" t="str">
        <f t="shared" si="895"/>
        <v>Restonic Hotel Motel Bonnell Euro Top Memory Border 84X39X08</v>
      </c>
      <c r="G302" s="16" t="str">
        <f t="shared" si="895"/>
        <v>SFG-FRBNET-MEM-BOR-84X39X08</v>
      </c>
      <c r="H302" s="16" t="str">
        <f t="shared" si="895"/>
        <v>Restonic Hotel Motel Bonnell Euro Top Memory Border 84X39X08</v>
      </c>
      <c r="I302" s="16" t="s">
        <v>2288</v>
      </c>
      <c r="J302" s="16" t="s">
        <v>2289</v>
      </c>
      <c r="K302" s="16" t="s">
        <v>2290</v>
      </c>
      <c r="L302" s="16" t="s">
        <v>25</v>
      </c>
      <c r="M302" s="17">
        <v>1</v>
      </c>
      <c r="N302" s="16" t="s">
        <v>2291</v>
      </c>
      <c r="O302" s="16" t="s">
        <v>2292</v>
      </c>
      <c r="P302" s="18">
        <v>40</v>
      </c>
      <c r="Q302" s="16" t="s">
        <v>2293</v>
      </c>
      <c r="R302" s="35" t="s">
        <v>1964</v>
      </c>
      <c r="S302" s="35" t="s">
        <v>1965</v>
      </c>
      <c r="T302" s="35" t="s">
        <v>25</v>
      </c>
      <c r="U302" s="36">
        <v>1</v>
      </c>
      <c r="V302" s="16" t="s">
        <v>2294</v>
      </c>
      <c r="W302" s="16" t="s">
        <v>2276</v>
      </c>
      <c r="X302" s="16" t="s">
        <v>2295</v>
      </c>
      <c r="Y302" s="29" t="str">
        <f t="shared" si="886"/>
        <v>84X39X08</v>
      </c>
      <c r="Z302" s="30" t="str">
        <f t="shared" si="887"/>
        <v>84</v>
      </c>
      <c r="AA302" s="30" t="str">
        <f t="shared" si="888"/>
        <v>39</v>
      </c>
      <c r="AB302" s="30" t="str">
        <f t="shared" si="889"/>
        <v>08</v>
      </c>
      <c r="AC302" s="19" t="str">
        <f t="shared" ref="AC302:AD302" si="896">AC301</f>
        <v>84</v>
      </c>
      <c r="AD302" s="19" t="str">
        <f t="shared" si="896"/>
        <v>39</v>
      </c>
      <c r="AE302" s="20">
        <f>ROUNDUP(((((72+30)*2)+3)*0.0254),3)</f>
        <v>5.258</v>
      </c>
      <c r="AG302" s="21">
        <f t="shared" si="893"/>
        <v>1</v>
      </c>
      <c r="AH302">
        <f>VLOOKUP(R302,'Rm-feb-24'!B:P,15,0)</f>
        <v>5.9957000000000003</v>
      </c>
      <c r="AI302" s="19">
        <f t="shared" si="881"/>
        <v>5.9957000000000003</v>
      </c>
      <c r="AJ302" s="41"/>
      <c r="AK302" s="41"/>
      <c r="AL302" s="41"/>
      <c r="AM302" s="41"/>
      <c r="AN302" s="41"/>
      <c r="AO302" s="41"/>
      <c r="AP302" s="41"/>
      <c r="AQ302" s="41"/>
      <c r="AR302" s="41"/>
      <c r="AS302" s="43"/>
      <c r="AT302" s="37">
        <f t="shared" ref="AT302:AU302" si="897">AT301</f>
        <v>163.77600000000001</v>
      </c>
      <c r="AU302" s="31">
        <f t="shared" si="897"/>
        <v>185</v>
      </c>
    </row>
    <row r="303" spans="1:47">
      <c r="A303" s="40">
        <v>302</v>
      </c>
      <c r="B303" s="39">
        <v>5</v>
      </c>
      <c r="C303" s="15">
        <f t="shared" ref="C303:H303" si="898">C302</f>
        <v>34</v>
      </c>
      <c r="D303" s="15" t="str">
        <f t="shared" si="898"/>
        <v>28.03.2024</v>
      </c>
      <c r="E303" s="16" t="str">
        <f t="shared" si="898"/>
        <v>SFG-FRBNET-MEM-BOR-84X39X08</v>
      </c>
      <c r="F303" s="16" t="str">
        <f t="shared" si="898"/>
        <v>Restonic Hotel Motel Bonnell Euro Top Memory Border 84X39X08</v>
      </c>
      <c r="G303" s="16" t="str">
        <f t="shared" si="898"/>
        <v>SFG-FRBNET-MEM-BOR-84X39X08</v>
      </c>
      <c r="H303" s="16" t="str">
        <f t="shared" si="898"/>
        <v>Restonic Hotel Motel Bonnell Euro Top Memory Border 84X39X08</v>
      </c>
      <c r="I303" s="16" t="s">
        <v>2288</v>
      </c>
      <c r="J303" s="16" t="s">
        <v>2289</v>
      </c>
      <c r="K303" s="16" t="s">
        <v>2290</v>
      </c>
      <c r="L303" s="16" t="s">
        <v>25</v>
      </c>
      <c r="M303" s="17">
        <v>1</v>
      </c>
      <c r="N303" s="16" t="s">
        <v>2291</v>
      </c>
      <c r="O303" s="16" t="s">
        <v>2292</v>
      </c>
      <c r="P303" s="18">
        <v>50</v>
      </c>
      <c r="Q303" s="16" t="s">
        <v>2293</v>
      </c>
      <c r="R303" s="35" t="s">
        <v>459</v>
      </c>
      <c r="S303" s="35" t="s">
        <v>460</v>
      </c>
      <c r="T303" s="35" t="s">
        <v>25</v>
      </c>
      <c r="U303" s="36">
        <v>1</v>
      </c>
      <c r="V303" s="16" t="s">
        <v>2294</v>
      </c>
      <c r="W303" s="16" t="s">
        <v>2276</v>
      </c>
      <c r="X303" s="16" t="s">
        <v>2295</v>
      </c>
      <c r="Y303" s="29" t="str">
        <f t="shared" si="886"/>
        <v>84X39X08</v>
      </c>
      <c r="Z303" s="30" t="str">
        <f t="shared" si="887"/>
        <v>84</v>
      </c>
      <c r="AA303" s="30" t="str">
        <f t="shared" si="888"/>
        <v>39</v>
      </c>
      <c r="AB303" s="30" t="str">
        <f t="shared" si="889"/>
        <v>08</v>
      </c>
      <c r="AC303" s="19" t="str">
        <f t="shared" ref="AC303:AD303" si="899">AC302</f>
        <v>84</v>
      </c>
      <c r="AD303" s="19" t="str">
        <f t="shared" si="899"/>
        <v>39</v>
      </c>
      <c r="AG303" s="21">
        <f t="shared" si="893"/>
        <v>1</v>
      </c>
      <c r="AH303">
        <f>VLOOKUP(R303,'Rm-feb-24'!B:P,15,0)</f>
        <v>1.3274999999999999</v>
      </c>
      <c r="AI303" s="19">
        <f t="shared" si="881"/>
        <v>1.3274999999999999</v>
      </c>
      <c r="AJ303" s="41"/>
      <c r="AK303" s="41"/>
      <c r="AL303" s="41"/>
      <c r="AM303" s="41"/>
      <c r="AN303" s="41"/>
      <c r="AO303" s="41"/>
      <c r="AP303" s="41"/>
      <c r="AQ303" s="41"/>
      <c r="AR303" s="41"/>
      <c r="AS303" s="43"/>
      <c r="AT303" s="37">
        <f t="shared" ref="AT303:AU303" si="900">AT302</f>
        <v>163.77600000000001</v>
      </c>
      <c r="AU303" s="31">
        <f t="shared" si="900"/>
        <v>185</v>
      </c>
    </row>
    <row r="304" spans="1:47">
      <c r="A304" s="40">
        <v>303</v>
      </c>
      <c r="B304" s="39">
        <v>6</v>
      </c>
      <c r="C304" s="15">
        <f t="shared" ref="C304:H304" si="901">C303</f>
        <v>34</v>
      </c>
      <c r="D304" s="15" t="str">
        <f t="shared" si="901"/>
        <v>28.03.2024</v>
      </c>
      <c r="E304" s="16" t="str">
        <f t="shared" si="901"/>
        <v>SFG-FRBNET-MEM-BOR-84X39X08</v>
      </c>
      <c r="F304" s="16" t="str">
        <f t="shared" si="901"/>
        <v>Restonic Hotel Motel Bonnell Euro Top Memory Border 84X39X08</v>
      </c>
      <c r="G304" s="16" t="str">
        <f t="shared" si="901"/>
        <v>SFG-FRBNET-MEM-BOR-84X39X08</v>
      </c>
      <c r="H304" s="16" t="str">
        <f t="shared" si="901"/>
        <v>Restonic Hotel Motel Bonnell Euro Top Memory Border 84X39X08</v>
      </c>
      <c r="I304" s="16" t="s">
        <v>2288</v>
      </c>
      <c r="J304" s="16" t="s">
        <v>2289</v>
      </c>
      <c r="K304" s="16" t="s">
        <v>2290</v>
      </c>
      <c r="L304" s="16" t="s">
        <v>25</v>
      </c>
      <c r="M304" s="17">
        <v>1</v>
      </c>
      <c r="N304" s="16" t="s">
        <v>2291</v>
      </c>
      <c r="O304" s="16" t="s">
        <v>2292</v>
      </c>
      <c r="P304" s="18">
        <v>60</v>
      </c>
      <c r="Q304" s="16" t="s">
        <v>2293</v>
      </c>
      <c r="R304" s="35" t="s">
        <v>2232</v>
      </c>
      <c r="S304" s="35" t="s">
        <v>2233</v>
      </c>
      <c r="T304" s="35" t="s">
        <v>25</v>
      </c>
      <c r="U304" s="36">
        <v>1</v>
      </c>
      <c r="V304" s="16" t="s">
        <v>2294</v>
      </c>
      <c r="W304" s="16" t="s">
        <v>2276</v>
      </c>
      <c r="X304" s="16" t="s">
        <v>2295</v>
      </c>
      <c r="Y304" s="29" t="str">
        <f t="shared" si="886"/>
        <v>84X39X08</v>
      </c>
      <c r="Z304" s="30" t="str">
        <f t="shared" si="887"/>
        <v>84</v>
      </c>
      <c r="AA304" s="30" t="str">
        <f t="shared" si="888"/>
        <v>39</v>
      </c>
      <c r="AB304" s="30" t="str">
        <f t="shared" si="889"/>
        <v>08</v>
      </c>
      <c r="AC304" s="19" t="str">
        <f t="shared" ref="AC304:AD304" si="902">AC303</f>
        <v>84</v>
      </c>
      <c r="AD304" s="19" t="str">
        <f t="shared" si="902"/>
        <v>39</v>
      </c>
      <c r="AG304" s="21">
        <f t="shared" si="893"/>
        <v>1</v>
      </c>
      <c r="AH304">
        <f>VLOOKUP(R304,'Rm-feb-24'!B:P,15,0)</f>
        <v>1.7318</v>
      </c>
      <c r="AI304" s="19">
        <f t="shared" si="881"/>
        <v>1.7318</v>
      </c>
      <c r="AJ304" s="41"/>
      <c r="AK304" s="41"/>
      <c r="AL304" s="41"/>
      <c r="AM304" s="41"/>
      <c r="AN304" s="41"/>
      <c r="AO304" s="41"/>
      <c r="AP304" s="41"/>
      <c r="AQ304" s="41"/>
      <c r="AR304" s="41"/>
      <c r="AS304" s="43"/>
      <c r="AT304" s="37">
        <f t="shared" ref="AT304:AU304" si="903">AT303</f>
        <v>163.77600000000001</v>
      </c>
      <c r="AU304" s="31">
        <f t="shared" si="903"/>
        <v>185</v>
      </c>
    </row>
    <row r="305" spans="1:47">
      <c r="A305" s="40">
        <v>304</v>
      </c>
      <c r="B305" s="39">
        <v>7</v>
      </c>
      <c r="C305" s="15">
        <f t="shared" ref="C305:H305" si="904">C304</f>
        <v>34</v>
      </c>
      <c r="D305" s="15" t="str">
        <f t="shared" si="904"/>
        <v>28.03.2024</v>
      </c>
      <c r="E305" s="16" t="str">
        <f t="shared" si="904"/>
        <v>SFG-FRBNET-MEM-BOR-84X39X08</v>
      </c>
      <c r="F305" s="16" t="str">
        <f t="shared" si="904"/>
        <v>Restonic Hotel Motel Bonnell Euro Top Memory Border 84X39X08</v>
      </c>
      <c r="G305" s="16" t="str">
        <f t="shared" si="904"/>
        <v>SFG-FRBNET-MEM-BOR-84X39X08</v>
      </c>
      <c r="H305" s="16" t="str">
        <f t="shared" si="904"/>
        <v>Restonic Hotel Motel Bonnell Euro Top Memory Border 84X39X08</v>
      </c>
      <c r="I305" s="16" t="s">
        <v>2288</v>
      </c>
      <c r="J305" s="16" t="s">
        <v>2289</v>
      </c>
      <c r="K305" s="16" t="s">
        <v>2290</v>
      </c>
      <c r="L305" s="16" t="s">
        <v>25</v>
      </c>
      <c r="M305" s="17">
        <v>1</v>
      </c>
      <c r="N305" s="16" t="s">
        <v>2291</v>
      </c>
      <c r="O305" s="16" t="s">
        <v>2292</v>
      </c>
      <c r="P305" s="18">
        <v>70</v>
      </c>
      <c r="Q305" s="16" t="s">
        <v>2293</v>
      </c>
      <c r="R305" s="35" t="s">
        <v>18739</v>
      </c>
      <c r="S305" s="35" t="s">
        <v>34278</v>
      </c>
      <c r="T305" s="35" t="s">
        <v>192</v>
      </c>
      <c r="U305" s="36">
        <v>0.64</v>
      </c>
      <c r="V305" s="16" t="s">
        <v>2292</v>
      </c>
      <c r="W305" s="16" t="s">
        <v>2276</v>
      </c>
      <c r="X305" s="16" t="s">
        <v>2295</v>
      </c>
      <c r="Y305" s="29" t="str">
        <f t="shared" si="886"/>
        <v>84X39X08</v>
      </c>
      <c r="Z305" s="30" t="str">
        <f t="shared" si="887"/>
        <v>84</v>
      </c>
      <c r="AA305" s="30" t="str">
        <f t="shared" si="888"/>
        <v>39</v>
      </c>
      <c r="AB305" s="30" t="str">
        <f t="shared" si="889"/>
        <v>08</v>
      </c>
      <c r="AC305" s="19" t="str">
        <f t="shared" ref="AC305:AD305" si="905">AC304</f>
        <v>84</v>
      </c>
      <c r="AD305" s="19" t="str">
        <f t="shared" si="905"/>
        <v>39</v>
      </c>
      <c r="AG305" s="21">
        <f t="shared" si="893"/>
        <v>0.64</v>
      </c>
      <c r="AH305" s="25">
        <f>VLOOKUP(R305,'SFG-RM'!A:B,2,0)</f>
        <v>14.621455289401199</v>
      </c>
      <c r="AI305" s="19">
        <f t="shared" si="881"/>
        <v>9.3577313852167681</v>
      </c>
      <c r="AJ305" s="41"/>
      <c r="AK305" s="41"/>
      <c r="AL305" s="41"/>
      <c r="AM305" s="41"/>
      <c r="AN305" s="41"/>
      <c r="AO305" s="41"/>
      <c r="AP305" s="41"/>
      <c r="AQ305" s="41"/>
      <c r="AR305" s="41"/>
      <c r="AS305" s="43"/>
      <c r="AT305" s="37">
        <f t="shared" ref="AT305:AU305" si="906">AT304</f>
        <v>163.77600000000001</v>
      </c>
      <c r="AU305" s="31">
        <f t="shared" si="906"/>
        <v>185</v>
      </c>
    </row>
    <row r="306" spans="1:47">
      <c r="A306" s="40">
        <v>305</v>
      </c>
      <c r="B306" s="39">
        <v>8</v>
      </c>
      <c r="C306" s="15">
        <f t="shared" ref="C306:H306" si="907">C305</f>
        <v>34</v>
      </c>
      <c r="D306" s="15" t="str">
        <f t="shared" si="907"/>
        <v>28.03.2024</v>
      </c>
      <c r="E306" s="16" t="str">
        <f t="shared" si="907"/>
        <v>SFG-FRBNET-MEM-BOR-84X39X08</v>
      </c>
      <c r="F306" s="16" t="str">
        <f t="shared" si="907"/>
        <v>Restonic Hotel Motel Bonnell Euro Top Memory Border 84X39X08</v>
      </c>
      <c r="G306" s="16" t="str">
        <f t="shared" si="907"/>
        <v>SFG-FRBNET-MEM-BOR-84X39X08</v>
      </c>
      <c r="H306" s="16" t="str">
        <f t="shared" si="907"/>
        <v>Restonic Hotel Motel Bonnell Euro Top Memory Border 84X39X08</v>
      </c>
      <c r="I306" s="16" t="s">
        <v>2288</v>
      </c>
      <c r="J306" s="16" t="s">
        <v>2289</v>
      </c>
      <c r="K306" s="16" t="s">
        <v>2290</v>
      </c>
      <c r="L306" s="16" t="s">
        <v>25</v>
      </c>
      <c r="M306" s="17">
        <v>1</v>
      </c>
      <c r="N306" s="16" t="s">
        <v>2291</v>
      </c>
      <c r="O306" s="16" t="s">
        <v>2292</v>
      </c>
      <c r="P306" s="18">
        <v>80</v>
      </c>
      <c r="Q306" s="16" t="s">
        <v>2293</v>
      </c>
      <c r="R306" s="35" t="s">
        <v>1479</v>
      </c>
      <c r="S306" s="35" t="s">
        <v>1480</v>
      </c>
      <c r="T306" s="35" t="s">
        <v>165</v>
      </c>
      <c r="U306" s="36">
        <v>2</v>
      </c>
      <c r="V306" s="16" t="s">
        <v>2294</v>
      </c>
      <c r="W306" s="16" t="s">
        <v>2276</v>
      </c>
      <c r="X306" s="16" t="s">
        <v>2295</v>
      </c>
      <c r="Y306" s="29" t="str">
        <f t="shared" si="886"/>
        <v>84X39X08</v>
      </c>
      <c r="Z306" s="30" t="str">
        <f t="shared" si="887"/>
        <v>84</v>
      </c>
      <c r="AA306" s="30" t="str">
        <f t="shared" si="888"/>
        <v>39</v>
      </c>
      <c r="AB306" s="30" t="str">
        <f t="shared" si="889"/>
        <v>08</v>
      </c>
      <c r="AC306" s="19" t="str">
        <f t="shared" ref="AC306:AD306" si="908">AC305</f>
        <v>84</v>
      </c>
      <c r="AD306" s="19" t="str">
        <f t="shared" si="908"/>
        <v>39</v>
      </c>
      <c r="AG306" s="21">
        <f t="shared" si="893"/>
        <v>2</v>
      </c>
      <c r="AH306">
        <f>VLOOKUP(R306,'Rm-feb-24'!B:P,15,0)</f>
        <v>4.6721000000000004</v>
      </c>
      <c r="AI306" s="19">
        <f t="shared" si="881"/>
        <v>9.3442000000000007</v>
      </c>
      <c r="AJ306" s="41"/>
      <c r="AK306" s="41"/>
      <c r="AL306" s="41"/>
      <c r="AM306" s="41"/>
      <c r="AN306" s="41"/>
      <c r="AO306" s="41"/>
      <c r="AP306" s="41"/>
      <c r="AQ306" s="41"/>
      <c r="AR306" s="41"/>
      <c r="AS306" s="43"/>
      <c r="AT306" s="37">
        <f t="shared" ref="AT306:AU306" si="909">AT305</f>
        <v>163.77600000000001</v>
      </c>
      <c r="AU306" s="31">
        <f t="shared" si="909"/>
        <v>185</v>
      </c>
    </row>
    <row r="307" spans="1:47">
      <c r="A307" s="40">
        <v>306</v>
      </c>
    </row>
    <row r="308" spans="1:47">
      <c r="A308" s="40">
        <v>307</v>
      </c>
      <c r="B308" s="39">
        <v>1</v>
      </c>
      <c r="C308" s="15">
        <v>35</v>
      </c>
      <c r="D308" s="15" t="s">
        <v>34276</v>
      </c>
      <c r="E308" s="38" t="s">
        <v>34348</v>
      </c>
      <c r="F308" s="38" t="s">
        <v>34349</v>
      </c>
      <c r="G308" s="16" t="str">
        <f>E308</f>
        <v>SFG-FRBNET-MEM-BOR-84X45X08</v>
      </c>
      <c r="H308" s="16" t="str">
        <f>F308</f>
        <v>Restonic Hotel Motel Bonnell Euro Top Memory Border 84X45X08</v>
      </c>
      <c r="I308" s="16" t="s">
        <v>2288</v>
      </c>
      <c r="J308" s="16" t="s">
        <v>2289</v>
      </c>
      <c r="K308" s="16" t="s">
        <v>2290</v>
      </c>
      <c r="L308" s="16" t="s">
        <v>25</v>
      </c>
      <c r="M308" s="17">
        <v>1</v>
      </c>
      <c r="N308" s="16" t="s">
        <v>2291</v>
      </c>
      <c r="O308" s="16" t="s">
        <v>2292</v>
      </c>
      <c r="P308" s="18">
        <v>10</v>
      </c>
      <c r="Q308" s="16" t="s">
        <v>2293</v>
      </c>
      <c r="R308" s="35" t="s">
        <v>1659</v>
      </c>
      <c r="S308" s="35" t="s">
        <v>1660</v>
      </c>
      <c r="T308" s="35" t="s">
        <v>192</v>
      </c>
      <c r="U308" s="17">
        <v>5.6</v>
      </c>
      <c r="V308" s="16" t="s">
        <v>2294</v>
      </c>
      <c r="W308" s="16" t="s">
        <v>2276</v>
      </c>
      <c r="X308" s="16" t="s">
        <v>2295</v>
      </c>
      <c r="Y308" s="29" t="str">
        <f>RIGHT(E308,8)</f>
        <v>84X45X08</v>
      </c>
      <c r="Z308" s="30" t="str">
        <f>LEFT(Y308,2)</f>
        <v>84</v>
      </c>
      <c r="AA308" s="30" t="str">
        <f>MID(Y308,4,2)</f>
        <v>45</v>
      </c>
      <c r="AB308" s="30" t="str">
        <f>RIGHT(Y308,2)</f>
        <v>08</v>
      </c>
      <c r="AC308" s="19" t="str">
        <f>Z308</f>
        <v>84</v>
      </c>
      <c r="AD308" s="19" t="str">
        <f>AA308</f>
        <v>45</v>
      </c>
      <c r="AG308" s="20">
        <f>U308/10000</f>
        <v>5.5999999999999995E-4</v>
      </c>
      <c r="AH308">
        <f>VLOOKUP(R308,'Rm-feb-24'!B:P,15,0)</f>
        <v>231.14230000000001</v>
      </c>
      <c r="AI308" s="19">
        <f t="shared" ref="AI308:AI315" si="910">AG308*AH308</f>
        <v>0.129439688</v>
      </c>
      <c r="AJ308" s="41">
        <f>SUM(AI308:AI315)</f>
        <v>170.32612237331674</v>
      </c>
      <c r="AK308" s="41">
        <f>ROUND(AJ308,3)</f>
        <v>170.32599999999999</v>
      </c>
      <c r="AL308" s="41">
        <f>AK308</f>
        <v>170.32599999999999</v>
      </c>
      <c r="AM308" s="41">
        <f>+AL308+AR308</f>
        <v>191.40367217400001</v>
      </c>
      <c r="AN308" s="41">
        <f>+SUM(((AL308*3%*18%)))</f>
        <v>0.91976039999999992</v>
      </c>
      <c r="AO308" s="41">
        <f t="shared" ref="AO308" si="911">+SUM(((AL308*14.33%*53%)))</f>
        <v>12.936089374000002</v>
      </c>
      <c r="AP308" s="41">
        <f t="shared" ref="AP308" si="912">+SUM(((AL308*5.92%*53%)))</f>
        <v>5.3441485760000003</v>
      </c>
      <c r="AQ308" s="41">
        <f t="shared" ref="AQ308" si="913">+SUM(((AL308*2.08%*53%)))</f>
        <v>1.8776738239999999</v>
      </c>
      <c r="AR308" s="41">
        <f>SUM(AN308:AQ308)</f>
        <v>21.077672174</v>
      </c>
      <c r="AS308" s="42">
        <f>ROUNDUP(AM308,0)</f>
        <v>192</v>
      </c>
      <c r="AT308" s="37">
        <f>AL308</f>
        <v>170.32599999999999</v>
      </c>
      <c r="AU308" s="31">
        <f>AS308</f>
        <v>192</v>
      </c>
    </row>
    <row r="309" spans="1:47">
      <c r="A309" s="40">
        <v>308</v>
      </c>
      <c r="B309" s="39">
        <v>2</v>
      </c>
      <c r="C309" s="15">
        <f t="shared" ref="C309:H309" si="914">C308</f>
        <v>35</v>
      </c>
      <c r="D309" s="15" t="str">
        <f t="shared" si="914"/>
        <v>28.03.2024</v>
      </c>
      <c r="E309" s="16" t="str">
        <f t="shared" si="914"/>
        <v>SFG-FRBNET-MEM-BOR-84X45X08</v>
      </c>
      <c r="F309" s="16" t="str">
        <f t="shared" si="914"/>
        <v>Restonic Hotel Motel Bonnell Euro Top Memory Border 84X45X08</v>
      </c>
      <c r="G309" s="16" t="str">
        <f t="shared" si="914"/>
        <v>SFG-FRBNET-MEM-BOR-84X45X08</v>
      </c>
      <c r="H309" s="16" t="str">
        <f t="shared" si="914"/>
        <v>Restonic Hotel Motel Bonnell Euro Top Memory Border 84X45X08</v>
      </c>
      <c r="I309" s="16" t="s">
        <v>2288</v>
      </c>
      <c r="J309" s="16" t="s">
        <v>2289</v>
      </c>
      <c r="K309" s="16" t="s">
        <v>2290</v>
      </c>
      <c r="L309" s="16" t="s">
        <v>25</v>
      </c>
      <c r="M309" s="17">
        <v>1</v>
      </c>
      <c r="N309" s="16" t="s">
        <v>2291</v>
      </c>
      <c r="O309" s="16" t="s">
        <v>2292</v>
      </c>
      <c r="P309" s="18">
        <v>20</v>
      </c>
      <c r="Q309" s="16" t="s">
        <v>2293</v>
      </c>
      <c r="R309" s="35" t="s">
        <v>698</v>
      </c>
      <c r="S309" s="35" t="s">
        <v>699</v>
      </c>
      <c r="T309" s="35" t="s">
        <v>192</v>
      </c>
      <c r="U309" s="17">
        <v>5</v>
      </c>
      <c r="V309" s="16" t="s">
        <v>2294</v>
      </c>
      <c r="W309" s="16" t="s">
        <v>2276</v>
      </c>
      <c r="X309" s="16" t="s">
        <v>2295</v>
      </c>
      <c r="Y309" s="29" t="str">
        <f t="shared" ref="Y309:Y315" si="915">RIGHT(E309,8)</f>
        <v>84X45X08</v>
      </c>
      <c r="Z309" s="30" t="str">
        <f t="shared" ref="Z309:Z315" si="916">LEFT(Y309,2)</f>
        <v>84</v>
      </c>
      <c r="AA309" s="30" t="str">
        <f t="shared" ref="AA309:AA315" si="917">MID(Y309,4,2)</f>
        <v>45</v>
      </c>
      <c r="AB309" s="30" t="str">
        <f t="shared" ref="AB309:AB315" si="918">RIGHT(Y309,2)</f>
        <v>08</v>
      </c>
      <c r="AC309" s="19" t="str">
        <f>AC308</f>
        <v>84</v>
      </c>
      <c r="AD309" s="19" t="str">
        <f>AD308</f>
        <v>45</v>
      </c>
      <c r="AG309" s="20">
        <f>U309/5000</f>
        <v>1E-3</v>
      </c>
      <c r="AH309">
        <f>VLOOKUP(R309,'Rm-feb-24'!B:P,15,0)</f>
        <v>58</v>
      </c>
      <c r="AI309" s="19">
        <f t="shared" si="910"/>
        <v>5.8000000000000003E-2</v>
      </c>
      <c r="AJ309" s="41"/>
      <c r="AK309" s="41"/>
      <c r="AL309" s="41"/>
      <c r="AM309" s="41"/>
      <c r="AN309" s="41"/>
      <c r="AO309" s="41"/>
      <c r="AP309" s="41"/>
      <c r="AQ309" s="41"/>
      <c r="AR309" s="41"/>
      <c r="AS309" s="43"/>
      <c r="AT309" s="37">
        <f t="shared" ref="AT309:AU309" si="919">AT308</f>
        <v>170.32599999999999</v>
      </c>
      <c r="AU309" s="31">
        <f t="shared" si="919"/>
        <v>192</v>
      </c>
    </row>
    <row r="310" spans="1:47">
      <c r="A310" s="40">
        <v>309</v>
      </c>
      <c r="B310" s="39">
        <v>3</v>
      </c>
      <c r="C310" s="15">
        <f t="shared" ref="C310:H310" si="920">C309</f>
        <v>35</v>
      </c>
      <c r="D310" s="15" t="str">
        <f t="shared" si="920"/>
        <v>28.03.2024</v>
      </c>
      <c r="E310" s="16" t="str">
        <f t="shared" si="920"/>
        <v>SFG-FRBNET-MEM-BOR-84X45X08</v>
      </c>
      <c r="F310" s="16" t="str">
        <f t="shared" si="920"/>
        <v>Restonic Hotel Motel Bonnell Euro Top Memory Border 84X45X08</v>
      </c>
      <c r="G310" s="16" t="str">
        <f t="shared" si="920"/>
        <v>SFG-FRBNET-MEM-BOR-84X45X08</v>
      </c>
      <c r="H310" s="16" t="str">
        <f t="shared" si="920"/>
        <v>Restonic Hotel Motel Bonnell Euro Top Memory Border 84X45X08</v>
      </c>
      <c r="I310" s="16" t="s">
        <v>2288</v>
      </c>
      <c r="J310" s="16" t="s">
        <v>2289</v>
      </c>
      <c r="K310" s="16" t="s">
        <v>2290</v>
      </c>
      <c r="L310" s="16" t="s">
        <v>25</v>
      </c>
      <c r="M310" s="17">
        <v>1</v>
      </c>
      <c r="N310" s="16" t="s">
        <v>2291</v>
      </c>
      <c r="O310" s="16" t="s">
        <v>2292</v>
      </c>
      <c r="P310" s="18">
        <v>30</v>
      </c>
      <c r="Q310" s="16" t="s">
        <v>2293</v>
      </c>
      <c r="R310" s="35" t="s">
        <v>18727</v>
      </c>
      <c r="S310" s="35" t="s">
        <v>34279</v>
      </c>
      <c r="T310" s="35" t="s">
        <v>192</v>
      </c>
      <c r="U310" s="17">
        <f>AE310</f>
        <v>6.63</v>
      </c>
      <c r="V310" s="16" t="s">
        <v>2292</v>
      </c>
      <c r="W310" s="16" t="s">
        <v>2276</v>
      </c>
      <c r="X310" s="16" t="s">
        <v>2295</v>
      </c>
      <c r="Y310" s="29" t="str">
        <f t="shared" si="915"/>
        <v>84X45X08</v>
      </c>
      <c r="Z310" s="30" t="str">
        <f t="shared" si="916"/>
        <v>84</v>
      </c>
      <c r="AA310" s="30" t="str">
        <f t="shared" si="917"/>
        <v>45</v>
      </c>
      <c r="AB310" s="30" t="str">
        <f t="shared" si="918"/>
        <v>08</v>
      </c>
      <c r="AC310" s="19" t="str">
        <f t="shared" ref="AC310:AD310" si="921">AC309</f>
        <v>84</v>
      </c>
      <c r="AD310" s="19" t="str">
        <f t="shared" si="921"/>
        <v>45</v>
      </c>
      <c r="AE310" s="20">
        <f>ROUNDUP(((((AC310+AD310)*2)+3)*0.0254),3)</f>
        <v>6.63</v>
      </c>
      <c r="AG310" s="21">
        <f t="shared" ref="AG310:AG315" si="922">U310</f>
        <v>6.63</v>
      </c>
      <c r="AH310" s="25">
        <f>VLOOKUP(R310,'SFG-RM'!A:B,2,0)</f>
        <v>21.475377269999999</v>
      </c>
      <c r="AI310" s="19">
        <f t="shared" si="910"/>
        <v>142.38175130009998</v>
      </c>
      <c r="AJ310" s="41"/>
      <c r="AK310" s="41"/>
      <c r="AL310" s="41"/>
      <c r="AM310" s="41"/>
      <c r="AN310" s="41"/>
      <c r="AO310" s="41"/>
      <c r="AP310" s="41"/>
      <c r="AQ310" s="41"/>
      <c r="AR310" s="41"/>
      <c r="AS310" s="43"/>
      <c r="AT310" s="37">
        <f t="shared" ref="AT310:AU310" si="923">AT309</f>
        <v>170.32599999999999</v>
      </c>
      <c r="AU310" s="31">
        <f t="shared" si="923"/>
        <v>192</v>
      </c>
    </row>
    <row r="311" spans="1:47">
      <c r="A311" s="40">
        <v>310</v>
      </c>
      <c r="B311" s="39">
        <v>4</v>
      </c>
      <c r="C311" s="15">
        <f t="shared" ref="C311:H311" si="924">C310</f>
        <v>35</v>
      </c>
      <c r="D311" s="15" t="str">
        <f t="shared" si="924"/>
        <v>28.03.2024</v>
      </c>
      <c r="E311" s="16" t="str">
        <f t="shared" si="924"/>
        <v>SFG-FRBNET-MEM-BOR-84X45X08</v>
      </c>
      <c r="F311" s="16" t="str">
        <f t="shared" si="924"/>
        <v>Restonic Hotel Motel Bonnell Euro Top Memory Border 84X45X08</v>
      </c>
      <c r="G311" s="16" t="str">
        <f t="shared" si="924"/>
        <v>SFG-FRBNET-MEM-BOR-84X45X08</v>
      </c>
      <c r="H311" s="16" t="str">
        <f t="shared" si="924"/>
        <v>Restonic Hotel Motel Bonnell Euro Top Memory Border 84X45X08</v>
      </c>
      <c r="I311" s="16" t="s">
        <v>2288</v>
      </c>
      <c r="J311" s="16" t="s">
        <v>2289</v>
      </c>
      <c r="K311" s="16" t="s">
        <v>2290</v>
      </c>
      <c r="L311" s="16" t="s">
        <v>25</v>
      </c>
      <c r="M311" s="17">
        <v>1</v>
      </c>
      <c r="N311" s="16" t="s">
        <v>2291</v>
      </c>
      <c r="O311" s="16" t="s">
        <v>2292</v>
      </c>
      <c r="P311" s="18">
        <v>40</v>
      </c>
      <c r="Q311" s="16" t="s">
        <v>2293</v>
      </c>
      <c r="R311" s="35" t="s">
        <v>1964</v>
      </c>
      <c r="S311" s="35" t="s">
        <v>1965</v>
      </c>
      <c r="T311" s="35" t="s">
        <v>25</v>
      </c>
      <c r="U311" s="36">
        <v>1</v>
      </c>
      <c r="V311" s="16" t="s">
        <v>2294</v>
      </c>
      <c r="W311" s="16" t="s">
        <v>2276</v>
      </c>
      <c r="X311" s="16" t="s">
        <v>2295</v>
      </c>
      <c r="Y311" s="29" t="str">
        <f t="shared" si="915"/>
        <v>84X45X08</v>
      </c>
      <c r="Z311" s="30" t="str">
        <f t="shared" si="916"/>
        <v>84</v>
      </c>
      <c r="AA311" s="30" t="str">
        <f t="shared" si="917"/>
        <v>45</v>
      </c>
      <c r="AB311" s="30" t="str">
        <f t="shared" si="918"/>
        <v>08</v>
      </c>
      <c r="AC311" s="19" t="str">
        <f t="shared" ref="AC311:AD311" si="925">AC310</f>
        <v>84</v>
      </c>
      <c r="AD311" s="19" t="str">
        <f t="shared" si="925"/>
        <v>45</v>
      </c>
      <c r="AE311" s="20">
        <f>ROUNDUP(((((72+30)*2)+3)*0.0254),3)</f>
        <v>5.258</v>
      </c>
      <c r="AG311" s="21">
        <f t="shared" si="922"/>
        <v>1</v>
      </c>
      <c r="AH311">
        <f>VLOOKUP(R311,'Rm-feb-24'!B:P,15,0)</f>
        <v>5.9957000000000003</v>
      </c>
      <c r="AI311" s="19">
        <f t="shared" si="910"/>
        <v>5.9957000000000003</v>
      </c>
      <c r="AJ311" s="41"/>
      <c r="AK311" s="41"/>
      <c r="AL311" s="41"/>
      <c r="AM311" s="41"/>
      <c r="AN311" s="41"/>
      <c r="AO311" s="41"/>
      <c r="AP311" s="41"/>
      <c r="AQ311" s="41"/>
      <c r="AR311" s="41"/>
      <c r="AS311" s="43"/>
      <c r="AT311" s="37">
        <f t="shared" ref="AT311:AU311" si="926">AT310</f>
        <v>170.32599999999999</v>
      </c>
      <c r="AU311" s="31">
        <f t="shared" si="926"/>
        <v>192</v>
      </c>
    </row>
    <row r="312" spans="1:47">
      <c r="A312" s="40">
        <v>311</v>
      </c>
      <c r="B312" s="39">
        <v>5</v>
      </c>
      <c r="C312" s="15">
        <f t="shared" ref="C312:H312" si="927">C311</f>
        <v>35</v>
      </c>
      <c r="D312" s="15" t="str">
        <f t="shared" si="927"/>
        <v>28.03.2024</v>
      </c>
      <c r="E312" s="16" t="str">
        <f t="shared" si="927"/>
        <v>SFG-FRBNET-MEM-BOR-84X45X08</v>
      </c>
      <c r="F312" s="16" t="str">
        <f t="shared" si="927"/>
        <v>Restonic Hotel Motel Bonnell Euro Top Memory Border 84X45X08</v>
      </c>
      <c r="G312" s="16" t="str">
        <f t="shared" si="927"/>
        <v>SFG-FRBNET-MEM-BOR-84X45X08</v>
      </c>
      <c r="H312" s="16" t="str">
        <f t="shared" si="927"/>
        <v>Restonic Hotel Motel Bonnell Euro Top Memory Border 84X45X08</v>
      </c>
      <c r="I312" s="16" t="s">
        <v>2288</v>
      </c>
      <c r="J312" s="16" t="s">
        <v>2289</v>
      </c>
      <c r="K312" s="16" t="s">
        <v>2290</v>
      </c>
      <c r="L312" s="16" t="s">
        <v>25</v>
      </c>
      <c r="M312" s="17">
        <v>1</v>
      </c>
      <c r="N312" s="16" t="s">
        <v>2291</v>
      </c>
      <c r="O312" s="16" t="s">
        <v>2292</v>
      </c>
      <c r="P312" s="18">
        <v>50</v>
      </c>
      <c r="Q312" s="16" t="s">
        <v>2293</v>
      </c>
      <c r="R312" s="35" t="s">
        <v>459</v>
      </c>
      <c r="S312" s="35" t="s">
        <v>460</v>
      </c>
      <c r="T312" s="35" t="s">
        <v>25</v>
      </c>
      <c r="U312" s="36">
        <v>1</v>
      </c>
      <c r="V312" s="16" t="s">
        <v>2294</v>
      </c>
      <c r="W312" s="16" t="s">
        <v>2276</v>
      </c>
      <c r="X312" s="16" t="s">
        <v>2295</v>
      </c>
      <c r="Y312" s="29" t="str">
        <f t="shared" si="915"/>
        <v>84X45X08</v>
      </c>
      <c r="Z312" s="30" t="str">
        <f t="shared" si="916"/>
        <v>84</v>
      </c>
      <c r="AA312" s="30" t="str">
        <f t="shared" si="917"/>
        <v>45</v>
      </c>
      <c r="AB312" s="30" t="str">
        <f t="shared" si="918"/>
        <v>08</v>
      </c>
      <c r="AC312" s="19" t="str">
        <f t="shared" ref="AC312:AD312" si="928">AC311</f>
        <v>84</v>
      </c>
      <c r="AD312" s="19" t="str">
        <f t="shared" si="928"/>
        <v>45</v>
      </c>
      <c r="AG312" s="21">
        <f t="shared" si="922"/>
        <v>1</v>
      </c>
      <c r="AH312">
        <f>VLOOKUP(R312,'Rm-feb-24'!B:P,15,0)</f>
        <v>1.3274999999999999</v>
      </c>
      <c r="AI312" s="19">
        <f t="shared" si="910"/>
        <v>1.3274999999999999</v>
      </c>
      <c r="AJ312" s="41"/>
      <c r="AK312" s="41"/>
      <c r="AL312" s="41"/>
      <c r="AM312" s="41"/>
      <c r="AN312" s="41"/>
      <c r="AO312" s="41"/>
      <c r="AP312" s="41"/>
      <c r="AQ312" s="41"/>
      <c r="AR312" s="41"/>
      <c r="AS312" s="43"/>
      <c r="AT312" s="37">
        <f t="shared" ref="AT312:AU312" si="929">AT311</f>
        <v>170.32599999999999</v>
      </c>
      <c r="AU312" s="31">
        <f t="shared" si="929"/>
        <v>192</v>
      </c>
    </row>
    <row r="313" spans="1:47">
      <c r="A313" s="40">
        <v>312</v>
      </c>
      <c r="B313" s="39">
        <v>6</v>
      </c>
      <c r="C313" s="15">
        <f t="shared" ref="C313:H313" si="930">C312</f>
        <v>35</v>
      </c>
      <c r="D313" s="15" t="str">
        <f t="shared" si="930"/>
        <v>28.03.2024</v>
      </c>
      <c r="E313" s="16" t="str">
        <f t="shared" si="930"/>
        <v>SFG-FRBNET-MEM-BOR-84X45X08</v>
      </c>
      <c r="F313" s="16" t="str">
        <f t="shared" si="930"/>
        <v>Restonic Hotel Motel Bonnell Euro Top Memory Border 84X45X08</v>
      </c>
      <c r="G313" s="16" t="str">
        <f t="shared" si="930"/>
        <v>SFG-FRBNET-MEM-BOR-84X45X08</v>
      </c>
      <c r="H313" s="16" t="str">
        <f t="shared" si="930"/>
        <v>Restonic Hotel Motel Bonnell Euro Top Memory Border 84X45X08</v>
      </c>
      <c r="I313" s="16" t="s">
        <v>2288</v>
      </c>
      <c r="J313" s="16" t="s">
        <v>2289</v>
      </c>
      <c r="K313" s="16" t="s">
        <v>2290</v>
      </c>
      <c r="L313" s="16" t="s">
        <v>25</v>
      </c>
      <c r="M313" s="17">
        <v>1</v>
      </c>
      <c r="N313" s="16" t="s">
        <v>2291</v>
      </c>
      <c r="O313" s="16" t="s">
        <v>2292</v>
      </c>
      <c r="P313" s="18">
        <v>60</v>
      </c>
      <c r="Q313" s="16" t="s">
        <v>2293</v>
      </c>
      <c r="R313" s="35" t="s">
        <v>2232</v>
      </c>
      <c r="S313" s="35" t="s">
        <v>2233</v>
      </c>
      <c r="T313" s="35" t="s">
        <v>25</v>
      </c>
      <c r="U313" s="36">
        <v>1</v>
      </c>
      <c r="V313" s="16" t="s">
        <v>2294</v>
      </c>
      <c r="W313" s="16" t="s">
        <v>2276</v>
      </c>
      <c r="X313" s="16" t="s">
        <v>2295</v>
      </c>
      <c r="Y313" s="29" t="str">
        <f t="shared" si="915"/>
        <v>84X45X08</v>
      </c>
      <c r="Z313" s="30" t="str">
        <f t="shared" si="916"/>
        <v>84</v>
      </c>
      <c r="AA313" s="30" t="str">
        <f t="shared" si="917"/>
        <v>45</v>
      </c>
      <c r="AB313" s="30" t="str">
        <f t="shared" si="918"/>
        <v>08</v>
      </c>
      <c r="AC313" s="19" t="str">
        <f t="shared" ref="AC313:AD313" si="931">AC312</f>
        <v>84</v>
      </c>
      <c r="AD313" s="19" t="str">
        <f t="shared" si="931"/>
        <v>45</v>
      </c>
      <c r="AG313" s="21">
        <f t="shared" si="922"/>
        <v>1</v>
      </c>
      <c r="AH313">
        <f>VLOOKUP(R313,'Rm-feb-24'!B:P,15,0)</f>
        <v>1.7318</v>
      </c>
      <c r="AI313" s="19">
        <f t="shared" si="910"/>
        <v>1.7318</v>
      </c>
      <c r="AJ313" s="41"/>
      <c r="AK313" s="41"/>
      <c r="AL313" s="41"/>
      <c r="AM313" s="41"/>
      <c r="AN313" s="41"/>
      <c r="AO313" s="41"/>
      <c r="AP313" s="41"/>
      <c r="AQ313" s="41"/>
      <c r="AR313" s="41"/>
      <c r="AS313" s="43"/>
      <c r="AT313" s="37">
        <f t="shared" ref="AT313:AU313" si="932">AT312</f>
        <v>170.32599999999999</v>
      </c>
      <c r="AU313" s="31">
        <f t="shared" si="932"/>
        <v>192</v>
      </c>
    </row>
    <row r="314" spans="1:47">
      <c r="A314" s="40">
        <v>313</v>
      </c>
      <c r="B314" s="39">
        <v>7</v>
      </c>
      <c r="C314" s="15">
        <f t="shared" ref="C314:H314" si="933">C313</f>
        <v>35</v>
      </c>
      <c r="D314" s="15" t="str">
        <f t="shared" si="933"/>
        <v>28.03.2024</v>
      </c>
      <c r="E314" s="16" t="str">
        <f t="shared" si="933"/>
        <v>SFG-FRBNET-MEM-BOR-84X45X08</v>
      </c>
      <c r="F314" s="16" t="str">
        <f t="shared" si="933"/>
        <v>Restonic Hotel Motel Bonnell Euro Top Memory Border 84X45X08</v>
      </c>
      <c r="G314" s="16" t="str">
        <f t="shared" si="933"/>
        <v>SFG-FRBNET-MEM-BOR-84X45X08</v>
      </c>
      <c r="H314" s="16" t="str">
        <f t="shared" si="933"/>
        <v>Restonic Hotel Motel Bonnell Euro Top Memory Border 84X45X08</v>
      </c>
      <c r="I314" s="16" t="s">
        <v>2288</v>
      </c>
      <c r="J314" s="16" t="s">
        <v>2289</v>
      </c>
      <c r="K314" s="16" t="s">
        <v>2290</v>
      </c>
      <c r="L314" s="16" t="s">
        <v>25</v>
      </c>
      <c r="M314" s="17">
        <v>1</v>
      </c>
      <c r="N314" s="16" t="s">
        <v>2291</v>
      </c>
      <c r="O314" s="16" t="s">
        <v>2292</v>
      </c>
      <c r="P314" s="18">
        <v>70</v>
      </c>
      <c r="Q314" s="16" t="s">
        <v>2293</v>
      </c>
      <c r="R314" s="35" t="s">
        <v>18739</v>
      </c>
      <c r="S314" s="35" t="s">
        <v>34278</v>
      </c>
      <c r="T314" s="35" t="s">
        <v>192</v>
      </c>
      <c r="U314" s="36">
        <v>0.64</v>
      </c>
      <c r="V314" s="16" t="s">
        <v>2292</v>
      </c>
      <c r="W314" s="16" t="s">
        <v>2276</v>
      </c>
      <c r="X314" s="16" t="s">
        <v>2295</v>
      </c>
      <c r="Y314" s="29" t="str">
        <f t="shared" si="915"/>
        <v>84X45X08</v>
      </c>
      <c r="Z314" s="30" t="str">
        <f t="shared" si="916"/>
        <v>84</v>
      </c>
      <c r="AA314" s="30" t="str">
        <f t="shared" si="917"/>
        <v>45</v>
      </c>
      <c r="AB314" s="30" t="str">
        <f t="shared" si="918"/>
        <v>08</v>
      </c>
      <c r="AC314" s="19" t="str">
        <f t="shared" ref="AC314:AD314" si="934">AC313</f>
        <v>84</v>
      </c>
      <c r="AD314" s="19" t="str">
        <f t="shared" si="934"/>
        <v>45</v>
      </c>
      <c r="AG314" s="21">
        <f t="shared" si="922"/>
        <v>0.64</v>
      </c>
      <c r="AH314" s="25">
        <f>VLOOKUP(R314,'SFG-RM'!A:B,2,0)</f>
        <v>14.621455289401199</v>
      </c>
      <c r="AI314" s="19">
        <f t="shared" si="910"/>
        <v>9.3577313852167681</v>
      </c>
      <c r="AJ314" s="41"/>
      <c r="AK314" s="41"/>
      <c r="AL314" s="41"/>
      <c r="AM314" s="41"/>
      <c r="AN314" s="41"/>
      <c r="AO314" s="41"/>
      <c r="AP314" s="41"/>
      <c r="AQ314" s="41"/>
      <c r="AR314" s="41"/>
      <c r="AS314" s="43"/>
      <c r="AT314" s="37">
        <f t="shared" ref="AT314:AU314" si="935">AT313</f>
        <v>170.32599999999999</v>
      </c>
      <c r="AU314" s="31">
        <f t="shared" si="935"/>
        <v>192</v>
      </c>
    </row>
    <row r="315" spans="1:47">
      <c r="A315" s="40">
        <v>314</v>
      </c>
      <c r="B315" s="39">
        <v>8</v>
      </c>
      <c r="C315" s="15">
        <f t="shared" ref="C315:H315" si="936">C314</f>
        <v>35</v>
      </c>
      <c r="D315" s="15" t="str">
        <f t="shared" si="936"/>
        <v>28.03.2024</v>
      </c>
      <c r="E315" s="16" t="str">
        <f t="shared" si="936"/>
        <v>SFG-FRBNET-MEM-BOR-84X45X08</v>
      </c>
      <c r="F315" s="16" t="str">
        <f t="shared" si="936"/>
        <v>Restonic Hotel Motel Bonnell Euro Top Memory Border 84X45X08</v>
      </c>
      <c r="G315" s="16" t="str">
        <f t="shared" si="936"/>
        <v>SFG-FRBNET-MEM-BOR-84X45X08</v>
      </c>
      <c r="H315" s="16" t="str">
        <f t="shared" si="936"/>
        <v>Restonic Hotel Motel Bonnell Euro Top Memory Border 84X45X08</v>
      </c>
      <c r="I315" s="16" t="s">
        <v>2288</v>
      </c>
      <c r="J315" s="16" t="s">
        <v>2289</v>
      </c>
      <c r="K315" s="16" t="s">
        <v>2290</v>
      </c>
      <c r="L315" s="16" t="s">
        <v>25</v>
      </c>
      <c r="M315" s="17">
        <v>1</v>
      </c>
      <c r="N315" s="16" t="s">
        <v>2291</v>
      </c>
      <c r="O315" s="16" t="s">
        <v>2292</v>
      </c>
      <c r="P315" s="18">
        <v>80</v>
      </c>
      <c r="Q315" s="16" t="s">
        <v>2293</v>
      </c>
      <c r="R315" s="35" t="s">
        <v>1479</v>
      </c>
      <c r="S315" s="35" t="s">
        <v>1480</v>
      </c>
      <c r="T315" s="35" t="s">
        <v>165</v>
      </c>
      <c r="U315" s="36">
        <v>2</v>
      </c>
      <c r="V315" s="16" t="s">
        <v>2294</v>
      </c>
      <c r="W315" s="16" t="s">
        <v>2276</v>
      </c>
      <c r="X315" s="16" t="s">
        <v>2295</v>
      </c>
      <c r="Y315" s="29" t="str">
        <f t="shared" si="915"/>
        <v>84X45X08</v>
      </c>
      <c r="Z315" s="30" t="str">
        <f t="shared" si="916"/>
        <v>84</v>
      </c>
      <c r="AA315" s="30" t="str">
        <f t="shared" si="917"/>
        <v>45</v>
      </c>
      <c r="AB315" s="30" t="str">
        <f t="shared" si="918"/>
        <v>08</v>
      </c>
      <c r="AC315" s="19" t="str">
        <f t="shared" ref="AC315:AD315" si="937">AC314</f>
        <v>84</v>
      </c>
      <c r="AD315" s="19" t="str">
        <f t="shared" si="937"/>
        <v>45</v>
      </c>
      <c r="AG315" s="21">
        <f t="shared" si="922"/>
        <v>2</v>
      </c>
      <c r="AH315">
        <f>VLOOKUP(R315,'Rm-feb-24'!B:P,15,0)</f>
        <v>4.6721000000000004</v>
      </c>
      <c r="AI315" s="19">
        <f t="shared" si="910"/>
        <v>9.3442000000000007</v>
      </c>
      <c r="AJ315" s="41"/>
      <c r="AK315" s="41"/>
      <c r="AL315" s="41"/>
      <c r="AM315" s="41"/>
      <c r="AN315" s="41"/>
      <c r="AO315" s="41"/>
      <c r="AP315" s="41"/>
      <c r="AQ315" s="41"/>
      <c r="AR315" s="41"/>
      <c r="AS315" s="43"/>
      <c r="AT315" s="37">
        <f t="shared" ref="AT315:AU315" si="938">AT314</f>
        <v>170.32599999999999</v>
      </c>
      <c r="AU315" s="31">
        <f t="shared" si="938"/>
        <v>192</v>
      </c>
    </row>
    <row r="316" spans="1:47">
      <c r="A316" s="40">
        <v>315</v>
      </c>
    </row>
    <row r="317" spans="1:47">
      <c r="A317" s="40">
        <v>316</v>
      </c>
      <c r="B317" s="39">
        <v>1</v>
      </c>
      <c r="C317" s="15">
        <v>36</v>
      </c>
      <c r="D317" s="15" t="s">
        <v>34276</v>
      </c>
      <c r="E317" s="38" t="s">
        <v>34350</v>
      </c>
      <c r="F317" s="38" t="s">
        <v>34351</v>
      </c>
      <c r="G317" s="16" t="str">
        <f>E317</f>
        <v>SFG-FRBNET-MEM-BOR-84X51X08</v>
      </c>
      <c r="H317" s="16" t="str">
        <f>F317</f>
        <v>Restonic Hotel Motel Bonnell Euro Top Memory Border 84X51X08</v>
      </c>
      <c r="I317" s="16" t="s">
        <v>2288</v>
      </c>
      <c r="J317" s="16" t="s">
        <v>2289</v>
      </c>
      <c r="K317" s="16" t="s">
        <v>2290</v>
      </c>
      <c r="L317" s="16" t="s">
        <v>25</v>
      </c>
      <c r="M317" s="17">
        <v>1</v>
      </c>
      <c r="N317" s="16" t="s">
        <v>2291</v>
      </c>
      <c r="O317" s="16" t="s">
        <v>2292</v>
      </c>
      <c r="P317" s="18">
        <v>10</v>
      </c>
      <c r="Q317" s="16" t="s">
        <v>2293</v>
      </c>
      <c r="R317" s="35" t="s">
        <v>1659</v>
      </c>
      <c r="S317" s="35" t="s">
        <v>1660</v>
      </c>
      <c r="T317" s="35" t="s">
        <v>192</v>
      </c>
      <c r="U317" s="17">
        <v>5.6</v>
      </c>
      <c r="V317" s="16" t="s">
        <v>2294</v>
      </c>
      <c r="W317" s="16" t="s">
        <v>2276</v>
      </c>
      <c r="X317" s="16" t="s">
        <v>2295</v>
      </c>
      <c r="Y317" s="29" t="str">
        <f>RIGHT(E317,8)</f>
        <v>84X51X08</v>
      </c>
      <c r="Z317" s="30" t="str">
        <f>LEFT(Y317,2)</f>
        <v>84</v>
      </c>
      <c r="AA317" s="30" t="str">
        <f>MID(Y317,4,2)</f>
        <v>51</v>
      </c>
      <c r="AB317" s="30" t="str">
        <f>RIGHT(Y317,2)</f>
        <v>08</v>
      </c>
      <c r="AC317" s="19" t="str">
        <f>Z317</f>
        <v>84</v>
      </c>
      <c r="AD317" s="19" t="str">
        <f>AA317</f>
        <v>51</v>
      </c>
      <c r="AG317" s="20">
        <f>U317/10000</f>
        <v>5.5999999999999995E-4</v>
      </c>
      <c r="AH317">
        <f>VLOOKUP(R317,'Rm-feb-24'!B:P,15,0)</f>
        <v>231.14230000000001</v>
      </c>
      <c r="AI317" s="19">
        <f t="shared" ref="AI317:AI324" si="939">AG317*AH317</f>
        <v>0.129439688</v>
      </c>
      <c r="AJ317" s="41">
        <f>SUM(AI317:AI324)</f>
        <v>176.87611244066676</v>
      </c>
      <c r="AK317" s="41">
        <f>ROUND(AJ317,3)</f>
        <v>176.876</v>
      </c>
      <c r="AL317" s="41">
        <f>AK317</f>
        <v>176.876</v>
      </c>
      <c r="AM317" s="41">
        <f>+AL317+AR317</f>
        <v>198.764228124</v>
      </c>
      <c r="AN317" s="41">
        <f>+SUM(((AL317*3%*18%)))</f>
        <v>0.95513039999999994</v>
      </c>
      <c r="AO317" s="41">
        <f t="shared" ref="AO317" si="940">+SUM(((AL317*14.33%*53%)))</f>
        <v>13.433555324000002</v>
      </c>
      <c r="AP317" s="41">
        <f t="shared" ref="AP317" si="941">+SUM(((AL317*5.92%*53%)))</f>
        <v>5.5496613760000004</v>
      </c>
      <c r="AQ317" s="41">
        <f t="shared" ref="AQ317" si="942">+SUM(((AL317*2.08%*53%)))</f>
        <v>1.9498810240000002</v>
      </c>
      <c r="AR317" s="41">
        <f>SUM(AN317:AQ317)</f>
        <v>21.888228124000001</v>
      </c>
      <c r="AS317" s="42">
        <f>ROUNDUP(AM317,0)</f>
        <v>199</v>
      </c>
      <c r="AT317" s="37">
        <f>AL317</f>
        <v>176.876</v>
      </c>
      <c r="AU317" s="31">
        <f>AS317</f>
        <v>199</v>
      </c>
    </row>
    <row r="318" spans="1:47">
      <c r="A318" s="40">
        <v>317</v>
      </c>
      <c r="B318" s="39">
        <v>2</v>
      </c>
      <c r="C318" s="15">
        <f t="shared" ref="C318:H318" si="943">C317</f>
        <v>36</v>
      </c>
      <c r="D318" s="15" t="str">
        <f t="shared" si="943"/>
        <v>28.03.2024</v>
      </c>
      <c r="E318" s="16" t="str">
        <f t="shared" si="943"/>
        <v>SFG-FRBNET-MEM-BOR-84X51X08</v>
      </c>
      <c r="F318" s="16" t="str">
        <f t="shared" si="943"/>
        <v>Restonic Hotel Motel Bonnell Euro Top Memory Border 84X51X08</v>
      </c>
      <c r="G318" s="16" t="str">
        <f t="shared" si="943"/>
        <v>SFG-FRBNET-MEM-BOR-84X51X08</v>
      </c>
      <c r="H318" s="16" t="str">
        <f t="shared" si="943"/>
        <v>Restonic Hotel Motel Bonnell Euro Top Memory Border 84X51X08</v>
      </c>
      <c r="I318" s="16" t="s">
        <v>2288</v>
      </c>
      <c r="J318" s="16" t="s">
        <v>2289</v>
      </c>
      <c r="K318" s="16" t="s">
        <v>2290</v>
      </c>
      <c r="L318" s="16" t="s">
        <v>25</v>
      </c>
      <c r="M318" s="17">
        <v>1</v>
      </c>
      <c r="N318" s="16" t="s">
        <v>2291</v>
      </c>
      <c r="O318" s="16" t="s">
        <v>2292</v>
      </c>
      <c r="P318" s="18">
        <v>20</v>
      </c>
      <c r="Q318" s="16" t="s">
        <v>2293</v>
      </c>
      <c r="R318" s="35" t="s">
        <v>698</v>
      </c>
      <c r="S318" s="35" t="s">
        <v>699</v>
      </c>
      <c r="T318" s="35" t="s">
        <v>192</v>
      </c>
      <c r="U318" s="17">
        <v>5</v>
      </c>
      <c r="V318" s="16" t="s">
        <v>2294</v>
      </c>
      <c r="W318" s="16" t="s">
        <v>2276</v>
      </c>
      <c r="X318" s="16" t="s">
        <v>2295</v>
      </c>
      <c r="Y318" s="29" t="str">
        <f t="shared" ref="Y318:Y324" si="944">RIGHT(E318,8)</f>
        <v>84X51X08</v>
      </c>
      <c r="Z318" s="30" t="str">
        <f t="shared" ref="Z318:Z324" si="945">LEFT(Y318,2)</f>
        <v>84</v>
      </c>
      <c r="AA318" s="30" t="str">
        <f t="shared" ref="AA318:AA324" si="946">MID(Y318,4,2)</f>
        <v>51</v>
      </c>
      <c r="AB318" s="30" t="str">
        <f t="shared" ref="AB318:AB324" si="947">RIGHT(Y318,2)</f>
        <v>08</v>
      </c>
      <c r="AC318" s="19" t="str">
        <f>AC317</f>
        <v>84</v>
      </c>
      <c r="AD318" s="19" t="str">
        <f>AD317</f>
        <v>51</v>
      </c>
      <c r="AG318" s="20">
        <f>U318/5000</f>
        <v>1E-3</v>
      </c>
      <c r="AH318">
        <f>VLOOKUP(R318,'Rm-feb-24'!B:P,15,0)</f>
        <v>58</v>
      </c>
      <c r="AI318" s="19">
        <f t="shared" si="939"/>
        <v>5.8000000000000003E-2</v>
      </c>
      <c r="AJ318" s="41"/>
      <c r="AK318" s="41"/>
      <c r="AL318" s="41"/>
      <c r="AM318" s="41"/>
      <c r="AN318" s="41"/>
      <c r="AO318" s="41"/>
      <c r="AP318" s="41"/>
      <c r="AQ318" s="41"/>
      <c r="AR318" s="41"/>
      <c r="AS318" s="43"/>
      <c r="AT318" s="37">
        <f t="shared" ref="AT318:AU324" si="948">AT317</f>
        <v>176.876</v>
      </c>
      <c r="AU318" s="31">
        <f t="shared" si="948"/>
        <v>199</v>
      </c>
    </row>
    <row r="319" spans="1:47">
      <c r="A319" s="40">
        <v>318</v>
      </c>
      <c r="B319" s="39">
        <v>3</v>
      </c>
      <c r="C319" s="15">
        <f t="shared" ref="C319:H319" si="949">C318</f>
        <v>36</v>
      </c>
      <c r="D319" s="15" t="str">
        <f t="shared" si="949"/>
        <v>28.03.2024</v>
      </c>
      <c r="E319" s="16" t="str">
        <f t="shared" si="949"/>
        <v>SFG-FRBNET-MEM-BOR-84X51X08</v>
      </c>
      <c r="F319" s="16" t="str">
        <f t="shared" si="949"/>
        <v>Restonic Hotel Motel Bonnell Euro Top Memory Border 84X51X08</v>
      </c>
      <c r="G319" s="16" t="str">
        <f t="shared" si="949"/>
        <v>SFG-FRBNET-MEM-BOR-84X51X08</v>
      </c>
      <c r="H319" s="16" t="str">
        <f t="shared" si="949"/>
        <v>Restonic Hotel Motel Bonnell Euro Top Memory Border 84X51X08</v>
      </c>
      <c r="I319" s="16" t="s">
        <v>2288</v>
      </c>
      <c r="J319" s="16" t="s">
        <v>2289</v>
      </c>
      <c r="K319" s="16" t="s">
        <v>2290</v>
      </c>
      <c r="L319" s="16" t="s">
        <v>25</v>
      </c>
      <c r="M319" s="17">
        <v>1</v>
      </c>
      <c r="N319" s="16" t="s">
        <v>2291</v>
      </c>
      <c r="O319" s="16" t="s">
        <v>2292</v>
      </c>
      <c r="P319" s="18">
        <v>30</v>
      </c>
      <c r="Q319" s="16" t="s">
        <v>2293</v>
      </c>
      <c r="R319" s="35" t="s">
        <v>18727</v>
      </c>
      <c r="S319" s="35" t="s">
        <v>34279</v>
      </c>
      <c r="T319" s="35" t="s">
        <v>192</v>
      </c>
      <c r="U319" s="17">
        <f>AE319</f>
        <v>6.9350000000000005</v>
      </c>
      <c r="V319" s="16" t="s">
        <v>2292</v>
      </c>
      <c r="W319" s="16" t="s">
        <v>2276</v>
      </c>
      <c r="X319" s="16" t="s">
        <v>2295</v>
      </c>
      <c r="Y319" s="29" t="str">
        <f t="shared" si="944"/>
        <v>84X51X08</v>
      </c>
      <c r="Z319" s="30" t="str">
        <f t="shared" si="945"/>
        <v>84</v>
      </c>
      <c r="AA319" s="30" t="str">
        <f t="shared" si="946"/>
        <v>51</v>
      </c>
      <c r="AB319" s="30" t="str">
        <f t="shared" si="947"/>
        <v>08</v>
      </c>
      <c r="AC319" s="19" t="str">
        <f t="shared" ref="AC319:AD319" si="950">AC318</f>
        <v>84</v>
      </c>
      <c r="AD319" s="19" t="str">
        <f t="shared" si="950"/>
        <v>51</v>
      </c>
      <c r="AE319" s="20">
        <f>ROUNDUP(((((AC319+AD319)*2)+3)*0.0254),3)</f>
        <v>6.9350000000000005</v>
      </c>
      <c r="AG319" s="21">
        <f t="shared" ref="AG319:AG324" si="951">U319</f>
        <v>6.9350000000000005</v>
      </c>
      <c r="AH319" s="25">
        <f>VLOOKUP(R319,'SFG-RM'!A:B,2,0)</f>
        <v>21.475377269999999</v>
      </c>
      <c r="AI319" s="19">
        <f t="shared" si="939"/>
        <v>148.93174136745</v>
      </c>
      <c r="AJ319" s="41"/>
      <c r="AK319" s="41"/>
      <c r="AL319" s="41"/>
      <c r="AM319" s="41"/>
      <c r="AN319" s="41"/>
      <c r="AO319" s="41"/>
      <c r="AP319" s="41"/>
      <c r="AQ319" s="41"/>
      <c r="AR319" s="41"/>
      <c r="AS319" s="43"/>
      <c r="AT319" s="37">
        <f t="shared" si="948"/>
        <v>176.876</v>
      </c>
      <c r="AU319" s="31">
        <f t="shared" si="948"/>
        <v>199</v>
      </c>
    </row>
    <row r="320" spans="1:47">
      <c r="A320" s="40">
        <v>319</v>
      </c>
      <c r="B320" s="39">
        <v>4</v>
      </c>
      <c r="C320" s="15">
        <f t="shared" ref="C320:H320" si="952">C319</f>
        <v>36</v>
      </c>
      <c r="D320" s="15" t="str">
        <f t="shared" si="952"/>
        <v>28.03.2024</v>
      </c>
      <c r="E320" s="16" t="str">
        <f t="shared" si="952"/>
        <v>SFG-FRBNET-MEM-BOR-84X51X08</v>
      </c>
      <c r="F320" s="16" t="str">
        <f t="shared" si="952"/>
        <v>Restonic Hotel Motel Bonnell Euro Top Memory Border 84X51X08</v>
      </c>
      <c r="G320" s="16" t="str">
        <f t="shared" si="952"/>
        <v>SFG-FRBNET-MEM-BOR-84X51X08</v>
      </c>
      <c r="H320" s="16" t="str">
        <f t="shared" si="952"/>
        <v>Restonic Hotel Motel Bonnell Euro Top Memory Border 84X51X08</v>
      </c>
      <c r="I320" s="16" t="s">
        <v>2288</v>
      </c>
      <c r="J320" s="16" t="s">
        <v>2289</v>
      </c>
      <c r="K320" s="16" t="s">
        <v>2290</v>
      </c>
      <c r="L320" s="16" t="s">
        <v>25</v>
      </c>
      <c r="M320" s="17">
        <v>1</v>
      </c>
      <c r="N320" s="16" t="s">
        <v>2291</v>
      </c>
      <c r="O320" s="16" t="s">
        <v>2292</v>
      </c>
      <c r="P320" s="18">
        <v>40</v>
      </c>
      <c r="Q320" s="16" t="s">
        <v>2293</v>
      </c>
      <c r="R320" s="35" t="s">
        <v>1964</v>
      </c>
      <c r="S320" s="35" t="s">
        <v>1965</v>
      </c>
      <c r="T320" s="35" t="s">
        <v>25</v>
      </c>
      <c r="U320" s="36">
        <v>1</v>
      </c>
      <c r="V320" s="16" t="s">
        <v>2294</v>
      </c>
      <c r="W320" s="16" t="s">
        <v>2276</v>
      </c>
      <c r="X320" s="16" t="s">
        <v>2295</v>
      </c>
      <c r="Y320" s="29" t="str">
        <f t="shared" si="944"/>
        <v>84X51X08</v>
      </c>
      <c r="Z320" s="30" t="str">
        <f t="shared" si="945"/>
        <v>84</v>
      </c>
      <c r="AA320" s="30" t="str">
        <f t="shared" si="946"/>
        <v>51</v>
      </c>
      <c r="AB320" s="30" t="str">
        <f t="shared" si="947"/>
        <v>08</v>
      </c>
      <c r="AC320" s="19" t="str">
        <f t="shared" ref="AC320:AD320" si="953">AC319</f>
        <v>84</v>
      </c>
      <c r="AD320" s="19" t="str">
        <f t="shared" si="953"/>
        <v>51</v>
      </c>
      <c r="AE320" s="20">
        <f>ROUNDUP(((((72+30)*2)+3)*0.0254),3)</f>
        <v>5.258</v>
      </c>
      <c r="AG320" s="21">
        <f t="shared" si="951"/>
        <v>1</v>
      </c>
      <c r="AH320">
        <f>VLOOKUP(R320,'Rm-feb-24'!B:P,15,0)</f>
        <v>5.9957000000000003</v>
      </c>
      <c r="AI320" s="19">
        <f t="shared" si="939"/>
        <v>5.9957000000000003</v>
      </c>
      <c r="AJ320" s="41"/>
      <c r="AK320" s="41"/>
      <c r="AL320" s="41"/>
      <c r="AM320" s="41"/>
      <c r="AN320" s="41"/>
      <c r="AO320" s="41"/>
      <c r="AP320" s="41"/>
      <c r="AQ320" s="41"/>
      <c r="AR320" s="41"/>
      <c r="AS320" s="43"/>
      <c r="AT320" s="37">
        <f t="shared" si="948"/>
        <v>176.876</v>
      </c>
      <c r="AU320" s="31">
        <f t="shared" si="948"/>
        <v>199</v>
      </c>
    </row>
    <row r="321" spans="1:47">
      <c r="A321" s="40">
        <v>320</v>
      </c>
      <c r="B321" s="39">
        <v>5</v>
      </c>
      <c r="C321" s="15">
        <f t="shared" ref="C321:H321" si="954">C320</f>
        <v>36</v>
      </c>
      <c r="D321" s="15" t="str">
        <f t="shared" si="954"/>
        <v>28.03.2024</v>
      </c>
      <c r="E321" s="16" t="str">
        <f t="shared" si="954"/>
        <v>SFG-FRBNET-MEM-BOR-84X51X08</v>
      </c>
      <c r="F321" s="16" t="str">
        <f t="shared" si="954"/>
        <v>Restonic Hotel Motel Bonnell Euro Top Memory Border 84X51X08</v>
      </c>
      <c r="G321" s="16" t="str">
        <f t="shared" si="954"/>
        <v>SFG-FRBNET-MEM-BOR-84X51X08</v>
      </c>
      <c r="H321" s="16" t="str">
        <f t="shared" si="954"/>
        <v>Restonic Hotel Motel Bonnell Euro Top Memory Border 84X51X08</v>
      </c>
      <c r="I321" s="16" t="s">
        <v>2288</v>
      </c>
      <c r="J321" s="16" t="s">
        <v>2289</v>
      </c>
      <c r="K321" s="16" t="s">
        <v>2290</v>
      </c>
      <c r="L321" s="16" t="s">
        <v>25</v>
      </c>
      <c r="M321" s="17">
        <v>1</v>
      </c>
      <c r="N321" s="16" t="s">
        <v>2291</v>
      </c>
      <c r="O321" s="16" t="s">
        <v>2292</v>
      </c>
      <c r="P321" s="18">
        <v>50</v>
      </c>
      <c r="Q321" s="16" t="s">
        <v>2293</v>
      </c>
      <c r="R321" s="35" t="s">
        <v>459</v>
      </c>
      <c r="S321" s="35" t="s">
        <v>460</v>
      </c>
      <c r="T321" s="35" t="s">
        <v>25</v>
      </c>
      <c r="U321" s="36">
        <v>1</v>
      </c>
      <c r="V321" s="16" t="s">
        <v>2294</v>
      </c>
      <c r="W321" s="16" t="s">
        <v>2276</v>
      </c>
      <c r="X321" s="16" t="s">
        <v>2295</v>
      </c>
      <c r="Y321" s="29" t="str">
        <f t="shared" si="944"/>
        <v>84X51X08</v>
      </c>
      <c r="Z321" s="30" t="str">
        <f t="shared" si="945"/>
        <v>84</v>
      </c>
      <c r="AA321" s="30" t="str">
        <f t="shared" si="946"/>
        <v>51</v>
      </c>
      <c r="AB321" s="30" t="str">
        <f t="shared" si="947"/>
        <v>08</v>
      </c>
      <c r="AC321" s="19" t="str">
        <f t="shared" ref="AC321:AD321" si="955">AC320</f>
        <v>84</v>
      </c>
      <c r="AD321" s="19" t="str">
        <f t="shared" si="955"/>
        <v>51</v>
      </c>
      <c r="AG321" s="21">
        <f t="shared" si="951"/>
        <v>1</v>
      </c>
      <c r="AH321">
        <f>VLOOKUP(R321,'Rm-feb-24'!B:P,15,0)</f>
        <v>1.3274999999999999</v>
      </c>
      <c r="AI321" s="19">
        <f t="shared" si="939"/>
        <v>1.3274999999999999</v>
      </c>
      <c r="AJ321" s="41"/>
      <c r="AK321" s="41"/>
      <c r="AL321" s="41"/>
      <c r="AM321" s="41"/>
      <c r="AN321" s="41"/>
      <c r="AO321" s="41"/>
      <c r="AP321" s="41"/>
      <c r="AQ321" s="41"/>
      <c r="AR321" s="41"/>
      <c r="AS321" s="43"/>
      <c r="AT321" s="37">
        <f t="shared" si="948"/>
        <v>176.876</v>
      </c>
      <c r="AU321" s="31">
        <f t="shared" si="948"/>
        <v>199</v>
      </c>
    </row>
    <row r="322" spans="1:47">
      <c r="A322" s="40">
        <v>321</v>
      </c>
      <c r="B322" s="39">
        <v>6</v>
      </c>
      <c r="C322" s="15">
        <f t="shared" ref="C322:H322" si="956">C321</f>
        <v>36</v>
      </c>
      <c r="D322" s="15" t="str">
        <f t="shared" si="956"/>
        <v>28.03.2024</v>
      </c>
      <c r="E322" s="16" t="str">
        <f t="shared" si="956"/>
        <v>SFG-FRBNET-MEM-BOR-84X51X08</v>
      </c>
      <c r="F322" s="16" t="str">
        <f t="shared" si="956"/>
        <v>Restonic Hotel Motel Bonnell Euro Top Memory Border 84X51X08</v>
      </c>
      <c r="G322" s="16" t="str">
        <f t="shared" si="956"/>
        <v>SFG-FRBNET-MEM-BOR-84X51X08</v>
      </c>
      <c r="H322" s="16" t="str">
        <f t="shared" si="956"/>
        <v>Restonic Hotel Motel Bonnell Euro Top Memory Border 84X51X08</v>
      </c>
      <c r="I322" s="16" t="s">
        <v>2288</v>
      </c>
      <c r="J322" s="16" t="s">
        <v>2289</v>
      </c>
      <c r="K322" s="16" t="s">
        <v>2290</v>
      </c>
      <c r="L322" s="16" t="s">
        <v>25</v>
      </c>
      <c r="M322" s="17">
        <v>1</v>
      </c>
      <c r="N322" s="16" t="s">
        <v>2291</v>
      </c>
      <c r="O322" s="16" t="s">
        <v>2292</v>
      </c>
      <c r="P322" s="18">
        <v>60</v>
      </c>
      <c r="Q322" s="16" t="s">
        <v>2293</v>
      </c>
      <c r="R322" s="35" t="s">
        <v>2232</v>
      </c>
      <c r="S322" s="35" t="s">
        <v>2233</v>
      </c>
      <c r="T322" s="35" t="s">
        <v>25</v>
      </c>
      <c r="U322" s="36">
        <v>1</v>
      </c>
      <c r="V322" s="16" t="s">
        <v>2294</v>
      </c>
      <c r="W322" s="16" t="s">
        <v>2276</v>
      </c>
      <c r="X322" s="16" t="s">
        <v>2295</v>
      </c>
      <c r="Y322" s="29" t="str">
        <f t="shared" si="944"/>
        <v>84X51X08</v>
      </c>
      <c r="Z322" s="30" t="str">
        <f t="shared" si="945"/>
        <v>84</v>
      </c>
      <c r="AA322" s="30" t="str">
        <f t="shared" si="946"/>
        <v>51</v>
      </c>
      <c r="AB322" s="30" t="str">
        <f t="shared" si="947"/>
        <v>08</v>
      </c>
      <c r="AC322" s="19" t="str">
        <f t="shared" ref="AC322:AD322" si="957">AC321</f>
        <v>84</v>
      </c>
      <c r="AD322" s="19" t="str">
        <f t="shared" si="957"/>
        <v>51</v>
      </c>
      <c r="AG322" s="21">
        <f t="shared" si="951"/>
        <v>1</v>
      </c>
      <c r="AH322">
        <f>VLOOKUP(R322,'Rm-feb-24'!B:P,15,0)</f>
        <v>1.7318</v>
      </c>
      <c r="AI322" s="19">
        <f t="shared" si="939"/>
        <v>1.7318</v>
      </c>
      <c r="AJ322" s="41"/>
      <c r="AK322" s="41"/>
      <c r="AL322" s="41"/>
      <c r="AM322" s="41"/>
      <c r="AN322" s="41"/>
      <c r="AO322" s="41"/>
      <c r="AP322" s="41"/>
      <c r="AQ322" s="41"/>
      <c r="AR322" s="41"/>
      <c r="AS322" s="43"/>
      <c r="AT322" s="37">
        <f t="shared" si="948"/>
        <v>176.876</v>
      </c>
      <c r="AU322" s="31">
        <f t="shared" si="948"/>
        <v>199</v>
      </c>
    </row>
    <row r="323" spans="1:47">
      <c r="A323" s="40">
        <v>322</v>
      </c>
      <c r="B323" s="39">
        <v>7</v>
      </c>
      <c r="C323" s="15">
        <f t="shared" ref="C323:H323" si="958">C322</f>
        <v>36</v>
      </c>
      <c r="D323" s="15" t="str">
        <f t="shared" si="958"/>
        <v>28.03.2024</v>
      </c>
      <c r="E323" s="16" t="str">
        <f t="shared" si="958"/>
        <v>SFG-FRBNET-MEM-BOR-84X51X08</v>
      </c>
      <c r="F323" s="16" t="str">
        <f t="shared" si="958"/>
        <v>Restonic Hotel Motel Bonnell Euro Top Memory Border 84X51X08</v>
      </c>
      <c r="G323" s="16" t="str">
        <f t="shared" si="958"/>
        <v>SFG-FRBNET-MEM-BOR-84X51X08</v>
      </c>
      <c r="H323" s="16" t="str">
        <f t="shared" si="958"/>
        <v>Restonic Hotel Motel Bonnell Euro Top Memory Border 84X51X08</v>
      </c>
      <c r="I323" s="16" t="s">
        <v>2288</v>
      </c>
      <c r="J323" s="16" t="s">
        <v>2289</v>
      </c>
      <c r="K323" s="16" t="s">
        <v>2290</v>
      </c>
      <c r="L323" s="16" t="s">
        <v>25</v>
      </c>
      <c r="M323" s="17">
        <v>1</v>
      </c>
      <c r="N323" s="16" t="s">
        <v>2291</v>
      </c>
      <c r="O323" s="16" t="s">
        <v>2292</v>
      </c>
      <c r="P323" s="18">
        <v>70</v>
      </c>
      <c r="Q323" s="16" t="s">
        <v>2293</v>
      </c>
      <c r="R323" s="35" t="s">
        <v>18739</v>
      </c>
      <c r="S323" s="35" t="s">
        <v>34278</v>
      </c>
      <c r="T323" s="35" t="s">
        <v>192</v>
      </c>
      <c r="U323" s="36">
        <v>0.64</v>
      </c>
      <c r="V323" s="16" t="s">
        <v>2292</v>
      </c>
      <c r="W323" s="16" t="s">
        <v>2276</v>
      </c>
      <c r="X323" s="16" t="s">
        <v>2295</v>
      </c>
      <c r="Y323" s="29" t="str">
        <f t="shared" si="944"/>
        <v>84X51X08</v>
      </c>
      <c r="Z323" s="30" t="str">
        <f t="shared" si="945"/>
        <v>84</v>
      </c>
      <c r="AA323" s="30" t="str">
        <f t="shared" si="946"/>
        <v>51</v>
      </c>
      <c r="AB323" s="30" t="str">
        <f t="shared" si="947"/>
        <v>08</v>
      </c>
      <c r="AC323" s="19" t="str">
        <f t="shared" ref="AC323:AD323" si="959">AC322</f>
        <v>84</v>
      </c>
      <c r="AD323" s="19" t="str">
        <f t="shared" si="959"/>
        <v>51</v>
      </c>
      <c r="AG323" s="21">
        <f t="shared" si="951"/>
        <v>0.64</v>
      </c>
      <c r="AH323" s="25">
        <f>VLOOKUP(R323,'SFG-RM'!A:B,2,0)</f>
        <v>14.621455289401199</v>
      </c>
      <c r="AI323" s="19">
        <f t="shared" si="939"/>
        <v>9.3577313852167681</v>
      </c>
      <c r="AJ323" s="41"/>
      <c r="AK323" s="41"/>
      <c r="AL323" s="41"/>
      <c r="AM323" s="41"/>
      <c r="AN323" s="41"/>
      <c r="AO323" s="41"/>
      <c r="AP323" s="41"/>
      <c r="AQ323" s="41"/>
      <c r="AR323" s="41"/>
      <c r="AS323" s="43"/>
      <c r="AT323" s="37">
        <f t="shared" si="948"/>
        <v>176.876</v>
      </c>
      <c r="AU323" s="31">
        <f t="shared" si="948"/>
        <v>199</v>
      </c>
    </row>
    <row r="324" spans="1:47">
      <c r="A324" s="40">
        <v>323</v>
      </c>
      <c r="B324" s="39">
        <v>8</v>
      </c>
      <c r="C324" s="15">
        <f t="shared" ref="C324:H324" si="960">C323</f>
        <v>36</v>
      </c>
      <c r="D324" s="15" t="str">
        <f t="shared" si="960"/>
        <v>28.03.2024</v>
      </c>
      <c r="E324" s="16" t="str">
        <f t="shared" si="960"/>
        <v>SFG-FRBNET-MEM-BOR-84X51X08</v>
      </c>
      <c r="F324" s="16" t="str">
        <f t="shared" si="960"/>
        <v>Restonic Hotel Motel Bonnell Euro Top Memory Border 84X51X08</v>
      </c>
      <c r="G324" s="16" t="str">
        <f t="shared" si="960"/>
        <v>SFG-FRBNET-MEM-BOR-84X51X08</v>
      </c>
      <c r="H324" s="16" t="str">
        <f t="shared" si="960"/>
        <v>Restonic Hotel Motel Bonnell Euro Top Memory Border 84X51X08</v>
      </c>
      <c r="I324" s="16" t="s">
        <v>2288</v>
      </c>
      <c r="J324" s="16" t="s">
        <v>2289</v>
      </c>
      <c r="K324" s="16" t="s">
        <v>2290</v>
      </c>
      <c r="L324" s="16" t="s">
        <v>25</v>
      </c>
      <c r="M324" s="17">
        <v>1</v>
      </c>
      <c r="N324" s="16" t="s">
        <v>2291</v>
      </c>
      <c r="O324" s="16" t="s">
        <v>2292</v>
      </c>
      <c r="P324" s="18">
        <v>80</v>
      </c>
      <c r="Q324" s="16" t="s">
        <v>2293</v>
      </c>
      <c r="R324" s="35" t="s">
        <v>1479</v>
      </c>
      <c r="S324" s="35" t="s">
        <v>1480</v>
      </c>
      <c r="T324" s="35" t="s">
        <v>165</v>
      </c>
      <c r="U324" s="36">
        <v>2</v>
      </c>
      <c r="V324" s="16" t="s">
        <v>2294</v>
      </c>
      <c r="W324" s="16" t="s">
        <v>2276</v>
      </c>
      <c r="X324" s="16" t="s">
        <v>2295</v>
      </c>
      <c r="Y324" s="29" t="str">
        <f t="shared" si="944"/>
        <v>84X51X08</v>
      </c>
      <c r="Z324" s="30" t="str">
        <f t="shared" si="945"/>
        <v>84</v>
      </c>
      <c r="AA324" s="30" t="str">
        <f t="shared" si="946"/>
        <v>51</v>
      </c>
      <c r="AB324" s="30" t="str">
        <f t="shared" si="947"/>
        <v>08</v>
      </c>
      <c r="AC324" s="19" t="str">
        <f t="shared" ref="AC324:AD324" si="961">AC323</f>
        <v>84</v>
      </c>
      <c r="AD324" s="19" t="str">
        <f t="shared" si="961"/>
        <v>51</v>
      </c>
      <c r="AG324" s="21">
        <f t="shared" si="951"/>
        <v>2</v>
      </c>
      <c r="AH324">
        <f>VLOOKUP(R324,'Rm-feb-24'!B:P,15,0)</f>
        <v>4.6721000000000004</v>
      </c>
      <c r="AI324" s="19">
        <f t="shared" si="939"/>
        <v>9.3442000000000007</v>
      </c>
      <c r="AJ324" s="41"/>
      <c r="AK324" s="41"/>
      <c r="AL324" s="41"/>
      <c r="AM324" s="41"/>
      <c r="AN324" s="41"/>
      <c r="AO324" s="41"/>
      <c r="AP324" s="41"/>
      <c r="AQ324" s="41"/>
      <c r="AR324" s="41"/>
      <c r="AS324" s="43"/>
      <c r="AT324" s="37">
        <f t="shared" si="948"/>
        <v>176.876</v>
      </c>
      <c r="AU324" s="31">
        <f t="shared" si="948"/>
        <v>199</v>
      </c>
    </row>
    <row r="325" spans="1:47">
      <c r="A325" s="40">
        <v>324</v>
      </c>
    </row>
    <row r="326" spans="1:47">
      <c r="A326" s="40">
        <v>325</v>
      </c>
      <c r="B326" s="39">
        <v>1</v>
      </c>
      <c r="C326" s="15">
        <v>37</v>
      </c>
      <c r="D326" s="15" t="s">
        <v>34276</v>
      </c>
      <c r="E326" s="38" t="s">
        <v>34352</v>
      </c>
      <c r="F326" s="38" t="s">
        <v>34353</v>
      </c>
      <c r="G326" s="16" t="str">
        <f>E326</f>
        <v>SFG-FRBNET-MEM-BOR-84X54X08</v>
      </c>
      <c r="H326" s="16" t="str">
        <f>F326</f>
        <v>Restonic Hotel Motel Bonnell Euro Top Memory Border 84X54X08</v>
      </c>
      <c r="I326" s="16" t="s">
        <v>2288</v>
      </c>
      <c r="J326" s="16" t="s">
        <v>2289</v>
      </c>
      <c r="K326" s="16" t="s">
        <v>2290</v>
      </c>
      <c r="L326" s="16" t="s">
        <v>25</v>
      </c>
      <c r="M326" s="17">
        <v>1</v>
      </c>
      <c r="N326" s="16" t="s">
        <v>2291</v>
      </c>
      <c r="O326" s="16" t="s">
        <v>2292</v>
      </c>
      <c r="P326" s="18">
        <v>10</v>
      </c>
      <c r="Q326" s="16" t="s">
        <v>2293</v>
      </c>
      <c r="R326" s="35" t="s">
        <v>1659</v>
      </c>
      <c r="S326" s="35" t="s">
        <v>1660</v>
      </c>
      <c r="T326" s="35" t="s">
        <v>192</v>
      </c>
      <c r="U326" s="17">
        <v>5.6</v>
      </c>
      <c r="V326" s="16" t="s">
        <v>2294</v>
      </c>
      <c r="W326" s="16" t="s">
        <v>2276</v>
      </c>
      <c r="X326" s="16" t="s">
        <v>2295</v>
      </c>
      <c r="Y326" s="29" t="str">
        <f>RIGHT(E326,8)</f>
        <v>84X54X08</v>
      </c>
      <c r="Z326" s="30" t="str">
        <f>LEFT(Y326,2)</f>
        <v>84</v>
      </c>
      <c r="AA326" s="30" t="str">
        <f>MID(Y326,4,2)</f>
        <v>54</v>
      </c>
      <c r="AB326" s="30" t="str">
        <f>RIGHT(Y326,2)</f>
        <v>08</v>
      </c>
      <c r="AC326" s="19" t="str">
        <f>Z326</f>
        <v>84</v>
      </c>
      <c r="AD326" s="19" t="str">
        <f>AA326</f>
        <v>54</v>
      </c>
      <c r="AG326" s="20">
        <f>U326/10000</f>
        <v>5.5999999999999995E-4</v>
      </c>
      <c r="AH326">
        <f>VLOOKUP(R326,'Rm-feb-24'!B:P,15,0)</f>
        <v>231.14230000000001</v>
      </c>
      <c r="AI326" s="19">
        <f t="shared" ref="AI326:AI333" si="962">AG326*AH326</f>
        <v>0.129439688</v>
      </c>
      <c r="AJ326" s="41">
        <f>SUM(AI326:AI333)</f>
        <v>180.14036978570675</v>
      </c>
      <c r="AK326" s="41">
        <f>ROUND(AJ326,3)</f>
        <v>180.14</v>
      </c>
      <c r="AL326" s="41">
        <f>AK326</f>
        <v>180.14</v>
      </c>
      <c r="AM326" s="41">
        <f>+AL326+AR326</f>
        <v>202.43214485999999</v>
      </c>
      <c r="AN326" s="41">
        <f>+SUM(((AL326*3%*18%)))</f>
        <v>0.97275599999999984</v>
      </c>
      <c r="AO326" s="41">
        <f t="shared" ref="AO326" si="963">+SUM(((AL326*14.33%*53%)))</f>
        <v>13.68145286</v>
      </c>
      <c r="AP326" s="41">
        <f t="shared" ref="AP326" si="964">+SUM(((AL326*5.92%*53%)))</f>
        <v>5.6520726400000001</v>
      </c>
      <c r="AQ326" s="41">
        <f t="shared" ref="AQ326" si="965">+SUM(((AL326*2.08%*53%)))</f>
        <v>1.98586336</v>
      </c>
      <c r="AR326" s="41">
        <f>SUM(AN326:AQ326)</f>
        <v>22.292144860000001</v>
      </c>
      <c r="AS326" s="42">
        <f>ROUNDUP(AM326,0)</f>
        <v>203</v>
      </c>
      <c r="AT326" s="37">
        <f>AL326</f>
        <v>180.14</v>
      </c>
      <c r="AU326" s="31">
        <f>AS326</f>
        <v>203</v>
      </c>
    </row>
    <row r="327" spans="1:47">
      <c r="A327" s="40">
        <v>326</v>
      </c>
      <c r="B327" s="39">
        <v>2</v>
      </c>
      <c r="C327" s="15">
        <f t="shared" ref="C327:H327" si="966">C326</f>
        <v>37</v>
      </c>
      <c r="D327" s="15" t="str">
        <f t="shared" si="966"/>
        <v>28.03.2024</v>
      </c>
      <c r="E327" s="16" t="str">
        <f t="shared" si="966"/>
        <v>SFG-FRBNET-MEM-BOR-84X54X08</v>
      </c>
      <c r="F327" s="16" t="str">
        <f t="shared" si="966"/>
        <v>Restonic Hotel Motel Bonnell Euro Top Memory Border 84X54X08</v>
      </c>
      <c r="G327" s="16" t="str">
        <f t="shared" si="966"/>
        <v>SFG-FRBNET-MEM-BOR-84X54X08</v>
      </c>
      <c r="H327" s="16" t="str">
        <f t="shared" si="966"/>
        <v>Restonic Hotel Motel Bonnell Euro Top Memory Border 84X54X08</v>
      </c>
      <c r="I327" s="16" t="s">
        <v>2288</v>
      </c>
      <c r="J327" s="16" t="s">
        <v>2289</v>
      </c>
      <c r="K327" s="16" t="s">
        <v>2290</v>
      </c>
      <c r="L327" s="16" t="s">
        <v>25</v>
      </c>
      <c r="M327" s="17">
        <v>1</v>
      </c>
      <c r="N327" s="16" t="s">
        <v>2291</v>
      </c>
      <c r="O327" s="16" t="s">
        <v>2292</v>
      </c>
      <c r="P327" s="18">
        <v>20</v>
      </c>
      <c r="Q327" s="16" t="s">
        <v>2293</v>
      </c>
      <c r="R327" s="35" t="s">
        <v>698</v>
      </c>
      <c r="S327" s="35" t="s">
        <v>699</v>
      </c>
      <c r="T327" s="35" t="s">
        <v>192</v>
      </c>
      <c r="U327" s="17">
        <v>5</v>
      </c>
      <c r="V327" s="16" t="s">
        <v>2294</v>
      </c>
      <c r="W327" s="16" t="s">
        <v>2276</v>
      </c>
      <c r="X327" s="16" t="s">
        <v>2295</v>
      </c>
      <c r="Y327" s="29" t="str">
        <f t="shared" ref="Y327:Y333" si="967">RIGHT(E327,8)</f>
        <v>84X54X08</v>
      </c>
      <c r="Z327" s="30" t="str">
        <f t="shared" ref="Z327:Z333" si="968">LEFT(Y327,2)</f>
        <v>84</v>
      </c>
      <c r="AA327" s="30" t="str">
        <f t="shared" ref="AA327:AA333" si="969">MID(Y327,4,2)</f>
        <v>54</v>
      </c>
      <c r="AB327" s="30" t="str">
        <f t="shared" ref="AB327:AB333" si="970">RIGHT(Y327,2)</f>
        <v>08</v>
      </c>
      <c r="AC327" s="19" t="str">
        <f>AC326</f>
        <v>84</v>
      </c>
      <c r="AD327" s="19" t="str">
        <f>AD326</f>
        <v>54</v>
      </c>
      <c r="AG327" s="20">
        <f>U327/5000</f>
        <v>1E-3</v>
      </c>
      <c r="AH327">
        <f>VLOOKUP(R327,'Rm-feb-24'!B:P,15,0)</f>
        <v>58</v>
      </c>
      <c r="AI327" s="19">
        <f t="shared" si="962"/>
        <v>5.8000000000000003E-2</v>
      </c>
      <c r="AJ327" s="41"/>
      <c r="AK327" s="41"/>
      <c r="AL327" s="41"/>
      <c r="AM327" s="41"/>
      <c r="AN327" s="41"/>
      <c r="AO327" s="41"/>
      <c r="AP327" s="41"/>
      <c r="AQ327" s="41"/>
      <c r="AR327" s="41"/>
      <c r="AS327" s="43"/>
      <c r="AT327" s="37">
        <f t="shared" ref="AT327:AU327" si="971">AT326</f>
        <v>180.14</v>
      </c>
      <c r="AU327" s="31">
        <f t="shared" si="971"/>
        <v>203</v>
      </c>
    </row>
    <row r="328" spans="1:47">
      <c r="A328" s="40">
        <v>327</v>
      </c>
      <c r="B328" s="39">
        <v>3</v>
      </c>
      <c r="C328" s="15">
        <f t="shared" ref="C328:H328" si="972">C327</f>
        <v>37</v>
      </c>
      <c r="D328" s="15" t="str">
        <f t="shared" si="972"/>
        <v>28.03.2024</v>
      </c>
      <c r="E328" s="16" t="str">
        <f t="shared" si="972"/>
        <v>SFG-FRBNET-MEM-BOR-84X54X08</v>
      </c>
      <c r="F328" s="16" t="str">
        <f t="shared" si="972"/>
        <v>Restonic Hotel Motel Bonnell Euro Top Memory Border 84X54X08</v>
      </c>
      <c r="G328" s="16" t="str">
        <f t="shared" si="972"/>
        <v>SFG-FRBNET-MEM-BOR-84X54X08</v>
      </c>
      <c r="H328" s="16" t="str">
        <f t="shared" si="972"/>
        <v>Restonic Hotel Motel Bonnell Euro Top Memory Border 84X54X08</v>
      </c>
      <c r="I328" s="16" t="s">
        <v>2288</v>
      </c>
      <c r="J328" s="16" t="s">
        <v>2289</v>
      </c>
      <c r="K328" s="16" t="s">
        <v>2290</v>
      </c>
      <c r="L328" s="16" t="s">
        <v>25</v>
      </c>
      <c r="M328" s="17">
        <v>1</v>
      </c>
      <c r="N328" s="16" t="s">
        <v>2291</v>
      </c>
      <c r="O328" s="16" t="s">
        <v>2292</v>
      </c>
      <c r="P328" s="18">
        <v>30</v>
      </c>
      <c r="Q328" s="16" t="s">
        <v>2293</v>
      </c>
      <c r="R328" s="35" t="s">
        <v>18727</v>
      </c>
      <c r="S328" s="35" t="s">
        <v>34279</v>
      </c>
      <c r="T328" s="35" t="s">
        <v>192</v>
      </c>
      <c r="U328" s="17">
        <f>AE328</f>
        <v>7.0870000000000006</v>
      </c>
      <c r="V328" s="16" t="s">
        <v>2292</v>
      </c>
      <c r="W328" s="16" t="s">
        <v>2276</v>
      </c>
      <c r="X328" s="16" t="s">
        <v>2295</v>
      </c>
      <c r="Y328" s="29" t="str">
        <f t="shared" si="967"/>
        <v>84X54X08</v>
      </c>
      <c r="Z328" s="30" t="str">
        <f t="shared" si="968"/>
        <v>84</v>
      </c>
      <c r="AA328" s="30" t="str">
        <f t="shared" si="969"/>
        <v>54</v>
      </c>
      <c r="AB328" s="30" t="str">
        <f t="shared" si="970"/>
        <v>08</v>
      </c>
      <c r="AC328" s="19" t="str">
        <f t="shared" ref="AC328:AD328" si="973">AC327</f>
        <v>84</v>
      </c>
      <c r="AD328" s="19" t="str">
        <f t="shared" si="973"/>
        <v>54</v>
      </c>
      <c r="AE328" s="20">
        <f>ROUNDUP(((((AC328+AD328)*2)+3)*0.0254),3)</f>
        <v>7.0870000000000006</v>
      </c>
      <c r="AG328" s="21">
        <f t="shared" ref="AG328:AG333" si="974">U328</f>
        <v>7.0870000000000006</v>
      </c>
      <c r="AH328" s="25">
        <f>VLOOKUP(R328,'SFG-RM'!A:B,2,0)</f>
        <v>21.475377269999999</v>
      </c>
      <c r="AI328" s="19">
        <f t="shared" si="962"/>
        <v>152.19599871249</v>
      </c>
      <c r="AJ328" s="41"/>
      <c r="AK328" s="41"/>
      <c r="AL328" s="41"/>
      <c r="AM328" s="41"/>
      <c r="AN328" s="41"/>
      <c r="AO328" s="41"/>
      <c r="AP328" s="41"/>
      <c r="AQ328" s="41"/>
      <c r="AR328" s="41"/>
      <c r="AS328" s="43"/>
      <c r="AT328" s="37">
        <f t="shared" ref="AT328:AU328" si="975">AT327</f>
        <v>180.14</v>
      </c>
      <c r="AU328" s="31">
        <f t="shared" si="975"/>
        <v>203</v>
      </c>
    </row>
    <row r="329" spans="1:47">
      <c r="A329" s="40">
        <v>328</v>
      </c>
      <c r="B329" s="39">
        <v>4</v>
      </c>
      <c r="C329" s="15">
        <f t="shared" ref="C329:H329" si="976">C328</f>
        <v>37</v>
      </c>
      <c r="D329" s="15" t="str">
        <f t="shared" si="976"/>
        <v>28.03.2024</v>
      </c>
      <c r="E329" s="16" t="str">
        <f t="shared" si="976"/>
        <v>SFG-FRBNET-MEM-BOR-84X54X08</v>
      </c>
      <c r="F329" s="16" t="str">
        <f t="shared" si="976"/>
        <v>Restonic Hotel Motel Bonnell Euro Top Memory Border 84X54X08</v>
      </c>
      <c r="G329" s="16" t="str">
        <f t="shared" si="976"/>
        <v>SFG-FRBNET-MEM-BOR-84X54X08</v>
      </c>
      <c r="H329" s="16" t="str">
        <f t="shared" si="976"/>
        <v>Restonic Hotel Motel Bonnell Euro Top Memory Border 84X54X08</v>
      </c>
      <c r="I329" s="16" t="s">
        <v>2288</v>
      </c>
      <c r="J329" s="16" t="s">
        <v>2289</v>
      </c>
      <c r="K329" s="16" t="s">
        <v>2290</v>
      </c>
      <c r="L329" s="16" t="s">
        <v>25</v>
      </c>
      <c r="M329" s="17">
        <v>1</v>
      </c>
      <c r="N329" s="16" t="s">
        <v>2291</v>
      </c>
      <c r="O329" s="16" t="s">
        <v>2292</v>
      </c>
      <c r="P329" s="18">
        <v>40</v>
      </c>
      <c r="Q329" s="16" t="s">
        <v>2293</v>
      </c>
      <c r="R329" s="35" t="s">
        <v>1964</v>
      </c>
      <c r="S329" s="35" t="s">
        <v>1965</v>
      </c>
      <c r="T329" s="35" t="s">
        <v>25</v>
      </c>
      <c r="U329" s="36">
        <v>1</v>
      </c>
      <c r="V329" s="16" t="s">
        <v>2294</v>
      </c>
      <c r="W329" s="16" t="s">
        <v>2276</v>
      </c>
      <c r="X329" s="16" t="s">
        <v>2295</v>
      </c>
      <c r="Y329" s="29" t="str">
        <f t="shared" si="967"/>
        <v>84X54X08</v>
      </c>
      <c r="Z329" s="30" t="str">
        <f t="shared" si="968"/>
        <v>84</v>
      </c>
      <c r="AA329" s="30" t="str">
        <f t="shared" si="969"/>
        <v>54</v>
      </c>
      <c r="AB329" s="30" t="str">
        <f t="shared" si="970"/>
        <v>08</v>
      </c>
      <c r="AC329" s="19" t="str">
        <f t="shared" ref="AC329:AD329" si="977">AC328</f>
        <v>84</v>
      </c>
      <c r="AD329" s="19" t="str">
        <f t="shared" si="977"/>
        <v>54</v>
      </c>
      <c r="AE329" s="20">
        <f>ROUNDUP(((((72+30)*2)+3)*0.0254),3)</f>
        <v>5.258</v>
      </c>
      <c r="AG329" s="21">
        <f t="shared" si="974"/>
        <v>1</v>
      </c>
      <c r="AH329">
        <f>VLOOKUP(R329,'Rm-feb-24'!B:P,15,0)</f>
        <v>5.9957000000000003</v>
      </c>
      <c r="AI329" s="19">
        <f t="shared" si="962"/>
        <v>5.9957000000000003</v>
      </c>
      <c r="AJ329" s="41"/>
      <c r="AK329" s="41"/>
      <c r="AL329" s="41"/>
      <c r="AM329" s="41"/>
      <c r="AN329" s="41"/>
      <c r="AO329" s="41"/>
      <c r="AP329" s="41"/>
      <c r="AQ329" s="41"/>
      <c r="AR329" s="41"/>
      <c r="AS329" s="43"/>
      <c r="AT329" s="37">
        <f t="shared" ref="AT329:AU329" si="978">AT328</f>
        <v>180.14</v>
      </c>
      <c r="AU329" s="31">
        <f t="shared" si="978"/>
        <v>203</v>
      </c>
    </row>
    <row r="330" spans="1:47">
      <c r="A330" s="40">
        <v>329</v>
      </c>
      <c r="B330" s="39">
        <v>5</v>
      </c>
      <c r="C330" s="15">
        <f t="shared" ref="C330:H330" si="979">C329</f>
        <v>37</v>
      </c>
      <c r="D330" s="15" t="str">
        <f t="shared" si="979"/>
        <v>28.03.2024</v>
      </c>
      <c r="E330" s="16" t="str">
        <f t="shared" si="979"/>
        <v>SFG-FRBNET-MEM-BOR-84X54X08</v>
      </c>
      <c r="F330" s="16" t="str">
        <f t="shared" si="979"/>
        <v>Restonic Hotel Motel Bonnell Euro Top Memory Border 84X54X08</v>
      </c>
      <c r="G330" s="16" t="str">
        <f t="shared" si="979"/>
        <v>SFG-FRBNET-MEM-BOR-84X54X08</v>
      </c>
      <c r="H330" s="16" t="str">
        <f t="shared" si="979"/>
        <v>Restonic Hotel Motel Bonnell Euro Top Memory Border 84X54X08</v>
      </c>
      <c r="I330" s="16" t="s">
        <v>2288</v>
      </c>
      <c r="J330" s="16" t="s">
        <v>2289</v>
      </c>
      <c r="K330" s="16" t="s">
        <v>2290</v>
      </c>
      <c r="L330" s="16" t="s">
        <v>25</v>
      </c>
      <c r="M330" s="17">
        <v>1</v>
      </c>
      <c r="N330" s="16" t="s">
        <v>2291</v>
      </c>
      <c r="O330" s="16" t="s">
        <v>2292</v>
      </c>
      <c r="P330" s="18">
        <v>50</v>
      </c>
      <c r="Q330" s="16" t="s">
        <v>2293</v>
      </c>
      <c r="R330" s="35" t="s">
        <v>459</v>
      </c>
      <c r="S330" s="35" t="s">
        <v>460</v>
      </c>
      <c r="T330" s="35" t="s">
        <v>25</v>
      </c>
      <c r="U330" s="36">
        <v>1</v>
      </c>
      <c r="V330" s="16" t="s">
        <v>2294</v>
      </c>
      <c r="W330" s="16" t="s">
        <v>2276</v>
      </c>
      <c r="X330" s="16" t="s">
        <v>2295</v>
      </c>
      <c r="Y330" s="29" t="str">
        <f t="shared" si="967"/>
        <v>84X54X08</v>
      </c>
      <c r="Z330" s="30" t="str">
        <f t="shared" si="968"/>
        <v>84</v>
      </c>
      <c r="AA330" s="30" t="str">
        <f t="shared" si="969"/>
        <v>54</v>
      </c>
      <c r="AB330" s="30" t="str">
        <f t="shared" si="970"/>
        <v>08</v>
      </c>
      <c r="AC330" s="19" t="str">
        <f t="shared" ref="AC330:AD330" si="980">AC329</f>
        <v>84</v>
      </c>
      <c r="AD330" s="19" t="str">
        <f t="shared" si="980"/>
        <v>54</v>
      </c>
      <c r="AG330" s="21">
        <f t="shared" si="974"/>
        <v>1</v>
      </c>
      <c r="AH330">
        <f>VLOOKUP(R330,'Rm-feb-24'!B:P,15,0)</f>
        <v>1.3274999999999999</v>
      </c>
      <c r="AI330" s="19">
        <f t="shared" si="962"/>
        <v>1.3274999999999999</v>
      </c>
      <c r="AJ330" s="41"/>
      <c r="AK330" s="41"/>
      <c r="AL330" s="41"/>
      <c r="AM330" s="41"/>
      <c r="AN330" s="41"/>
      <c r="AO330" s="41"/>
      <c r="AP330" s="41"/>
      <c r="AQ330" s="41"/>
      <c r="AR330" s="41"/>
      <c r="AS330" s="43"/>
      <c r="AT330" s="37">
        <f t="shared" ref="AT330:AU330" si="981">AT329</f>
        <v>180.14</v>
      </c>
      <c r="AU330" s="31">
        <f t="shared" si="981"/>
        <v>203</v>
      </c>
    </row>
    <row r="331" spans="1:47">
      <c r="A331" s="40">
        <v>330</v>
      </c>
      <c r="B331" s="39">
        <v>6</v>
      </c>
      <c r="C331" s="15">
        <f t="shared" ref="C331:H331" si="982">C330</f>
        <v>37</v>
      </c>
      <c r="D331" s="15" t="str">
        <f t="shared" si="982"/>
        <v>28.03.2024</v>
      </c>
      <c r="E331" s="16" t="str">
        <f t="shared" si="982"/>
        <v>SFG-FRBNET-MEM-BOR-84X54X08</v>
      </c>
      <c r="F331" s="16" t="str">
        <f t="shared" si="982"/>
        <v>Restonic Hotel Motel Bonnell Euro Top Memory Border 84X54X08</v>
      </c>
      <c r="G331" s="16" t="str">
        <f t="shared" si="982"/>
        <v>SFG-FRBNET-MEM-BOR-84X54X08</v>
      </c>
      <c r="H331" s="16" t="str">
        <f t="shared" si="982"/>
        <v>Restonic Hotel Motel Bonnell Euro Top Memory Border 84X54X08</v>
      </c>
      <c r="I331" s="16" t="s">
        <v>2288</v>
      </c>
      <c r="J331" s="16" t="s">
        <v>2289</v>
      </c>
      <c r="K331" s="16" t="s">
        <v>2290</v>
      </c>
      <c r="L331" s="16" t="s">
        <v>25</v>
      </c>
      <c r="M331" s="17">
        <v>1</v>
      </c>
      <c r="N331" s="16" t="s">
        <v>2291</v>
      </c>
      <c r="O331" s="16" t="s">
        <v>2292</v>
      </c>
      <c r="P331" s="18">
        <v>60</v>
      </c>
      <c r="Q331" s="16" t="s">
        <v>2293</v>
      </c>
      <c r="R331" s="35" t="s">
        <v>2232</v>
      </c>
      <c r="S331" s="35" t="s">
        <v>2233</v>
      </c>
      <c r="T331" s="35" t="s">
        <v>25</v>
      </c>
      <c r="U331" s="36">
        <v>1</v>
      </c>
      <c r="V331" s="16" t="s">
        <v>2294</v>
      </c>
      <c r="W331" s="16" t="s">
        <v>2276</v>
      </c>
      <c r="X331" s="16" t="s">
        <v>2295</v>
      </c>
      <c r="Y331" s="29" t="str">
        <f t="shared" si="967"/>
        <v>84X54X08</v>
      </c>
      <c r="Z331" s="30" t="str">
        <f t="shared" si="968"/>
        <v>84</v>
      </c>
      <c r="AA331" s="30" t="str">
        <f t="shared" si="969"/>
        <v>54</v>
      </c>
      <c r="AB331" s="30" t="str">
        <f t="shared" si="970"/>
        <v>08</v>
      </c>
      <c r="AC331" s="19" t="str">
        <f t="shared" ref="AC331:AD331" si="983">AC330</f>
        <v>84</v>
      </c>
      <c r="AD331" s="19" t="str">
        <f t="shared" si="983"/>
        <v>54</v>
      </c>
      <c r="AG331" s="21">
        <f t="shared" si="974"/>
        <v>1</v>
      </c>
      <c r="AH331">
        <f>VLOOKUP(R331,'Rm-feb-24'!B:P,15,0)</f>
        <v>1.7318</v>
      </c>
      <c r="AI331" s="19">
        <f t="shared" si="962"/>
        <v>1.7318</v>
      </c>
      <c r="AJ331" s="41"/>
      <c r="AK331" s="41"/>
      <c r="AL331" s="41"/>
      <c r="AM331" s="41"/>
      <c r="AN331" s="41"/>
      <c r="AO331" s="41"/>
      <c r="AP331" s="41"/>
      <c r="AQ331" s="41"/>
      <c r="AR331" s="41"/>
      <c r="AS331" s="43"/>
      <c r="AT331" s="37">
        <f t="shared" ref="AT331:AU331" si="984">AT330</f>
        <v>180.14</v>
      </c>
      <c r="AU331" s="31">
        <f t="shared" si="984"/>
        <v>203</v>
      </c>
    </row>
    <row r="332" spans="1:47">
      <c r="A332" s="40">
        <v>331</v>
      </c>
      <c r="B332" s="39">
        <v>7</v>
      </c>
      <c r="C332" s="15">
        <f t="shared" ref="C332:H332" si="985">C331</f>
        <v>37</v>
      </c>
      <c r="D332" s="15" t="str">
        <f t="shared" si="985"/>
        <v>28.03.2024</v>
      </c>
      <c r="E332" s="16" t="str">
        <f t="shared" si="985"/>
        <v>SFG-FRBNET-MEM-BOR-84X54X08</v>
      </c>
      <c r="F332" s="16" t="str">
        <f t="shared" si="985"/>
        <v>Restonic Hotel Motel Bonnell Euro Top Memory Border 84X54X08</v>
      </c>
      <c r="G332" s="16" t="str">
        <f t="shared" si="985"/>
        <v>SFG-FRBNET-MEM-BOR-84X54X08</v>
      </c>
      <c r="H332" s="16" t="str">
        <f t="shared" si="985"/>
        <v>Restonic Hotel Motel Bonnell Euro Top Memory Border 84X54X08</v>
      </c>
      <c r="I332" s="16" t="s">
        <v>2288</v>
      </c>
      <c r="J332" s="16" t="s">
        <v>2289</v>
      </c>
      <c r="K332" s="16" t="s">
        <v>2290</v>
      </c>
      <c r="L332" s="16" t="s">
        <v>25</v>
      </c>
      <c r="M332" s="17">
        <v>1</v>
      </c>
      <c r="N332" s="16" t="s">
        <v>2291</v>
      </c>
      <c r="O332" s="16" t="s">
        <v>2292</v>
      </c>
      <c r="P332" s="18">
        <v>70</v>
      </c>
      <c r="Q332" s="16" t="s">
        <v>2293</v>
      </c>
      <c r="R332" s="35" t="s">
        <v>18739</v>
      </c>
      <c r="S332" s="35" t="s">
        <v>34278</v>
      </c>
      <c r="T332" s="35" t="s">
        <v>192</v>
      </c>
      <c r="U332" s="36">
        <v>0.64</v>
      </c>
      <c r="V332" s="16" t="s">
        <v>2292</v>
      </c>
      <c r="W332" s="16" t="s">
        <v>2276</v>
      </c>
      <c r="X332" s="16" t="s">
        <v>2295</v>
      </c>
      <c r="Y332" s="29" t="str">
        <f t="shared" si="967"/>
        <v>84X54X08</v>
      </c>
      <c r="Z332" s="30" t="str">
        <f t="shared" si="968"/>
        <v>84</v>
      </c>
      <c r="AA332" s="30" t="str">
        <f t="shared" si="969"/>
        <v>54</v>
      </c>
      <c r="AB332" s="30" t="str">
        <f t="shared" si="970"/>
        <v>08</v>
      </c>
      <c r="AC332" s="19" t="str">
        <f t="shared" ref="AC332:AD332" si="986">AC331</f>
        <v>84</v>
      </c>
      <c r="AD332" s="19" t="str">
        <f t="shared" si="986"/>
        <v>54</v>
      </c>
      <c r="AG332" s="21">
        <f t="shared" si="974"/>
        <v>0.64</v>
      </c>
      <c r="AH332" s="25">
        <f>VLOOKUP(R332,'SFG-RM'!A:B,2,0)</f>
        <v>14.621455289401199</v>
      </c>
      <c r="AI332" s="19">
        <f t="shared" si="962"/>
        <v>9.3577313852167681</v>
      </c>
      <c r="AJ332" s="41"/>
      <c r="AK332" s="41"/>
      <c r="AL332" s="41"/>
      <c r="AM332" s="41"/>
      <c r="AN332" s="41"/>
      <c r="AO332" s="41"/>
      <c r="AP332" s="41"/>
      <c r="AQ332" s="41"/>
      <c r="AR332" s="41"/>
      <c r="AS332" s="43"/>
      <c r="AT332" s="37">
        <f t="shared" ref="AT332:AU332" si="987">AT331</f>
        <v>180.14</v>
      </c>
      <c r="AU332" s="31">
        <f t="shared" si="987"/>
        <v>203</v>
      </c>
    </row>
    <row r="333" spans="1:47">
      <c r="A333" s="40">
        <v>332</v>
      </c>
      <c r="B333" s="39">
        <v>8</v>
      </c>
      <c r="C333" s="15">
        <f t="shared" ref="C333:H333" si="988">C332</f>
        <v>37</v>
      </c>
      <c r="D333" s="15" t="str">
        <f t="shared" si="988"/>
        <v>28.03.2024</v>
      </c>
      <c r="E333" s="16" t="str">
        <f t="shared" si="988"/>
        <v>SFG-FRBNET-MEM-BOR-84X54X08</v>
      </c>
      <c r="F333" s="16" t="str">
        <f t="shared" si="988"/>
        <v>Restonic Hotel Motel Bonnell Euro Top Memory Border 84X54X08</v>
      </c>
      <c r="G333" s="16" t="str">
        <f t="shared" si="988"/>
        <v>SFG-FRBNET-MEM-BOR-84X54X08</v>
      </c>
      <c r="H333" s="16" t="str">
        <f t="shared" si="988"/>
        <v>Restonic Hotel Motel Bonnell Euro Top Memory Border 84X54X08</v>
      </c>
      <c r="I333" s="16" t="s">
        <v>2288</v>
      </c>
      <c r="J333" s="16" t="s">
        <v>2289</v>
      </c>
      <c r="K333" s="16" t="s">
        <v>2290</v>
      </c>
      <c r="L333" s="16" t="s">
        <v>25</v>
      </c>
      <c r="M333" s="17">
        <v>1</v>
      </c>
      <c r="N333" s="16" t="s">
        <v>2291</v>
      </c>
      <c r="O333" s="16" t="s">
        <v>2292</v>
      </c>
      <c r="P333" s="18">
        <v>80</v>
      </c>
      <c r="Q333" s="16" t="s">
        <v>2293</v>
      </c>
      <c r="R333" s="35" t="s">
        <v>1479</v>
      </c>
      <c r="S333" s="35" t="s">
        <v>1480</v>
      </c>
      <c r="T333" s="35" t="s">
        <v>165</v>
      </c>
      <c r="U333" s="36">
        <v>2</v>
      </c>
      <c r="V333" s="16" t="s">
        <v>2294</v>
      </c>
      <c r="W333" s="16" t="s">
        <v>2276</v>
      </c>
      <c r="X333" s="16" t="s">
        <v>2295</v>
      </c>
      <c r="Y333" s="29" t="str">
        <f t="shared" si="967"/>
        <v>84X54X08</v>
      </c>
      <c r="Z333" s="30" t="str">
        <f t="shared" si="968"/>
        <v>84</v>
      </c>
      <c r="AA333" s="30" t="str">
        <f t="shared" si="969"/>
        <v>54</v>
      </c>
      <c r="AB333" s="30" t="str">
        <f t="shared" si="970"/>
        <v>08</v>
      </c>
      <c r="AC333" s="19" t="str">
        <f t="shared" ref="AC333:AD333" si="989">AC332</f>
        <v>84</v>
      </c>
      <c r="AD333" s="19" t="str">
        <f t="shared" si="989"/>
        <v>54</v>
      </c>
      <c r="AG333" s="21">
        <f t="shared" si="974"/>
        <v>2</v>
      </c>
      <c r="AH333">
        <f>VLOOKUP(R333,'Rm-feb-24'!B:P,15,0)</f>
        <v>4.6721000000000004</v>
      </c>
      <c r="AI333" s="19">
        <f t="shared" si="962"/>
        <v>9.3442000000000007</v>
      </c>
      <c r="AJ333" s="41"/>
      <c r="AK333" s="41"/>
      <c r="AL333" s="41"/>
      <c r="AM333" s="41"/>
      <c r="AN333" s="41"/>
      <c r="AO333" s="41"/>
      <c r="AP333" s="41"/>
      <c r="AQ333" s="41"/>
      <c r="AR333" s="41"/>
      <c r="AS333" s="43"/>
      <c r="AT333" s="37">
        <f t="shared" ref="AT333:AU333" si="990">AT332</f>
        <v>180.14</v>
      </c>
      <c r="AU333" s="31">
        <f t="shared" si="990"/>
        <v>203</v>
      </c>
    </row>
    <row r="334" spans="1:47">
      <c r="A334" s="40">
        <v>333</v>
      </c>
    </row>
    <row r="335" spans="1:47">
      <c r="A335" s="40">
        <v>334</v>
      </c>
      <c r="B335" s="39">
        <v>1</v>
      </c>
      <c r="C335" s="15">
        <v>38</v>
      </c>
      <c r="D335" s="15" t="s">
        <v>34276</v>
      </c>
      <c r="E335" s="38" t="s">
        <v>34354</v>
      </c>
      <c r="F335" s="38" t="s">
        <v>34355</v>
      </c>
      <c r="G335" s="16" t="str">
        <f>E335</f>
        <v>SFG-FRBNET-MEM-BOR-84X57X08</v>
      </c>
      <c r="H335" s="16" t="str">
        <f>F335</f>
        <v>Restonic Hotel Motel Bonnell Euro Top Memory Border 84X57X08</v>
      </c>
      <c r="I335" s="16" t="s">
        <v>2288</v>
      </c>
      <c r="J335" s="16" t="s">
        <v>2289</v>
      </c>
      <c r="K335" s="16" t="s">
        <v>2290</v>
      </c>
      <c r="L335" s="16" t="s">
        <v>25</v>
      </c>
      <c r="M335" s="17">
        <v>1</v>
      </c>
      <c r="N335" s="16" t="s">
        <v>2291</v>
      </c>
      <c r="O335" s="16" t="s">
        <v>2292</v>
      </c>
      <c r="P335" s="18">
        <v>10</v>
      </c>
      <c r="Q335" s="16" t="s">
        <v>2293</v>
      </c>
      <c r="R335" s="35" t="s">
        <v>1659</v>
      </c>
      <c r="S335" s="35" t="s">
        <v>1660</v>
      </c>
      <c r="T335" s="35" t="s">
        <v>192</v>
      </c>
      <c r="U335" s="17">
        <v>5.6</v>
      </c>
      <c r="V335" s="16" t="s">
        <v>2294</v>
      </c>
      <c r="W335" s="16" t="s">
        <v>2276</v>
      </c>
      <c r="X335" s="16" t="s">
        <v>2295</v>
      </c>
      <c r="Y335" s="29" t="str">
        <f>RIGHT(E335,8)</f>
        <v>84X57X08</v>
      </c>
      <c r="Z335" s="30" t="str">
        <f>LEFT(Y335,2)</f>
        <v>84</v>
      </c>
      <c r="AA335" s="30" t="str">
        <f>MID(Y335,4,2)</f>
        <v>57</v>
      </c>
      <c r="AB335" s="30" t="str">
        <f>RIGHT(Y335,2)</f>
        <v>08</v>
      </c>
      <c r="AC335" s="19" t="str">
        <f>Z335</f>
        <v>84</v>
      </c>
      <c r="AD335" s="19" t="str">
        <f>AA335</f>
        <v>57</v>
      </c>
      <c r="AG335" s="20">
        <f>U335/10000</f>
        <v>5.5999999999999995E-4</v>
      </c>
      <c r="AH335">
        <f>VLOOKUP(R335,'Rm-feb-24'!B:P,15,0)</f>
        <v>231.14230000000001</v>
      </c>
      <c r="AI335" s="19">
        <f t="shared" ref="AI335:AI342" si="991">AG335*AH335</f>
        <v>0.129439688</v>
      </c>
      <c r="AJ335" s="41">
        <f>SUM(AI335:AI342)</f>
        <v>183.40462713074675</v>
      </c>
      <c r="AK335" s="41">
        <f>ROUND(AJ335,3)</f>
        <v>183.405</v>
      </c>
      <c r="AL335" s="41">
        <f>AK335</f>
        <v>183.405</v>
      </c>
      <c r="AM335" s="41">
        <f>+AL335+AR335</f>
        <v>206.101185345</v>
      </c>
      <c r="AN335" s="41">
        <f>+SUM(((AL335*3%*18%)))</f>
        <v>0.99038699999999991</v>
      </c>
      <c r="AO335" s="41">
        <f t="shared" ref="AO335" si="992">+SUM(((AL335*14.33%*53%)))</f>
        <v>13.929426345000001</v>
      </c>
      <c r="AP335" s="41">
        <f t="shared" ref="AP335" si="993">+SUM(((AL335*5.92%*53%)))</f>
        <v>5.7545152800000006</v>
      </c>
      <c r="AQ335" s="41">
        <f t="shared" ref="AQ335" si="994">+SUM(((AL335*2.08%*53%)))</f>
        <v>2.0218567200000002</v>
      </c>
      <c r="AR335" s="41">
        <f>SUM(AN335:AQ335)</f>
        <v>22.696185345</v>
      </c>
      <c r="AS335" s="42">
        <f>ROUNDUP(AM335,0)</f>
        <v>207</v>
      </c>
      <c r="AT335" s="37">
        <f>AL335</f>
        <v>183.405</v>
      </c>
      <c r="AU335" s="31">
        <f>AS335</f>
        <v>207</v>
      </c>
    </row>
    <row r="336" spans="1:47">
      <c r="A336" s="40">
        <v>335</v>
      </c>
      <c r="B336" s="39">
        <v>2</v>
      </c>
      <c r="C336" s="15">
        <f t="shared" ref="C336:H336" si="995">C335</f>
        <v>38</v>
      </c>
      <c r="D336" s="15" t="str">
        <f t="shared" si="995"/>
        <v>28.03.2024</v>
      </c>
      <c r="E336" s="16" t="str">
        <f t="shared" si="995"/>
        <v>SFG-FRBNET-MEM-BOR-84X57X08</v>
      </c>
      <c r="F336" s="16" t="str">
        <f t="shared" si="995"/>
        <v>Restonic Hotel Motel Bonnell Euro Top Memory Border 84X57X08</v>
      </c>
      <c r="G336" s="16" t="str">
        <f t="shared" si="995"/>
        <v>SFG-FRBNET-MEM-BOR-84X57X08</v>
      </c>
      <c r="H336" s="16" t="str">
        <f t="shared" si="995"/>
        <v>Restonic Hotel Motel Bonnell Euro Top Memory Border 84X57X08</v>
      </c>
      <c r="I336" s="16" t="s">
        <v>2288</v>
      </c>
      <c r="J336" s="16" t="s">
        <v>2289</v>
      </c>
      <c r="K336" s="16" t="s">
        <v>2290</v>
      </c>
      <c r="L336" s="16" t="s">
        <v>25</v>
      </c>
      <c r="M336" s="17">
        <v>1</v>
      </c>
      <c r="N336" s="16" t="s">
        <v>2291</v>
      </c>
      <c r="O336" s="16" t="s">
        <v>2292</v>
      </c>
      <c r="P336" s="18">
        <v>20</v>
      </c>
      <c r="Q336" s="16" t="s">
        <v>2293</v>
      </c>
      <c r="R336" s="35" t="s">
        <v>698</v>
      </c>
      <c r="S336" s="35" t="s">
        <v>699</v>
      </c>
      <c r="T336" s="35" t="s">
        <v>192</v>
      </c>
      <c r="U336" s="17">
        <v>5</v>
      </c>
      <c r="V336" s="16" t="s">
        <v>2294</v>
      </c>
      <c r="W336" s="16" t="s">
        <v>2276</v>
      </c>
      <c r="X336" s="16" t="s">
        <v>2295</v>
      </c>
      <c r="Y336" s="29" t="str">
        <f t="shared" ref="Y336:Y342" si="996">RIGHT(E336,8)</f>
        <v>84X57X08</v>
      </c>
      <c r="Z336" s="30" t="str">
        <f t="shared" ref="Z336:Z342" si="997">LEFT(Y336,2)</f>
        <v>84</v>
      </c>
      <c r="AA336" s="30" t="str">
        <f t="shared" ref="AA336:AA342" si="998">MID(Y336,4,2)</f>
        <v>57</v>
      </c>
      <c r="AB336" s="30" t="str">
        <f t="shared" ref="AB336:AB342" si="999">RIGHT(Y336,2)</f>
        <v>08</v>
      </c>
      <c r="AC336" s="19" t="str">
        <f>AC335</f>
        <v>84</v>
      </c>
      <c r="AD336" s="19" t="str">
        <f>AD335</f>
        <v>57</v>
      </c>
      <c r="AG336" s="20">
        <f>U336/5000</f>
        <v>1E-3</v>
      </c>
      <c r="AH336">
        <f>VLOOKUP(R336,'Rm-feb-24'!B:P,15,0)</f>
        <v>58</v>
      </c>
      <c r="AI336" s="19">
        <f t="shared" si="991"/>
        <v>5.8000000000000003E-2</v>
      </c>
      <c r="AJ336" s="41"/>
      <c r="AK336" s="41"/>
      <c r="AL336" s="41"/>
      <c r="AM336" s="41"/>
      <c r="AN336" s="41"/>
      <c r="AO336" s="41"/>
      <c r="AP336" s="41"/>
      <c r="AQ336" s="41"/>
      <c r="AR336" s="41"/>
      <c r="AS336" s="43"/>
      <c r="AT336" s="37">
        <f t="shared" ref="AT336:AU336" si="1000">AT335</f>
        <v>183.405</v>
      </c>
      <c r="AU336" s="31">
        <f t="shared" si="1000"/>
        <v>207</v>
      </c>
    </row>
    <row r="337" spans="1:47">
      <c r="A337" s="40">
        <v>336</v>
      </c>
      <c r="B337" s="39">
        <v>3</v>
      </c>
      <c r="C337" s="15">
        <f t="shared" ref="C337:H337" si="1001">C336</f>
        <v>38</v>
      </c>
      <c r="D337" s="15" t="str">
        <f t="shared" si="1001"/>
        <v>28.03.2024</v>
      </c>
      <c r="E337" s="16" t="str">
        <f t="shared" si="1001"/>
        <v>SFG-FRBNET-MEM-BOR-84X57X08</v>
      </c>
      <c r="F337" s="16" t="str">
        <f t="shared" si="1001"/>
        <v>Restonic Hotel Motel Bonnell Euro Top Memory Border 84X57X08</v>
      </c>
      <c r="G337" s="16" t="str">
        <f t="shared" si="1001"/>
        <v>SFG-FRBNET-MEM-BOR-84X57X08</v>
      </c>
      <c r="H337" s="16" t="str">
        <f t="shared" si="1001"/>
        <v>Restonic Hotel Motel Bonnell Euro Top Memory Border 84X57X08</v>
      </c>
      <c r="I337" s="16" t="s">
        <v>2288</v>
      </c>
      <c r="J337" s="16" t="s">
        <v>2289</v>
      </c>
      <c r="K337" s="16" t="s">
        <v>2290</v>
      </c>
      <c r="L337" s="16" t="s">
        <v>25</v>
      </c>
      <c r="M337" s="17">
        <v>1</v>
      </c>
      <c r="N337" s="16" t="s">
        <v>2291</v>
      </c>
      <c r="O337" s="16" t="s">
        <v>2292</v>
      </c>
      <c r="P337" s="18">
        <v>30</v>
      </c>
      <c r="Q337" s="16" t="s">
        <v>2293</v>
      </c>
      <c r="R337" s="35" t="s">
        <v>18727</v>
      </c>
      <c r="S337" s="35" t="s">
        <v>34279</v>
      </c>
      <c r="T337" s="35" t="s">
        <v>192</v>
      </c>
      <c r="U337" s="17">
        <f>AE337</f>
        <v>7.2389999999999999</v>
      </c>
      <c r="V337" s="16" t="s">
        <v>2292</v>
      </c>
      <c r="W337" s="16" t="s">
        <v>2276</v>
      </c>
      <c r="X337" s="16" t="s">
        <v>2295</v>
      </c>
      <c r="Y337" s="29" t="str">
        <f t="shared" si="996"/>
        <v>84X57X08</v>
      </c>
      <c r="Z337" s="30" t="str">
        <f t="shared" si="997"/>
        <v>84</v>
      </c>
      <c r="AA337" s="30" t="str">
        <f t="shared" si="998"/>
        <v>57</v>
      </c>
      <c r="AB337" s="30" t="str">
        <f t="shared" si="999"/>
        <v>08</v>
      </c>
      <c r="AC337" s="19" t="str">
        <f t="shared" ref="AC337:AD337" si="1002">AC336</f>
        <v>84</v>
      </c>
      <c r="AD337" s="19" t="str">
        <f t="shared" si="1002"/>
        <v>57</v>
      </c>
      <c r="AE337" s="20">
        <f>ROUNDUP(((((AC337+AD337)*2)+3)*0.0254),3)</f>
        <v>7.2389999999999999</v>
      </c>
      <c r="AG337" s="21">
        <f t="shared" ref="AG337:AG342" si="1003">U337</f>
        <v>7.2389999999999999</v>
      </c>
      <c r="AH337" s="25">
        <f>VLOOKUP(R337,'SFG-RM'!A:B,2,0)</f>
        <v>21.475377269999999</v>
      </c>
      <c r="AI337" s="19">
        <f t="shared" si="991"/>
        <v>155.46025605752999</v>
      </c>
      <c r="AJ337" s="41"/>
      <c r="AK337" s="41"/>
      <c r="AL337" s="41"/>
      <c r="AM337" s="41"/>
      <c r="AN337" s="41"/>
      <c r="AO337" s="41"/>
      <c r="AP337" s="41"/>
      <c r="AQ337" s="41"/>
      <c r="AR337" s="41"/>
      <c r="AS337" s="43"/>
      <c r="AT337" s="37">
        <f t="shared" ref="AT337:AU337" si="1004">AT336</f>
        <v>183.405</v>
      </c>
      <c r="AU337" s="31">
        <f t="shared" si="1004"/>
        <v>207</v>
      </c>
    </row>
    <row r="338" spans="1:47">
      <c r="A338" s="40">
        <v>337</v>
      </c>
      <c r="B338" s="39">
        <v>4</v>
      </c>
      <c r="C338" s="15">
        <f t="shared" ref="C338:H338" si="1005">C337</f>
        <v>38</v>
      </c>
      <c r="D338" s="15" t="str">
        <f t="shared" si="1005"/>
        <v>28.03.2024</v>
      </c>
      <c r="E338" s="16" t="str">
        <f t="shared" si="1005"/>
        <v>SFG-FRBNET-MEM-BOR-84X57X08</v>
      </c>
      <c r="F338" s="16" t="str">
        <f t="shared" si="1005"/>
        <v>Restonic Hotel Motel Bonnell Euro Top Memory Border 84X57X08</v>
      </c>
      <c r="G338" s="16" t="str">
        <f t="shared" si="1005"/>
        <v>SFG-FRBNET-MEM-BOR-84X57X08</v>
      </c>
      <c r="H338" s="16" t="str">
        <f t="shared" si="1005"/>
        <v>Restonic Hotel Motel Bonnell Euro Top Memory Border 84X57X08</v>
      </c>
      <c r="I338" s="16" t="s">
        <v>2288</v>
      </c>
      <c r="J338" s="16" t="s">
        <v>2289</v>
      </c>
      <c r="K338" s="16" t="s">
        <v>2290</v>
      </c>
      <c r="L338" s="16" t="s">
        <v>25</v>
      </c>
      <c r="M338" s="17">
        <v>1</v>
      </c>
      <c r="N338" s="16" t="s">
        <v>2291</v>
      </c>
      <c r="O338" s="16" t="s">
        <v>2292</v>
      </c>
      <c r="P338" s="18">
        <v>40</v>
      </c>
      <c r="Q338" s="16" t="s">
        <v>2293</v>
      </c>
      <c r="R338" s="35" t="s">
        <v>1964</v>
      </c>
      <c r="S338" s="35" t="s">
        <v>1965</v>
      </c>
      <c r="T338" s="35" t="s">
        <v>25</v>
      </c>
      <c r="U338" s="36">
        <v>1</v>
      </c>
      <c r="V338" s="16" t="s">
        <v>2294</v>
      </c>
      <c r="W338" s="16" t="s">
        <v>2276</v>
      </c>
      <c r="X338" s="16" t="s">
        <v>2295</v>
      </c>
      <c r="Y338" s="29" t="str">
        <f t="shared" si="996"/>
        <v>84X57X08</v>
      </c>
      <c r="Z338" s="30" t="str">
        <f t="shared" si="997"/>
        <v>84</v>
      </c>
      <c r="AA338" s="30" t="str">
        <f t="shared" si="998"/>
        <v>57</v>
      </c>
      <c r="AB338" s="30" t="str">
        <f t="shared" si="999"/>
        <v>08</v>
      </c>
      <c r="AC338" s="19" t="str">
        <f t="shared" ref="AC338:AD338" si="1006">AC337</f>
        <v>84</v>
      </c>
      <c r="AD338" s="19" t="str">
        <f t="shared" si="1006"/>
        <v>57</v>
      </c>
      <c r="AE338" s="20">
        <f>ROUNDUP(((((72+30)*2)+3)*0.0254),3)</f>
        <v>5.258</v>
      </c>
      <c r="AG338" s="21">
        <f t="shared" si="1003"/>
        <v>1</v>
      </c>
      <c r="AH338">
        <f>VLOOKUP(R338,'Rm-feb-24'!B:P,15,0)</f>
        <v>5.9957000000000003</v>
      </c>
      <c r="AI338" s="19">
        <f t="shared" si="991"/>
        <v>5.9957000000000003</v>
      </c>
      <c r="AJ338" s="41"/>
      <c r="AK338" s="41"/>
      <c r="AL338" s="41"/>
      <c r="AM338" s="41"/>
      <c r="AN338" s="41"/>
      <c r="AO338" s="41"/>
      <c r="AP338" s="41"/>
      <c r="AQ338" s="41"/>
      <c r="AR338" s="41"/>
      <c r="AS338" s="43"/>
      <c r="AT338" s="37">
        <f t="shared" ref="AT338:AU338" si="1007">AT337</f>
        <v>183.405</v>
      </c>
      <c r="AU338" s="31">
        <f t="shared" si="1007"/>
        <v>207</v>
      </c>
    </row>
    <row r="339" spans="1:47">
      <c r="A339" s="40">
        <v>338</v>
      </c>
      <c r="B339" s="39">
        <v>5</v>
      </c>
      <c r="C339" s="15">
        <f t="shared" ref="C339:H339" si="1008">C338</f>
        <v>38</v>
      </c>
      <c r="D339" s="15" t="str">
        <f t="shared" si="1008"/>
        <v>28.03.2024</v>
      </c>
      <c r="E339" s="16" t="str">
        <f t="shared" si="1008"/>
        <v>SFG-FRBNET-MEM-BOR-84X57X08</v>
      </c>
      <c r="F339" s="16" t="str">
        <f t="shared" si="1008"/>
        <v>Restonic Hotel Motel Bonnell Euro Top Memory Border 84X57X08</v>
      </c>
      <c r="G339" s="16" t="str">
        <f t="shared" si="1008"/>
        <v>SFG-FRBNET-MEM-BOR-84X57X08</v>
      </c>
      <c r="H339" s="16" t="str">
        <f t="shared" si="1008"/>
        <v>Restonic Hotel Motel Bonnell Euro Top Memory Border 84X57X08</v>
      </c>
      <c r="I339" s="16" t="s">
        <v>2288</v>
      </c>
      <c r="J339" s="16" t="s">
        <v>2289</v>
      </c>
      <c r="K339" s="16" t="s">
        <v>2290</v>
      </c>
      <c r="L339" s="16" t="s">
        <v>25</v>
      </c>
      <c r="M339" s="17">
        <v>1</v>
      </c>
      <c r="N339" s="16" t="s">
        <v>2291</v>
      </c>
      <c r="O339" s="16" t="s">
        <v>2292</v>
      </c>
      <c r="P339" s="18">
        <v>50</v>
      </c>
      <c r="Q339" s="16" t="s">
        <v>2293</v>
      </c>
      <c r="R339" s="35" t="s">
        <v>459</v>
      </c>
      <c r="S339" s="35" t="s">
        <v>460</v>
      </c>
      <c r="T339" s="35" t="s">
        <v>25</v>
      </c>
      <c r="U339" s="36">
        <v>1</v>
      </c>
      <c r="V339" s="16" t="s">
        <v>2294</v>
      </c>
      <c r="W339" s="16" t="s">
        <v>2276</v>
      </c>
      <c r="X339" s="16" t="s">
        <v>2295</v>
      </c>
      <c r="Y339" s="29" t="str">
        <f t="shared" si="996"/>
        <v>84X57X08</v>
      </c>
      <c r="Z339" s="30" t="str">
        <f t="shared" si="997"/>
        <v>84</v>
      </c>
      <c r="AA339" s="30" t="str">
        <f t="shared" si="998"/>
        <v>57</v>
      </c>
      <c r="AB339" s="30" t="str">
        <f t="shared" si="999"/>
        <v>08</v>
      </c>
      <c r="AC339" s="19" t="str">
        <f t="shared" ref="AC339:AD339" si="1009">AC338</f>
        <v>84</v>
      </c>
      <c r="AD339" s="19" t="str">
        <f t="shared" si="1009"/>
        <v>57</v>
      </c>
      <c r="AG339" s="21">
        <f t="shared" si="1003"/>
        <v>1</v>
      </c>
      <c r="AH339">
        <f>VLOOKUP(R339,'Rm-feb-24'!B:P,15,0)</f>
        <v>1.3274999999999999</v>
      </c>
      <c r="AI339" s="19">
        <f t="shared" si="991"/>
        <v>1.3274999999999999</v>
      </c>
      <c r="AJ339" s="41"/>
      <c r="AK339" s="41"/>
      <c r="AL339" s="41"/>
      <c r="AM339" s="41"/>
      <c r="AN339" s="41"/>
      <c r="AO339" s="41"/>
      <c r="AP339" s="41"/>
      <c r="AQ339" s="41"/>
      <c r="AR339" s="41"/>
      <c r="AS339" s="43"/>
      <c r="AT339" s="37">
        <f t="shared" ref="AT339:AU339" si="1010">AT338</f>
        <v>183.405</v>
      </c>
      <c r="AU339" s="31">
        <f t="shared" si="1010"/>
        <v>207</v>
      </c>
    </row>
    <row r="340" spans="1:47">
      <c r="A340" s="40">
        <v>339</v>
      </c>
      <c r="B340" s="39">
        <v>6</v>
      </c>
      <c r="C340" s="15">
        <f t="shared" ref="C340:H340" si="1011">C339</f>
        <v>38</v>
      </c>
      <c r="D340" s="15" t="str">
        <f t="shared" si="1011"/>
        <v>28.03.2024</v>
      </c>
      <c r="E340" s="16" t="str">
        <f t="shared" si="1011"/>
        <v>SFG-FRBNET-MEM-BOR-84X57X08</v>
      </c>
      <c r="F340" s="16" t="str">
        <f t="shared" si="1011"/>
        <v>Restonic Hotel Motel Bonnell Euro Top Memory Border 84X57X08</v>
      </c>
      <c r="G340" s="16" t="str">
        <f t="shared" si="1011"/>
        <v>SFG-FRBNET-MEM-BOR-84X57X08</v>
      </c>
      <c r="H340" s="16" t="str">
        <f t="shared" si="1011"/>
        <v>Restonic Hotel Motel Bonnell Euro Top Memory Border 84X57X08</v>
      </c>
      <c r="I340" s="16" t="s">
        <v>2288</v>
      </c>
      <c r="J340" s="16" t="s">
        <v>2289</v>
      </c>
      <c r="K340" s="16" t="s">
        <v>2290</v>
      </c>
      <c r="L340" s="16" t="s">
        <v>25</v>
      </c>
      <c r="M340" s="17">
        <v>1</v>
      </c>
      <c r="N340" s="16" t="s">
        <v>2291</v>
      </c>
      <c r="O340" s="16" t="s">
        <v>2292</v>
      </c>
      <c r="P340" s="18">
        <v>60</v>
      </c>
      <c r="Q340" s="16" t="s">
        <v>2293</v>
      </c>
      <c r="R340" s="35" t="s">
        <v>2232</v>
      </c>
      <c r="S340" s="35" t="s">
        <v>2233</v>
      </c>
      <c r="T340" s="35" t="s">
        <v>25</v>
      </c>
      <c r="U340" s="36">
        <v>1</v>
      </c>
      <c r="V340" s="16" t="s">
        <v>2294</v>
      </c>
      <c r="W340" s="16" t="s">
        <v>2276</v>
      </c>
      <c r="X340" s="16" t="s">
        <v>2295</v>
      </c>
      <c r="Y340" s="29" t="str">
        <f t="shared" si="996"/>
        <v>84X57X08</v>
      </c>
      <c r="Z340" s="30" t="str">
        <f t="shared" si="997"/>
        <v>84</v>
      </c>
      <c r="AA340" s="30" t="str">
        <f t="shared" si="998"/>
        <v>57</v>
      </c>
      <c r="AB340" s="30" t="str">
        <f t="shared" si="999"/>
        <v>08</v>
      </c>
      <c r="AC340" s="19" t="str">
        <f t="shared" ref="AC340:AD340" si="1012">AC339</f>
        <v>84</v>
      </c>
      <c r="AD340" s="19" t="str">
        <f t="shared" si="1012"/>
        <v>57</v>
      </c>
      <c r="AG340" s="21">
        <f t="shared" si="1003"/>
        <v>1</v>
      </c>
      <c r="AH340">
        <f>VLOOKUP(R340,'Rm-feb-24'!B:P,15,0)</f>
        <v>1.7318</v>
      </c>
      <c r="AI340" s="19">
        <f t="shared" si="991"/>
        <v>1.7318</v>
      </c>
      <c r="AJ340" s="41"/>
      <c r="AK340" s="41"/>
      <c r="AL340" s="41"/>
      <c r="AM340" s="41"/>
      <c r="AN340" s="41"/>
      <c r="AO340" s="41"/>
      <c r="AP340" s="41"/>
      <c r="AQ340" s="41"/>
      <c r="AR340" s="41"/>
      <c r="AS340" s="43"/>
      <c r="AT340" s="37">
        <f t="shared" ref="AT340:AU340" si="1013">AT339</f>
        <v>183.405</v>
      </c>
      <c r="AU340" s="31">
        <f t="shared" si="1013"/>
        <v>207</v>
      </c>
    </row>
    <row r="341" spans="1:47">
      <c r="A341" s="40">
        <v>340</v>
      </c>
      <c r="B341" s="39">
        <v>7</v>
      </c>
      <c r="C341" s="15">
        <f t="shared" ref="C341:H341" si="1014">C340</f>
        <v>38</v>
      </c>
      <c r="D341" s="15" t="str">
        <f t="shared" si="1014"/>
        <v>28.03.2024</v>
      </c>
      <c r="E341" s="16" t="str">
        <f t="shared" si="1014"/>
        <v>SFG-FRBNET-MEM-BOR-84X57X08</v>
      </c>
      <c r="F341" s="16" t="str">
        <f t="shared" si="1014"/>
        <v>Restonic Hotel Motel Bonnell Euro Top Memory Border 84X57X08</v>
      </c>
      <c r="G341" s="16" t="str">
        <f t="shared" si="1014"/>
        <v>SFG-FRBNET-MEM-BOR-84X57X08</v>
      </c>
      <c r="H341" s="16" t="str">
        <f t="shared" si="1014"/>
        <v>Restonic Hotel Motel Bonnell Euro Top Memory Border 84X57X08</v>
      </c>
      <c r="I341" s="16" t="s">
        <v>2288</v>
      </c>
      <c r="J341" s="16" t="s">
        <v>2289</v>
      </c>
      <c r="K341" s="16" t="s">
        <v>2290</v>
      </c>
      <c r="L341" s="16" t="s">
        <v>25</v>
      </c>
      <c r="M341" s="17">
        <v>1</v>
      </c>
      <c r="N341" s="16" t="s">
        <v>2291</v>
      </c>
      <c r="O341" s="16" t="s">
        <v>2292</v>
      </c>
      <c r="P341" s="18">
        <v>70</v>
      </c>
      <c r="Q341" s="16" t="s">
        <v>2293</v>
      </c>
      <c r="R341" s="35" t="s">
        <v>18739</v>
      </c>
      <c r="S341" s="35" t="s">
        <v>34278</v>
      </c>
      <c r="T341" s="35" t="s">
        <v>192</v>
      </c>
      <c r="U341" s="36">
        <v>0.64</v>
      </c>
      <c r="V341" s="16" t="s">
        <v>2292</v>
      </c>
      <c r="W341" s="16" t="s">
        <v>2276</v>
      </c>
      <c r="X341" s="16" t="s">
        <v>2295</v>
      </c>
      <c r="Y341" s="29" t="str">
        <f t="shared" si="996"/>
        <v>84X57X08</v>
      </c>
      <c r="Z341" s="30" t="str">
        <f t="shared" si="997"/>
        <v>84</v>
      </c>
      <c r="AA341" s="30" t="str">
        <f t="shared" si="998"/>
        <v>57</v>
      </c>
      <c r="AB341" s="30" t="str">
        <f t="shared" si="999"/>
        <v>08</v>
      </c>
      <c r="AC341" s="19" t="str">
        <f t="shared" ref="AC341:AD341" si="1015">AC340</f>
        <v>84</v>
      </c>
      <c r="AD341" s="19" t="str">
        <f t="shared" si="1015"/>
        <v>57</v>
      </c>
      <c r="AG341" s="21">
        <f t="shared" si="1003"/>
        <v>0.64</v>
      </c>
      <c r="AH341" s="25">
        <f>VLOOKUP(R341,'SFG-RM'!A:B,2,0)</f>
        <v>14.621455289401199</v>
      </c>
      <c r="AI341" s="19">
        <f t="shared" si="991"/>
        <v>9.3577313852167681</v>
      </c>
      <c r="AJ341" s="41"/>
      <c r="AK341" s="41"/>
      <c r="AL341" s="41"/>
      <c r="AM341" s="41"/>
      <c r="AN341" s="41"/>
      <c r="AO341" s="41"/>
      <c r="AP341" s="41"/>
      <c r="AQ341" s="41"/>
      <c r="AR341" s="41"/>
      <c r="AS341" s="43"/>
      <c r="AT341" s="37">
        <f t="shared" ref="AT341:AU341" si="1016">AT340</f>
        <v>183.405</v>
      </c>
      <c r="AU341" s="31">
        <f t="shared" si="1016"/>
        <v>207</v>
      </c>
    </row>
    <row r="342" spans="1:47">
      <c r="A342" s="40">
        <v>341</v>
      </c>
      <c r="B342" s="39">
        <v>8</v>
      </c>
      <c r="C342" s="15">
        <f t="shared" ref="C342:H342" si="1017">C341</f>
        <v>38</v>
      </c>
      <c r="D342" s="15" t="str">
        <f t="shared" si="1017"/>
        <v>28.03.2024</v>
      </c>
      <c r="E342" s="16" t="str">
        <f t="shared" si="1017"/>
        <v>SFG-FRBNET-MEM-BOR-84X57X08</v>
      </c>
      <c r="F342" s="16" t="str">
        <f t="shared" si="1017"/>
        <v>Restonic Hotel Motel Bonnell Euro Top Memory Border 84X57X08</v>
      </c>
      <c r="G342" s="16" t="str">
        <f t="shared" si="1017"/>
        <v>SFG-FRBNET-MEM-BOR-84X57X08</v>
      </c>
      <c r="H342" s="16" t="str">
        <f t="shared" si="1017"/>
        <v>Restonic Hotel Motel Bonnell Euro Top Memory Border 84X57X08</v>
      </c>
      <c r="I342" s="16" t="s">
        <v>2288</v>
      </c>
      <c r="J342" s="16" t="s">
        <v>2289</v>
      </c>
      <c r="K342" s="16" t="s">
        <v>2290</v>
      </c>
      <c r="L342" s="16" t="s">
        <v>25</v>
      </c>
      <c r="M342" s="17">
        <v>1</v>
      </c>
      <c r="N342" s="16" t="s">
        <v>2291</v>
      </c>
      <c r="O342" s="16" t="s">
        <v>2292</v>
      </c>
      <c r="P342" s="18">
        <v>80</v>
      </c>
      <c r="Q342" s="16" t="s">
        <v>2293</v>
      </c>
      <c r="R342" s="35" t="s">
        <v>1479</v>
      </c>
      <c r="S342" s="35" t="s">
        <v>1480</v>
      </c>
      <c r="T342" s="35" t="s">
        <v>165</v>
      </c>
      <c r="U342" s="36">
        <v>2</v>
      </c>
      <c r="V342" s="16" t="s">
        <v>2294</v>
      </c>
      <c r="W342" s="16" t="s">
        <v>2276</v>
      </c>
      <c r="X342" s="16" t="s">
        <v>2295</v>
      </c>
      <c r="Y342" s="29" t="str">
        <f t="shared" si="996"/>
        <v>84X57X08</v>
      </c>
      <c r="Z342" s="30" t="str">
        <f t="shared" si="997"/>
        <v>84</v>
      </c>
      <c r="AA342" s="30" t="str">
        <f t="shared" si="998"/>
        <v>57</v>
      </c>
      <c r="AB342" s="30" t="str">
        <f t="shared" si="999"/>
        <v>08</v>
      </c>
      <c r="AC342" s="19" t="str">
        <f t="shared" ref="AC342:AD342" si="1018">AC341</f>
        <v>84</v>
      </c>
      <c r="AD342" s="19" t="str">
        <f t="shared" si="1018"/>
        <v>57</v>
      </c>
      <c r="AG342" s="21">
        <f t="shared" si="1003"/>
        <v>2</v>
      </c>
      <c r="AH342">
        <f>VLOOKUP(R342,'Rm-feb-24'!B:P,15,0)</f>
        <v>4.6721000000000004</v>
      </c>
      <c r="AI342" s="19">
        <f t="shared" si="991"/>
        <v>9.3442000000000007</v>
      </c>
      <c r="AJ342" s="41"/>
      <c r="AK342" s="41"/>
      <c r="AL342" s="41"/>
      <c r="AM342" s="41"/>
      <c r="AN342" s="41"/>
      <c r="AO342" s="41"/>
      <c r="AP342" s="41"/>
      <c r="AQ342" s="41"/>
      <c r="AR342" s="41"/>
      <c r="AS342" s="43"/>
      <c r="AT342" s="37">
        <f t="shared" ref="AT342:AU342" si="1019">AT341</f>
        <v>183.405</v>
      </c>
      <c r="AU342" s="31">
        <f t="shared" si="1019"/>
        <v>207</v>
      </c>
    </row>
    <row r="343" spans="1:47">
      <c r="A343" s="40">
        <v>342</v>
      </c>
    </row>
    <row r="344" spans="1:47">
      <c r="A344" s="40">
        <v>343</v>
      </c>
      <c r="B344" s="39">
        <v>1</v>
      </c>
      <c r="C344" s="15">
        <v>39</v>
      </c>
      <c r="D344" s="15" t="s">
        <v>34276</v>
      </c>
      <c r="E344" s="38" t="s">
        <v>34356</v>
      </c>
      <c r="F344" s="38" t="s">
        <v>34357</v>
      </c>
      <c r="G344" s="16" t="str">
        <f>E344</f>
        <v>SFG-FRBNET-MEM-BOR-84X63X08</v>
      </c>
      <c r="H344" s="16" t="str">
        <f>F344</f>
        <v>Restonic Hotel Motel Bonnell Euro Top Memory Border 84X63X08</v>
      </c>
      <c r="I344" s="16" t="s">
        <v>2288</v>
      </c>
      <c r="J344" s="16" t="s">
        <v>2289</v>
      </c>
      <c r="K344" s="16" t="s">
        <v>2290</v>
      </c>
      <c r="L344" s="16" t="s">
        <v>25</v>
      </c>
      <c r="M344" s="17">
        <v>1</v>
      </c>
      <c r="N344" s="16" t="s">
        <v>2291</v>
      </c>
      <c r="O344" s="16" t="s">
        <v>2292</v>
      </c>
      <c r="P344" s="18">
        <v>10</v>
      </c>
      <c r="Q344" s="16" t="s">
        <v>2293</v>
      </c>
      <c r="R344" s="35" t="s">
        <v>1659</v>
      </c>
      <c r="S344" s="35" t="s">
        <v>1660</v>
      </c>
      <c r="T344" s="35" t="s">
        <v>192</v>
      </c>
      <c r="U344" s="17">
        <v>5.6</v>
      </c>
      <c r="V344" s="16" t="s">
        <v>2294</v>
      </c>
      <c r="W344" s="16" t="s">
        <v>2276</v>
      </c>
      <c r="X344" s="16" t="s">
        <v>2295</v>
      </c>
      <c r="Y344" s="29" t="str">
        <f>RIGHT(E344,8)</f>
        <v>84X63X08</v>
      </c>
      <c r="Z344" s="30" t="str">
        <f>LEFT(Y344,2)</f>
        <v>84</v>
      </c>
      <c r="AA344" s="30" t="str">
        <f>MID(Y344,4,2)</f>
        <v>63</v>
      </c>
      <c r="AB344" s="30" t="str">
        <f>RIGHT(Y344,2)</f>
        <v>08</v>
      </c>
      <c r="AC344" s="19" t="str">
        <f>Z344</f>
        <v>84</v>
      </c>
      <c r="AD344" s="19" t="str">
        <f>AA344</f>
        <v>63</v>
      </c>
      <c r="AG344" s="20">
        <f>U344/10000</f>
        <v>5.5999999999999995E-4</v>
      </c>
      <c r="AH344">
        <f>VLOOKUP(R344,'Rm-feb-24'!B:P,15,0)</f>
        <v>231.14230000000001</v>
      </c>
      <c r="AI344" s="19">
        <f t="shared" ref="AI344:AI351" si="1020">AG344*AH344</f>
        <v>0.129439688</v>
      </c>
      <c r="AJ344" s="41">
        <f>SUM(AI344:AI351)</f>
        <v>189.95461719809677</v>
      </c>
      <c r="AK344" s="41">
        <f>ROUND(AJ344,3)</f>
        <v>189.95500000000001</v>
      </c>
      <c r="AL344" s="41">
        <f>AK344</f>
        <v>189.95500000000001</v>
      </c>
      <c r="AM344" s="41">
        <f>+AL344+AR344</f>
        <v>213.46174129500002</v>
      </c>
      <c r="AN344" s="41">
        <f>+SUM(((AL344*3%*18%)))</f>
        <v>1.025757</v>
      </c>
      <c r="AO344" s="41">
        <f t="shared" ref="AO344" si="1021">+SUM(((AL344*14.33%*53%)))</f>
        <v>14.426892295000002</v>
      </c>
      <c r="AP344" s="41">
        <f t="shared" ref="AP344" si="1022">+SUM(((AL344*5.92%*53%)))</f>
        <v>5.9600280800000016</v>
      </c>
      <c r="AQ344" s="41">
        <f t="shared" ref="AQ344" si="1023">+SUM(((AL344*2.08%*53%)))</f>
        <v>2.09406392</v>
      </c>
      <c r="AR344" s="41">
        <f>SUM(AN344:AQ344)</f>
        <v>23.506741295000005</v>
      </c>
      <c r="AS344" s="42">
        <f>ROUNDUP(AM344,0)</f>
        <v>214</v>
      </c>
      <c r="AT344" s="37">
        <f>AL344</f>
        <v>189.95500000000001</v>
      </c>
      <c r="AU344" s="31">
        <f>AS344</f>
        <v>214</v>
      </c>
    </row>
    <row r="345" spans="1:47">
      <c r="A345" s="40">
        <v>344</v>
      </c>
      <c r="B345" s="39">
        <v>2</v>
      </c>
      <c r="C345" s="15">
        <f t="shared" ref="C345:H345" si="1024">C344</f>
        <v>39</v>
      </c>
      <c r="D345" s="15" t="str">
        <f t="shared" si="1024"/>
        <v>28.03.2024</v>
      </c>
      <c r="E345" s="16" t="str">
        <f t="shared" si="1024"/>
        <v>SFG-FRBNET-MEM-BOR-84X63X08</v>
      </c>
      <c r="F345" s="16" t="str">
        <f t="shared" si="1024"/>
        <v>Restonic Hotel Motel Bonnell Euro Top Memory Border 84X63X08</v>
      </c>
      <c r="G345" s="16" t="str">
        <f t="shared" si="1024"/>
        <v>SFG-FRBNET-MEM-BOR-84X63X08</v>
      </c>
      <c r="H345" s="16" t="str">
        <f t="shared" si="1024"/>
        <v>Restonic Hotel Motel Bonnell Euro Top Memory Border 84X63X08</v>
      </c>
      <c r="I345" s="16" t="s">
        <v>2288</v>
      </c>
      <c r="J345" s="16" t="s">
        <v>2289</v>
      </c>
      <c r="K345" s="16" t="s">
        <v>2290</v>
      </c>
      <c r="L345" s="16" t="s">
        <v>25</v>
      </c>
      <c r="M345" s="17">
        <v>1</v>
      </c>
      <c r="N345" s="16" t="s">
        <v>2291</v>
      </c>
      <c r="O345" s="16" t="s">
        <v>2292</v>
      </c>
      <c r="P345" s="18">
        <v>20</v>
      </c>
      <c r="Q345" s="16" t="s">
        <v>2293</v>
      </c>
      <c r="R345" s="35" t="s">
        <v>698</v>
      </c>
      <c r="S345" s="35" t="s">
        <v>699</v>
      </c>
      <c r="T345" s="35" t="s">
        <v>192</v>
      </c>
      <c r="U345" s="17">
        <v>5</v>
      </c>
      <c r="V345" s="16" t="s">
        <v>2294</v>
      </c>
      <c r="W345" s="16" t="s">
        <v>2276</v>
      </c>
      <c r="X345" s="16" t="s">
        <v>2295</v>
      </c>
      <c r="Y345" s="29" t="str">
        <f t="shared" ref="Y345:Y351" si="1025">RIGHT(E345,8)</f>
        <v>84X63X08</v>
      </c>
      <c r="Z345" s="30" t="str">
        <f t="shared" ref="Z345:Z351" si="1026">LEFT(Y345,2)</f>
        <v>84</v>
      </c>
      <c r="AA345" s="30" t="str">
        <f t="shared" ref="AA345:AA351" si="1027">MID(Y345,4,2)</f>
        <v>63</v>
      </c>
      <c r="AB345" s="30" t="str">
        <f t="shared" ref="AB345:AB351" si="1028">RIGHT(Y345,2)</f>
        <v>08</v>
      </c>
      <c r="AC345" s="19" t="str">
        <f>AC344</f>
        <v>84</v>
      </c>
      <c r="AD345" s="19" t="str">
        <f>AD344</f>
        <v>63</v>
      </c>
      <c r="AG345" s="20">
        <f>U345/5000</f>
        <v>1E-3</v>
      </c>
      <c r="AH345">
        <f>VLOOKUP(R345,'Rm-feb-24'!B:P,15,0)</f>
        <v>58</v>
      </c>
      <c r="AI345" s="19">
        <f t="shared" si="1020"/>
        <v>5.8000000000000003E-2</v>
      </c>
      <c r="AJ345" s="41"/>
      <c r="AK345" s="41"/>
      <c r="AL345" s="41"/>
      <c r="AM345" s="41"/>
      <c r="AN345" s="41"/>
      <c r="AO345" s="41"/>
      <c r="AP345" s="41"/>
      <c r="AQ345" s="41"/>
      <c r="AR345" s="41"/>
      <c r="AS345" s="43"/>
      <c r="AT345" s="37">
        <f t="shared" ref="AT345:AU345" si="1029">AT344</f>
        <v>189.95500000000001</v>
      </c>
      <c r="AU345" s="31">
        <f t="shared" si="1029"/>
        <v>214</v>
      </c>
    </row>
    <row r="346" spans="1:47">
      <c r="A346" s="40">
        <v>345</v>
      </c>
      <c r="B346" s="39">
        <v>3</v>
      </c>
      <c r="C346" s="15">
        <f t="shared" ref="C346:H346" si="1030">C345</f>
        <v>39</v>
      </c>
      <c r="D346" s="15" t="str">
        <f t="shared" si="1030"/>
        <v>28.03.2024</v>
      </c>
      <c r="E346" s="16" t="str">
        <f t="shared" si="1030"/>
        <v>SFG-FRBNET-MEM-BOR-84X63X08</v>
      </c>
      <c r="F346" s="16" t="str">
        <f t="shared" si="1030"/>
        <v>Restonic Hotel Motel Bonnell Euro Top Memory Border 84X63X08</v>
      </c>
      <c r="G346" s="16" t="str">
        <f t="shared" si="1030"/>
        <v>SFG-FRBNET-MEM-BOR-84X63X08</v>
      </c>
      <c r="H346" s="16" t="str">
        <f t="shared" si="1030"/>
        <v>Restonic Hotel Motel Bonnell Euro Top Memory Border 84X63X08</v>
      </c>
      <c r="I346" s="16" t="s">
        <v>2288</v>
      </c>
      <c r="J346" s="16" t="s">
        <v>2289</v>
      </c>
      <c r="K346" s="16" t="s">
        <v>2290</v>
      </c>
      <c r="L346" s="16" t="s">
        <v>25</v>
      </c>
      <c r="M346" s="17">
        <v>1</v>
      </c>
      <c r="N346" s="16" t="s">
        <v>2291</v>
      </c>
      <c r="O346" s="16" t="s">
        <v>2292</v>
      </c>
      <c r="P346" s="18">
        <v>30</v>
      </c>
      <c r="Q346" s="16" t="s">
        <v>2293</v>
      </c>
      <c r="R346" s="35" t="s">
        <v>18727</v>
      </c>
      <c r="S346" s="35" t="s">
        <v>34279</v>
      </c>
      <c r="T346" s="35" t="s">
        <v>192</v>
      </c>
      <c r="U346" s="17">
        <f>AE346</f>
        <v>7.5440000000000005</v>
      </c>
      <c r="V346" s="16" t="s">
        <v>2292</v>
      </c>
      <c r="W346" s="16" t="s">
        <v>2276</v>
      </c>
      <c r="X346" s="16" t="s">
        <v>2295</v>
      </c>
      <c r="Y346" s="29" t="str">
        <f t="shared" si="1025"/>
        <v>84X63X08</v>
      </c>
      <c r="Z346" s="30" t="str">
        <f t="shared" si="1026"/>
        <v>84</v>
      </c>
      <c r="AA346" s="30" t="str">
        <f t="shared" si="1027"/>
        <v>63</v>
      </c>
      <c r="AB346" s="30" t="str">
        <f t="shared" si="1028"/>
        <v>08</v>
      </c>
      <c r="AC346" s="19" t="str">
        <f t="shared" ref="AC346:AD346" si="1031">AC345</f>
        <v>84</v>
      </c>
      <c r="AD346" s="19" t="str">
        <f t="shared" si="1031"/>
        <v>63</v>
      </c>
      <c r="AE346" s="20">
        <f>ROUNDUP(((((AC346+AD346)*2)+3)*0.0254),3)</f>
        <v>7.5440000000000005</v>
      </c>
      <c r="AG346" s="21">
        <f t="shared" ref="AG346:AG351" si="1032">U346</f>
        <v>7.5440000000000005</v>
      </c>
      <c r="AH346" s="25">
        <f>VLOOKUP(R346,'SFG-RM'!A:B,2,0)</f>
        <v>21.475377269999999</v>
      </c>
      <c r="AI346" s="19">
        <f t="shared" si="1020"/>
        <v>162.01024612488001</v>
      </c>
      <c r="AJ346" s="41"/>
      <c r="AK346" s="41"/>
      <c r="AL346" s="41"/>
      <c r="AM346" s="41"/>
      <c r="AN346" s="41"/>
      <c r="AO346" s="41"/>
      <c r="AP346" s="41"/>
      <c r="AQ346" s="41"/>
      <c r="AR346" s="41"/>
      <c r="AS346" s="43"/>
      <c r="AT346" s="37">
        <f t="shared" ref="AT346:AU346" si="1033">AT345</f>
        <v>189.95500000000001</v>
      </c>
      <c r="AU346" s="31">
        <f t="shared" si="1033"/>
        <v>214</v>
      </c>
    </row>
    <row r="347" spans="1:47">
      <c r="A347" s="40">
        <v>346</v>
      </c>
      <c r="B347" s="39">
        <v>4</v>
      </c>
      <c r="C347" s="15">
        <f t="shared" ref="C347:H347" si="1034">C346</f>
        <v>39</v>
      </c>
      <c r="D347" s="15" t="str">
        <f t="shared" si="1034"/>
        <v>28.03.2024</v>
      </c>
      <c r="E347" s="16" t="str">
        <f t="shared" si="1034"/>
        <v>SFG-FRBNET-MEM-BOR-84X63X08</v>
      </c>
      <c r="F347" s="16" t="str">
        <f t="shared" si="1034"/>
        <v>Restonic Hotel Motel Bonnell Euro Top Memory Border 84X63X08</v>
      </c>
      <c r="G347" s="16" t="str">
        <f t="shared" si="1034"/>
        <v>SFG-FRBNET-MEM-BOR-84X63X08</v>
      </c>
      <c r="H347" s="16" t="str">
        <f t="shared" si="1034"/>
        <v>Restonic Hotel Motel Bonnell Euro Top Memory Border 84X63X08</v>
      </c>
      <c r="I347" s="16" t="s">
        <v>2288</v>
      </c>
      <c r="J347" s="16" t="s">
        <v>2289</v>
      </c>
      <c r="K347" s="16" t="s">
        <v>2290</v>
      </c>
      <c r="L347" s="16" t="s">
        <v>25</v>
      </c>
      <c r="M347" s="17">
        <v>1</v>
      </c>
      <c r="N347" s="16" t="s">
        <v>2291</v>
      </c>
      <c r="O347" s="16" t="s">
        <v>2292</v>
      </c>
      <c r="P347" s="18">
        <v>40</v>
      </c>
      <c r="Q347" s="16" t="s">
        <v>2293</v>
      </c>
      <c r="R347" s="35" t="s">
        <v>1964</v>
      </c>
      <c r="S347" s="35" t="s">
        <v>1965</v>
      </c>
      <c r="T347" s="35" t="s">
        <v>25</v>
      </c>
      <c r="U347" s="36">
        <v>1</v>
      </c>
      <c r="V347" s="16" t="s">
        <v>2294</v>
      </c>
      <c r="W347" s="16" t="s">
        <v>2276</v>
      </c>
      <c r="X347" s="16" t="s">
        <v>2295</v>
      </c>
      <c r="Y347" s="29" t="str">
        <f t="shared" si="1025"/>
        <v>84X63X08</v>
      </c>
      <c r="Z347" s="30" t="str">
        <f t="shared" si="1026"/>
        <v>84</v>
      </c>
      <c r="AA347" s="30" t="str">
        <f t="shared" si="1027"/>
        <v>63</v>
      </c>
      <c r="AB347" s="30" t="str">
        <f t="shared" si="1028"/>
        <v>08</v>
      </c>
      <c r="AC347" s="19" t="str">
        <f t="shared" ref="AC347:AD347" si="1035">AC346</f>
        <v>84</v>
      </c>
      <c r="AD347" s="19" t="str">
        <f t="shared" si="1035"/>
        <v>63</v>
      </c>
      <c r="AE347" s="20">
        <f>ROUNDUP(((((72+30)*2)+3)*0.0254),3)</f>
        <v>5.258</v>
      </c>
      <c r="AG347" s="21">
        <f t="shared" si="1032"/>
        <v>1</v>
      </c>
      <c r="AH347">
        <f>VLOOKUP(R347,'Rm-feb-24'!B:P,15,0)</f>
        <v>5.9957000000000003</v>
      </c>
      <c r="AI347" s="19">
        <f t="shared" si="1020"/>
        <v>5.9957000000000003</v>
      </c>
      <c r="AJ347" s="41"/>
      <c r="AK347" s="41"/>
      <c r="AL347" s="41"/>
      <c r="AM347" s="41"/>
      <c r="AN347" s="41"/>
      <c r="AO347" s="41"/>
      <c r="AP347" s="41"/>
      <c r="AQ347" s="41"/>
      <c r="AR347" s="41"/>
      <c r="AS347" s="43"/>
      <c r="AT347" s="37">
        <f t="shared" ref="AT347:AU347" si="1036">AT346</f>
        <v>189.95500000000001</v>
      </c>
      <c r="AU347" s="31">
        <f t="shared" si="1036"/>
        <v>214</v>
      </c>
    </row>
    <row r="348" spans="1:47">
      <c r="A348" s="40">
        <v>347</v>
      </c>
      <c r="B348" s="39">
        <v>5</v>
      </c>
      <c r="C348" s="15">
        <f t="shared" ref="C348:H348" si="1037">C347</f>
        <v>39</v>
      </c>
      <c r="D348" s="15" t="str">
        <f t="shared" si="1037"/>
        <v>28.03.2024</v>
      </c>
      <c r="E348" s="16" t="str">
        <f t="shared" si="1037"/>
        <v>SFG-FRBNET-MEM-BOR-84X63X08</v>
      </c>
      <c r="F348" s="16" t="str">
        <f t="shared" si="1037"/>
        <v>Restonic Hotel Motel Bonnell Euro Top Memory Border 84X63X08</v>
      </c>
      <c r="G348" s="16" t="str">
        <f t="shared" si="1037"/>
        <v>SFG-FRBNET-MEM-BOR-84X63X08</v>
      </c>
      <c r="H348" s="16" t="str">
        <f t="shared" si="1037"/>
        <v>Restonic Hotel Motel Bonnell Euro Top Memory Border 84X63X08</v>
      </c>
      <c r="I348" s="16" t="s">
        <v>2288</v>
      </c>
      <c r="J348" s="16" t="s">
        <v>2289</v>
      </c>
      <c r="K348" s="16" t="s">
        <v>2290</v>
      </c>
      <c r="L348" s="16" t="s">
        <v>25</v>
      </c>
      <c r="M348" s="17">
        <v>1</v>
      </c>
      <c r="N348" s="16" t="s">
        <v>2291</v>
      </c>
      <c r="O348" s="16" t="s">
        <v>2292</v>
      </c>
      <c r="P348" s="18">
        <v>50</v>
      </c>
      <c r="Q348" s="16" t="s">
        <v>2293</v>
      </c>
      <c r="R348" s="35" t="s">
        <v>459</v>
      </c>
      <c r="S348" s="35" t="s">
        <v>460</v>
      </c>
      <c r="T348" s="35" t="s">
        <v>25</v>
      </c>
      <c r="U348" s="36">
        <v>1</v>
      </c>
      <c r="V348" s="16" t="s">
        <v>2294</v>
      </c>
      <c r="W348" s="16" t="s">
        <v>2276</v>
      </c>
      <c r="X348" s="16" t="s">
        <v>2295</v>
      </c>
      <c r="Y348" s="29" t="str">
        <f t="shared" si="1025"/>
        <v>84X63X08</v>
      </c>
      <c r="Z348" s="30" t="str">
        <f t="shared" si="1026"/>
        <v>84</v>
      </c>
      <c r="AA348" s="30" t="str">
        <f t="shared" si="1027"/>
        <v>63</v>
      </c>
      <c r="AB348" s="30" t="str">
        <f t="shared" si="1028"/>
        <v>08</v>
      </c>
      <c r="AC348" s="19" t="str">
        <f t="shared" ref="AC348:AD348" si="1038">AC347</f>
        <v>84</v>
      </c>
      <c r="AD348" s="19" t="str">
        <f t="shared" si="1038"/>
        <v>63</v>
      </c>
      <c r="AG348" s="21">
        <f t="shared" si="1032"/>
        <v>1</v>
      </c>
      <c r="AH348">
        <f>VLOOKUP(R348,'Rm-feb-24'!B:P,15,0)</f>
        <v>1.3274999999999999</v>
      </c>
      <c r="AI348" s="19">
        <f t="shared" si="1020"/>
        <v>1.3274999999999999</v>
      </c>
      <c r="AJ348" s="41"/>
      <c r="AK348" s="41"/>
      <c r="AL348" s="41"/>
      <c r="AM348" s="41"/>
      <c r="AN348" s="41"/>
      <c r="AO348" s="41"/>
      <c r="AP348" s="41"/>
      <c r="AQ348" s="41"/>
      <c r="AR348" s="41"/>
      <c r="AS348" s="43"/>
      <c r="AT348" s="37">
        <f t="shared" ref="AT348:AU348" si="1039">AT347</f>
        <v>189.95500000000001</v>
      </c>
      <c r="AU348" s="31">
        <f t="shared" si="1039"/>
        <v>214</v>
      </c>
    </row>
    <row r="349" spans="1:47">
      <c r="A349" s="40">
        <v>348</v>
      </c>
      <c r="B349" s="39">
        <v>6</v>
      </c>
      <c r="C349" s="15">
        <f t="shared" ref="C349:H349" si="1040">C348</f>
        <v>39</v>
      </c>
      <c r="D349" s="15" t="str">
        <f t="shared" si="1040"/>
        <v>28.03.2024</v>
      </c>
      <c r="E349" s="16" t="str">
        <f t="shared" si="1040"/>
        <v>SFG-FRBNET-MEM-BOR-84X63X08</v>
      </c>
      <c r="F349" s="16" t="str">
        <f t="shared" si="1040"/>
        <v>Restonic Hotel Motel Bonnell Euro Top Memory Border 84X63X08</v>
      </c>
      <c r="G349" s="16" t="str">
        <f t="shared" si="1040"/>
        <v>SFG-FRBNET-MEM-BOR-84X63X08</v>
      </c>
      <c r="H349" s="16" t="str">
        <f t="shared" si="1040"/>
        <v>Restonic Hotel Motel Bonnell Euro Top Memory Border 84X63X08</v>
      </c>
      <c r="I349" s="16" t="s">
        <v>2288</v>
      </c>
      <c r="J349" s="16" t="s">
        <v>2289</v>
      </c>
      <c r="K349" s="16" t="s">
        <v>2290</v>
      </c>
      <c r="L349" s="16" t="s">
        <v>25</v>
      </c>
      <c r="M349" s="17">
        <v>1</v>
      </c>
      <c r="N349" s="16" t="s">
        <v>2291</v>
      </c>
      <c r="O349" s="16" t="s">
        <v>2292</v>
      </c>
      <c r="P349" s="18">
        <v>60</v>
      </c>
      <c r="Q349" s="16" t="s">
        <v>2293</v>
      </c>
      <c r="R349" s="35" t="s">
        <v>2232</v>
      </c>
      <c r="S349" s="35" t="s">
        <v>2233</v>
      </c>
      <c r="T349" s="35" t="s">
        <v>25</v>
      </c>
      <c r="U349" s="36">
        <v>1</v>
      </c>
      <c r="V349" s="16" t="s">
        <v>2294</v>
      </c>
      <c r="W349" s="16" t="s">
        <v>2276</v>
      </c>
      <c r="X349" s="16" t="s">
        <v>2295</v>
      </c>
      <c r="Y349" s="29" t="str">
        <f t="shared" si="1025"/>
        <v>84X63X08</v>
      </c>
      <c r="Z349" s="30" t="str">
        <f t="shared" si="1026"/>
        <v>84</v>
      </c>
      <c r="AA349" s="30" t="str">
        <f t="shared" si="1027"/>
        <v>63</v>
      </c>
      <c r="AB349" s="30" t="str">
        <f t="shared" si="1028"/>
        <v>08</v>
      </c>
      <c r="AC349" s="19" t="str">
        <f t="shared" ref="AC349:AD349" si="1041">AC348</f>
        <v>84</v>
      </c>
      <c r="AD349" s="19" t="str">
        <f t="shared" si="1041"/>
        <v>63</v>
      </c>
      <c r="AG349" s="21">
        <f t="shared" si="1032"/>
        <v>1</v>
      </c>
      <c r="AH349">
        <f>VLOOKUP(R349,'Rm-feb-24'!B:P,15,0)</f>
        <v>1.7318</v>
      </c>
      <c r="AI349" s="19">
        <f t="shared" si="1020"/>
        <v>1.7318</v>
      </c>
      <c r="AJ349" s="41"/>
      <c r="AK349" s="41"/>
      <c r="AL349" s="41"/>
      <c r="AM349" s="41"/>
      <c r="AN349" s="41"/>
      <c r="AO349" s="41"/>
      <c r="AP349" s="41"/>
      <c r="AQ349" s="41"/>
      <c r="AR349" s="41"/>
      <c r="AS349" s="43"/>
      <c r="AT349" s="37">
        <f t="shared" ref="AT349:AU349" si="1042">AT348</f>
        <v>189.95500000000001</v>
      </c>
      <c r="AU349" s="31">
        <f t="shared" si="1042"/>
        <v>214</v>
      </c>
    </row>
    <row r="350" spans="1:47">
      <c r="A350" s="40">
        <v>349</v>
      </c>
      <c r="B350" s="39">
        <v>7</v>
      </c>
      <c r="C350" s="15">
        <f t="shared" ref="C350:H350" si="1043">C349</f>
        <v>39</v>
      </c>
      <c r="D350" s="15" t="str">
        <f t="shared" si="1043"/>
        <v>28.03.2024</v>
      </c>
      <c r="E350" s="16" t="str">
        <f t="shared" si="1043"/>
        <v>SFG-FRBNET-MEM-BOR-84X63X08</v>
      </c>
      <c r="F350" s="16" t="str">
        <f t="shared" si="1043"/>
        <v>Restonic Hotel Motel Bonnell Euro Top Memory Border 84X63X08</v>
      </c>
      <c r="G350" s="16" t="str">
        <f t="shared" si="1043"/>
        <v>SFG-FRBNET-MEM-BOR-84X63X08</v>
      </c>
      <c r="H350" s="16" t="str">
        <f t="shared" si="1043"/>
        <v>Restonic Hotel Motel Bonnell Euro Top Memory Border 84X63X08</v>
      </c>
      <c r="I350" s="16" t="s">
        <v>2288</v>
      </c>
      <c r="J350" s="16" t="s">
        <v>2289</v>
      </c>
      <c r="K350" s="16" t="s">
        <v>2290</v>
      </c>
      <c r="L350" s="16" t="s">
        <v>25</v>
      </c>
      <c r="M350" s="17">
        <v>1</v>
      </c>
      <c r="N350" s="16" t="s">
        <v>2291</v>
      </c>
      <c r="O350" s="16" t="s">
        <v>2292</v>
      </c>
      <c r="P350" s="18">
        <v>70</v>
      </c>
      <c r="Q350" s="16" t="s">
        <v>2293</v>
      </c>
      <c r="R350" s="35" t="s">
        <v>18739</v>
      </c>
      <c r="S350" s="35" t="s">
        <v>34278</v>
      </c>
      <c r="T350" s="35" t="s">
        <v>192</v>
      </c>
      <c r="U350" s="36">
        <v>0.64</v>
      </c>
      <c r="V350" s="16" t="s">
        <v>2292</v>
      </c>
      <c r="W350" s="16" t="s">
        <v>2276</v>
      </c>
      <c r="X350" s="16" t="s">
        <v>2295</v>
      </c>
      <c r="Y350" s="29" t="str">
        <f t="shared" si="1025"/>
        <v>84X63X08</v>
      </c>
      <c r="Z350" s="30" t="str">
        <f t="shared" si="1026"/>
        <v>84</v>
      </c>
      <c r="AA350" s="30" t="str">
        <f t="shared" si="1027"/>
        <v>63</v>
      </c>
      <c r="AB350" s="30" t="str">
        <f t="shared" si="1028"/>
        <v>08</v>
      </c>
      <c r="AC350" s="19" t="str">
        <f t="shared" ref="AC350:AD350" si="1044">AC349</f>
        <v>84</v>
      </c>
      <c r="AD350" s="19" t="str">
        <f t="shared" si="1044"/>
        <v>63</v>
      </c>
      <c r="AG350" s="21">
        <f t="shared" si="1032"/>
        <v>0.64</v>
      </c>
      <c r="AH350" s="25">
        <f>VLOOKUP(R350,'SFG-RM'!A:B,2,0)</f>
        <v>14.621455289401199</v>
      </c>
      <c r="AI350" s="19">
        <f t="shared" si="1020"/>
        <v>9.3577313852167681</v>
      </c>
      <c r="AJ350" s="41"/>
      <c r="AK350" s="41"/>
      <c r="AL350" s="41"/>
      <c r="AM350" s="41"/>
      <c r="AN350" s="41"/>
      <c r="AO350" s="41"/>
      <c r="AP350" s="41"/>
      <c r="AQ350" s="41"/>
      <c r="AR350" s="41"/>
      <c r="AS350" s="43"/>
      <c r="AT350" s="37">
        <f t="shared" ref="AT350:AU350" si="1045">AT349</f>
        <v>189.95500000000001</v>
      </c>
      <c r="AU350" s="31">
        <f t="shared" si="1045"/>
        <v>214</v>
      </c>
    </row>
    <row r="351" spans="1:47">
      <c r="A351" s="40">
        <v>350</v>
      </c>
      <c r="B351" s="39">
        <v>8</v>
      </c>
      <c r="C351" s="15">
        <f t="shared" ref="C351:H351" si="1046">C350</f>
        <v>39</v>
      </c>
      <c r="D351" s="15" t="str">
        <f t="shared" si="1046"/>
        <v>28.03.2024</v>
      </c>
      <c r="E351" s="16" t="str">
        <f t="shared" si="1046"/>
        <v>SFG-FRBNET-MEM-BOR-84X63X08</v>
      </c>
      <c r="F351" s="16" t="str">
        <f t="shared" si="1046"/>
        <v>Restonic Hotel Motel Bonnell Euro Top Memory Border 84X63X08</v>
      </c>
      <c r="G351" s="16" t="str">
        <f t="shared" si="1046"/>
        <v>SFG-FRBNET-MEM-BOR-84X63X08</v>
      </c>
      <c r="H351" s="16" t="str">
        <f t="shared" si="1046"/>
        <v>Restonic Hotel Motel Bonnell Euro Top Memory Border 84X63X08</v>
      </c>
      <c r="I351" s="16" t="s">
        <v>2288</v>
      </c>
      <c r="J351" s="16" t="s">
        <v>2289</v>
      </c>
      <c r="K351" s="16" t="s">
        <v>2290</v>
      </c>
      <c r="L351" s="16" t="s">
        <v>25</v>
      </c>
      <c r="M351" s="17">
        <v>1</v>
      </c>
      <c r="N351" s="16" t="s">
        <v>2291</v>
      </c>
      <c r="O351" s="16" t="s">
        <v>2292</v>
      </c>
      <c r="P351" s="18">
        <v>80</v>
      </c>
      <c r="Q351" s="16" t="s">
        <v>2293</v>
      </c>
      <c r="R351" s="35" t="s">
        <v>1479</v>
      </c>
      <c r="S351" s="35" t="s">
        <v>1480</v>
      </c>
      <c r="T351" s="35" t="s">
        <v>165</v>
      </c>
      <c r="U351" s="36">
        <v>2</v>
      </c>
      <c r="V351" s="16" t="s">
        <v>2294</v>
      </c>
      <c r="W351" s="16" t="s">
        <v>2276</v>
      </c>
      <c r="X351" s="16" t="s">
        <v>2295</v>
      </c>
      <c r="Y351" s="29" t="str">
        <f t="shared" si="1025"/>
        <v>84X63X08</v>
      </c>
      <c r="Z351" s="30" t="str">
        <f t="shared" si="1026"/>
        <v>84</v>
      </c>
      <c r="AA351" s="30" t="str">
        <f t="shared" si="1027"/>
        <v>63</v>
      </c>
      <c r="AB351" s="30" t="str">
        <f t="shared" si="1028"/>
        <v>08</v>
      </c>
      <c r="AC351" s="19" t="str">
        <f t="shared" ref="AC351:AD351" si="1047">AC350</f>
        <v>84</v>
      </c>
      <c r="AD351" s="19" t="str">
        <f t="shared" si="1047"/>
        <v>63</v>
      </c>
      <c r="AG351" s="21">
        <f t="shared" si="1032"/>
        <v>2</v>
      </c>
      <c r="AH351">
        <f>VLOOKUP(R351,'Rm-feb-24'!B:P,15,0)</f>
        <v>4.6721000000000004</v>
      </c>
      <c r="AI351" s="19">
        <f t="shared" si="1020"/>
        <v>9.3442000000000007</v>
      </c>
      <c r="AJ351" s="41"/>
      <c r="AK351" s="41"/>
      <c r="AL351" s="41"/>
      <c r="AM351" s="41"/>
      <c r="AN351" s="41"/>
      <c r="AO351" s="41"/>
      <c r="AP351" s="41"/>
      <c r="AQ351" s="41"/>
      <c r="AR351" s="41"/>
      <c r="AS351" s="43"/>
      <c r="AT351" s="37">
        <f t="shared" ref="AT351:AU351" si="1048">AT350</f>
        <v>189.95500000000001</v>
      </c>
      <c r="AU351" s="31">
        <f t="shared" si="1048"/>
        <v>214</v>
      </c>
    </row>
    <row r="352" spans="1:47">
      <c r="A352" s="40">
        <v>351</v>
      </c>
    </row>
    <row r="353" spans="1:47">
      <c r="A353" s="40">
        <v>352</v>
      </c>
      <c r="B353" s="39">
        <v>1</v>
      </c>
      <c r="C353" s="15">
        <v>40</v>
      </c>
      <c r="D353" s="15" t="s">
        <v>34276</v>
      </c>
      <c r="E353" s="38" t="s">
        <v>34358</v>
      </c>
      <c r="F353" s="38" t="s">
        <v>34359</v>
      </c>
      <c r="G353" s="16" t="str">
        <f>E353</f>
        <v>SFG-FRBNET-MEM-BOR-84X69X08</v>
      </c>
      <c r="H353" s="16" t="str">
        <f>F353</f>
        <v>Restonic Hotel Motel Bonnell Euro Top Memory Border 84X69X08</v>
      </c>
      <c r="I353" s="16" t="s">
        <v>2288</v>
      </c>
      <c r="J353" s="16" t="s">
        <v>2289</v>
      </c>
      <c r="K353" s="16" t="s">
        <v>2290</v>
      </c>
      <c r="L353" s="16" t="s">
        <v>25</v>
      </c>
      <c r="M353" s="17">
        <v>1</v>
      </c>
      <c r="N353" s="16" t="s">
        <v>2291</v>
      </c>
      <c r="O353" s="16" t="s">
        <v>2292</v>
      </c>
      <c r="P353" s="18">
        <v>10</v>
      </c>
      <c r="Q353" s="16" t="s">
        <v>2293</v>
      </c>
      <c r="R353" s="35" t="s">
        <v>1659</v>
      </c>
      <c r="S353" s="35" t="s">
        <v>1660</v>
      </c>
      <c r="T353" s="35" t="s">
        <v>192</v>
      </c>
      <c r="U353" s="17">
        <v>5.6</v>
      </c>
      <c r="V353" s="16" t="s">
        <v>2294</v>
      </c>
      <c r="W353" s="16" t="s">
        <v>2276</v>
      </c>
      <c r="X353" s="16" t="s">
        <v>2295</v>
      </c>
      <c r="Y353" s="29" t="str">
        <f>RIGHT(E353,8)</f>
        <v>84X69X08</v>
      </c>
      <c r="Z353" s="30" t="str">
        <f>LEFT(Y353,2)</f>
        <v>84</v>
      </c>
      <c r="AA353" s="30" t="str">
        <f>MID(Y353,4,2)</f>
        <v>69</v>
      </c>
      <c r="AB353" s="30" t="str">
        <f>RIGHT(Y353,2)</f>
        <v>08</v>
      </c>
      <c r="AC353" s="19" t="str">
        <f>Z353</f>
        <v>84</v>
      </c>
      <c r="AD353" s="19" t="str">
        <f>AA353</f>
        <v>69</v>
      </c>
      <c r="AG353" s="20">
        <f>U353/10000</f>
        <v>5.5999999999999995E-4</v>
      </c>
      <c r="AH353">
        <f>VLOOKUP(R353,'Rm-feb-24'!B:P,15,0)</f>
        <v>231.14230000000001</v>
      </c>
      <c r="AI353" s="19">
        <f t="shared" ref="AI353:AI360" si="1049">AG353*AH353</f>
        <v>0.129439688</v>
      </c>
      <c r="AJ353" s="41">
        <f>SUM(AI353:AI360)</f>
        <v>196.50460726544677</v>
      </c>
      <c r="AK353" s="41">
        <f>ROUND(AJ353,3)</f>
        <v>196.505</v>
      </c>
      <c r="AL353" s="41">
        <f>AK353</f>
        <v>196.505</v>
      </c>
      <c r="AM353" s="41">
        <f>+AL353+AR353</f>
        <v>220.82229724499999</v>
      </c>
      <c r="AN353" s="41">
        <f>+SUM(((AL353*3%*18%)))</f>
        <v>1.0611269999999999</v>
      </c>
      <c r="AO353" s="41">
        <f t="shared" ref="AO353" si="1050">+SUM(((AL353*14.33%*53%)))</f>
        <v>14.924358245000002</v>
      </c>
      <c r="AP353" s="41">
        <f t="shared" ref="AP353" si="1051">+SUM(((AL353*5.92%*53%)))</f>
        <v>6.16554088</v>
      </c>
      <c r="AQ353" s="41">
        <f t="shared" ref="AQ353" si="1052">+SUM(((AL353*2.08%*53%)))</f>
        <v>2.1662711199999998</v>
      </c>
      <c r="AR353" s="41">
        <f>SUM(AN353:AQ353)</f>
        <v>24.317297245000002</v>
      </c>
      <c r="AS353" s="42">
        <f>ROUNDUP(AM353,0)</f>
        <v>221</v>
      </c>
      <c r="AT353" s="37">
        <f>AL353</f>
        <v>196.505</v>
      </c>
      <c r="AU353" s="31">
        <f>AS353</f>
        <v>221</v>
      </c>
    </row>
    <row r="354" spans="1:47">
      <c r="A354" s="40">
        <v>353</v>
      </c>
      <c r="B354" s="39">
        <v>2</v>
      </c>
      <c r="C354" s="15">
        <f t="shared" ref="C354:H354" si="1053">C353</f>
        <v>40</v>
      </c>
      <c r="D354" s="15" t="str">
        <f t="shared" si="1053"/>
        <v>28.03.2024</v>
      </c>
      <c r="E354" s="16" t="str">
        <f t="shared" si="1053"/>
        <v>SFG-FRBNET-MEM-BOR-84X69X08</v>
      </c>
      <c r="F354" s="16" t="str">
        <f t="shared" si="1053"/>
        <v>Restonic Hotel Motel Bonnell Euro Top Memory Border 84X69X08</v>
      </c>
      <c r="G354" s="16" t="str">
        <f t="shared" si="1053"/>
        <v>SFG-FRBNET-MEM-BOR-84X69X08</v>
      </c>
      <c r="H354" s="16" t="str">
        <f t="shared" si="1053"/>
        <v>Restonic Hotel Motel Bonnell Euro Top Memory Border 84X69X08</v>
      </c>
      <c r="I354" s="16" t="s">
        <v>2288</v>
      </c>
      <c r="J354" s="16" t="s">
        <v>2289</v>
      </c>
      <c r="K354" s="16" t="s">
        <v>2290</v>
      </c>
      <c r="L354" s="16" t="s">
        <v>25</v>
      </c>
      <c r="M354" s="17">
        <v>1</v>
      </c>
      <c r="N354" s="16" t="s">
        <v>2291</v>
      </c>
      <c r="O354" s="16" t="s">
        <v>2292</v>
      </c>
      <c r="P354" s="18">
        <v>20</v>
      </c>
      <c r="Q354" s="16" t="s">
        <v>2293</v>
      </c>
      <c r="R354" s="35" t="s">
        <v>698</v>
      </c>
      <c r="S354" s="35" t="s">
        <v>699</v>
      </c>
      <c r="T354" s="35" t="s">
        <v>192</v>
      </c>
      <c r="U354" s="17">
        <v>5</v>
      </c>
      <c r="V354" s="16" t="s">
        <v>2294</v>
      </c>
      <c r="W354" s="16" t="s">
        <v>2276</v>
      </c>
      <c r="X354" s="16" t="s">
        <v>2295</v>
      </c>
      <c r="Y354" s="29" t="str">
        <f t="shared" ref="Y354:Y360" si="1054">RIGHT(E354,8)</f>
        <v>84X69X08</v>
      </c>
      <c r="Z354" s="30" t="str">
        <f t="shared" ref="Z354:Z360" si="1055">LEFT(Y354,2)</f>
        <v>84</v>
      </c>
      <c r="AA354" s="30" t="str">
        <f t="shared" ref="AA354:AA360" si="1056">MID(Y354,4,2)</f>
        <v>69</v>
      </c>
      <c r="AB354" s="30" t="str">
        <f t="shared" ref="AB354:AB360" si="1057">RIGHT(Y354,2)</f>
        <v>08</v>
      </c>
      <c r="AC354" s="19" t="str">
        <f>AC353</f>
        <v>84</v>
      </c>
      <c r="AD354" s="19" t="str">
        <f>AD353</f>
        <v>69</v>
      </c>
      <c r="AG354" s="20">
        <f>U354/5000</f>
        <v>1E-3</v>
      </c>
      <c r="AH354">
        <f>VLOOKUP(R354,'Rm-feb-24'!B:P,15,0)</f>
        <v>58</v>
      </c>
      <c r="AI354" s="19">
        <f t="shared" si="1049"/>
        <v>5.8000000000000003E-2</v>
      </c>
      <c r="AJ354" s="41"/>
      <c r="AK354" s="41"/>
      <c r="AL354" s="41"/>
      <c r="AM354" s="41"/>
      <c r="AN354" s="41"/>
      <c r="AO354" s="41"/>
      <c r="AP354" s="41"/>
      <c r="AQ354" s="41"/>
      <c r="AR354" s="41"/>
      <c r="AS354" s="43"/>
      <c r="AT354" s="37">
        <f t="shared" ref="AT354:AU354" si="1058">AT353</f>
        <v>196.505</v>
      </c>
      <c r="AU354" s="31">
        <f t="shared" si="1058"/>
        <v>221</v>
      </c>
    </row>
    <row r="355" spans="1:47">
      <c r="A355" s="40">
        <v>354</v>
      </c>
      <c r="B355" s="39">
        <v>3</v>
      </c>
      <c r="C355" s="15">
        <f t="shared" ref="C355:H355" si="1059">C354</f>
        <v>40</v>
      </c>
      <c r="D355" s="15" t="str">
        <f t="shared" si="1059"/>
        <v>28.03.2024</v>
      </c>
      <c r="E355" s="16" t="str">
        <f t="shared" si="1059"/>
        <v>SFG-FRBNET-MEM-BOR-84X69X08</v>
      </c>
      <c r="F355" s="16" t="str">
        <f t="shared" si="1059"/>
        <v>Restonic Hotel Motel Bonnell Euro Top Memory Border 84X69X08</v>
      </c>
      <c r="G355" s="16" t="str">
        <f t="shared" si="1059"/>
        <v>SFG-FRBNET-MEM-BOR-84X69X08</v>
      </c>
      <c r="H355" s="16" t="str">
        <f t="shared" si="1059"/>
        <v>Restonic Hotel Motel Bonnell Euro Top Memory Border 84X69X08</v>
      </c>
      <c r="I355" s="16" t="s">
        <v>2288</v>
      </c>
      <c r="J355" s="16" t="s">
        <v>2289</v>
      </c>
      <c r="K355" s="16" t="s">
        <v>2290</v>
      </c>
      <c r="L355" s="16" t="s">
        <v>25</v>
      </c>
      <c r="M355" s="17">
        <v>1</v>
      </c>
      <c r="N355" s="16" t="s">
        <v>2291</v>
      </c>
      <c r="O355" s="16" t="s">
        <v>2292</v>
      </c>
      <c r="P355" s="18">
        <v>30</v>
      </c>
      <c r="Q355" s="16" t="s">
        <v>2293</v>
      </c>
      <c r="R355" s="35" t="s">
        <v>18727</v>
      </c>
      <c r="S355" s="35" t="s">
        <v>34279</v>
      </c>
      <c r="T355" s="35" t="s">
        <v>192</v>
      </c>
      <c r="U355" s="17">
        <f>AE355</f>
        <v>7.8490000000000002</v>
      </c>
      <c r="V355" s="16" t="s">
        <v>2292</v>
      </c>
      <c r="W355" s="16" t="s">
        <v>2276</v>
      </c>
      <c r="X355" s="16" t="s">
        <v>2295</v>
      </c>
      <c r="Y355" s="29" t="str">
        <f t="shared" si="1054"/>
        <v>84X69X08</v>
      </c>
      <c r="Z355" s="30" t="str">
        <f t="shared" si="1055"/>
        <v>84</v>
      </c>
      <c r="AA355" s="30" t="str">
        <f t="shared" si="1056"/>
        <v>69</v>
      </c>
      <c r="AB355" s="30" t="str">
        <f t="shared" si="1057"/>
        <v>08</v>
      </c>
      <c r="AC355" s="19" t="str">
        <f t="shared" ref="AC355:AD355" si="1060">AC354</f>
        <v>84</v>
      </c>
      <c r="AD355" s="19" t="str">
        <f t="shared" si="1060"/>
        <v>69</v>
      </c>
      <c r="AE355" s="20">
        <f>ROUNDUP(((((AC355+AD355)*2)+3)*0.0254),3)</f>
        <v>7.8490000000000002</v>
      </c>
      <c r="AG355" s="21">
        <f t="shared" ref="AG355:AG360" si="1061">U355</f>
        <v>7.8490000000000002</v>
      </c>
      <c r="AH355" s="25">
        <f>VLOOKUP(R355,'SFG-RM'!A:B,2,0)</f>
        <v>21.475377269999999</v>
      </c>
      <c r="AI355" s="19">
        <f t="shared" si="1049"/>
        <v>168.56023619223001</v>
      </c>
      <c r="AJ355" s="41"/>
      <c r="AK355" s="41"/>
      <c r="AL355" s="41"/>
      <c r="AM355" s="41"/>
      <c r="AN355" s="41"/>
      <c r="AO355" s="41"/>
      <c r="AP355" s="41"/>
      <c r="AQ355" s="41"/>
      <c r="AR355" s="41"/>
      <c r="AS355" s="43"/>
      <c r="AT355" s="37">
        <f t="shared" ref="AT355:AU355" si="1062">AT354</f>
        <v>196.505</v>
      </c>
      <c r="AU355" s="31">
        <f t="shared" si="1062"/>
        <v>221</v>
      </c>
    </row>
    <row r="356" spans="1:47">
      <c r="A356" s="40">
        <v>355</v>
      </c>
      <c r="B356" s="39">
        <v>4</v>
      </c>
      <c r="C356" s="15">
        <f t="shared" ref="C356:H356" si="1063">C355</f>
        <v>40</v>
      </c>
      <c r="D356" s="15" t="str">
        <f t="shared" si="1063"/>
        <v>28.03.2024</v>
      </c>
      <c r="E356" s="16" t="str">
        <f t="shared" si="1063"/>
        <v>SFG-FRBNET-MEM-BOR-84X69X08</v>
      </c>
      <c r="F356" s="16" t="str">
        <f t="shared" si="1063"/>
        <v>Restonic Hotel Motel Bonnell Euro Top Memory Border 84X69X08</v>
      </c>
      <c r="G356" s="16" t="str">
        <f t="shared" si="1063"/>
        <v>SFG-FRBNET-MEM-BOR-84X69X08</v>
      </c>
      <c r="H356" s="16" t="str">
        <f t="shared" si="1063"/>
        <v>Restonic Hotel Motel Bonnell Euro Top Memory Border 84X69X08</v>
      </c>
      <c r="I356" s="16" t="s">
        <v>2288</v>
      </c>
      <c r="J356" s="16" t="s">
        <v>2289</v>
      </c>
      <c r="K356" s="16" t="s">
        <v>2290</v>
      </c>
      <c r="L356" s="16" t="s">
        <v>25</v>
      </c>
      <c r="M356" s="17">
        <v>1</v>
      </c>
      <c r="N356" s="16" t="s">
        <v>2291</v>
      </c>
      <c r="O356" s="16" t="s">
        <v>2292</v>
      </c>
      <c r="P356" s="18">
        <v>40</v>
      </c>
      <c r="Q356" s="16" t="s">
        <v>2293</v>
      </c>
      <c r="R356" s="35" t="s">
        <v>1964</v>
      </c>
      <c r="S356" s="35" t="s">
        <v>1965</v>
      </c>
      <c r="T356" s="35" t="s">
        <v>25</v>
      </c>
      <c r="U356" s="36">
        <v>1</v>
      </c>
      <c r="V356" s="16" t="s">
        <v>2294</v>
      </c>
      <c r="W356" s="16" t="s">
        <v>2276</v>
      </c>
      <c r="X356" s="16" t="s">
        <v>2295</v>
      </c>
      <c r="Y356" s="29" t="str">
        <f t="shared" si="1054"/>
        <v>84X69X08</v>
      </c>
      <c r="Z356" s="30" t="str">
        <f t="shared" si="1055"/>
        <v>84</v>
      </c>
      <c r="AA356" s="30" t="str">
        <f t="shared" si="1056"/>
        <v>69</v>
      </c>
      <c r="AB356" s="30" t="str">
        <f t="shared" si="1057"/>
        <v>08</v>
      </c>
      <c r="AC356" s="19" t="str">
        <f t="shared" ref="AC356:AD356" si="1064">AC355</f>
        <v>84</v>
      </c>
      <c r="AD356" s="19" t="str">
        <f t="shared" si="1064"/>
        <v>69</v>
      </c>
      <c r="AE356" s="20">
        <f>ROUNDUP(((((72+30)*2)+3)*0.0254),3)</f>
        <v>5.258</v>
      </c>
      <c r="AG356" s="21">
        <f t="shared" si="1061"/>
        <v>1</v>
      </c>
      <c r="AH356">
        <f>VLOOKUP(R356,'Rm-feb-24'!B:P,15,0)</f>
        <v>5.9957000000000003</v>
      </c>
      <c r="AI356" s="19">
        <f t="shared" si="1049"/>
        <v>5.9957000000000003</v>
      </c>
      <c r="AJ356" s="41"/>
      <c r="AK356" s="41"/>
      <c r="AL356" s="41"/>
      <c r="AM356" s="41"/>
      <c r="AN356" s="41"/>
      <c r="AO356" s="41"/>
      <c r="AP356" s="41"/>
      <c r="AQ356" s="41"/>
      <c r="AR356" s="41"/>
      <c r="AS356" s="43"/>
      <c r="AT356" s="37">
        <f t="shared" ref="AT356:AU356" si="1065">AT355</f>
        <v>196.505</v>
      </c>
      <c r="AU356" s="31">
        <f t="shared" si="1065"/>
        <v>221</v>
      </c>
    </row>
    <row r="357" spans="1:47">
      <c r="A357" s="40">
        <v>356</v>
      </c>
      <c r="B357" s="39">
        <v>5</v>
      </c>
      <c r="C357" s="15">
        <f t="shared" ref="C357:H357" si="1066">C356</f>
        <v>40</v>
      </c>
      <c r="D357" s="15" t="str">
        <f t="shared" si="1066"/>
        <v>28.03.2024</v>
      </c>
      <c r="E357" s="16" t="str">
        <f t="shared" si="1066"/>
        <v>SFG-FRBNET-MEM-BOR-84X69X08</v>
      </c>
      <c r="F357" s="16" t="str">
        <f t="shared" si="1066"/>
        <v>Restonic Hotel Motel Bonnell Euro Top Memory Border 84X69X08</v>
      </c>
      <c r="G357" s="16" t="str">
        <f t="shared" si="1066"/>
        <v>SFG-FRBNET-MEM-BOR-84X69X08</v>
      </c>
      <c r="H357" s="16" t="str">
        <f t="shared" si="1066"/>
        <v>Restonic Hotel Motel Bonnell Euro Top Memory Border 84X69X08</v>
      </c>
      <c r="I357" s="16" t="s">
        <v>2288</v>
      </c>
      <c r="J357" s="16" t="s">
        <v>2289</v>
      </c>
      <c r="K357" s="16" t="s">
        <v>2290</v>
      </c>
      <c r="L357" s="16" t="s">
        <v>25</v>
      </c>
      <c r="M357" s="17">
        <v>1</v>
      </c>
      <c r="N357" s="16" t="s">
        <v>2291</v>
      </c>
      <c r="O357" s="16" t="s">
        <v>2292</v>
      </c>
      <c r="P357" s="18">
        <v>50</v>
      </c>
      <c r="Q357" s="16" t="s">
        <v>2293</v>
      </c>
      <c r="R357" s="35" t="s">
        <v>459</v>
      </c>
      <c r="S357" s="35" t="s">
        <v>460</v>
      </c>
      <c r="T357" s="35" t="s">
        <v>25</v>
      </c>
      <c r="U357" s="36">
        <v>1</v>
      </c>
      <c r="V357" s="16" t="s">
        <v>2294</v>
      </c>
      <c r="W357" s="16" t="s">
        <v>2276</v>
      </c>
      <c r="X357" s="16" t="s">
        <v>2295</v>
      </c>
      <c r="Y357" s="29" t="str">
        <f t="shared" si="1054"/>
        <v>84X69X08</v>
      </c>
      <c r="Z357" s="30" t="str">
        <f t="shared" si="1055"/>
        <v>84</v>
      </c>
      <c r="AA357" s="30" t="str">
        <f t="shared" si="1056"/>
        <v>69</v>
      </c>
      <c r="AB357" s="30" t="str">
        <f t="shared" si="1057"/>
        <v>08</v>
      </c>
      <c r="AC357" s="19" t="str">
        <f t="shared" ref="AC357:AD357" si="1067">AC356</f>
        <v>84</v>
      </c>
      <c r="AD357" s="19" t="str">
        <f t="shared" si="1067"/>
        <v>69</v>
      </c>
      <c r="AG357" s="21">
        <f t="shared" si="1061"/>
        <v>1</v>
      </c>
      <c r="AH357">
        <f>VLOOKUP(R357,'Rm-feb-24'!B:P,15,0)</f>
        <v>1.3274999999999999</v>
      </c>
      <c r="AI357" s="19">
        <f t="shared" si="1049"/>
        <v>1.3274999999999999</v>
      </c>
      <c r="AJ357" s="41"/>
      <c r="AK357" s="41"/>
      <c r="AL357" s="41"/>
      <c r="AM357" s="41"/>
      <c r="AN357" s="41"/>
      <c r="AO357" s="41"/>
      <c r="AP357" s="41"/>
      <c r="AQ357" s="41"/>
      <c r="AR357" s="41"/>
      <c r="AS357" s="43"/>
      <c r="AT357" s="37">
        <f t="shared" ref="AT357:AU357" si="1068">AT356</f>
        <v>196.505</v>
      </c>
      <c r="AU357" s="31">
        <f t="shared" si="1068"/>
        <v>221</v>
      </c>
    </row>
    <row r="358" spans="1:47">
      <c r="A358" s="40">
        <v>357</v>
      </c>
      <c r="B358" s="39">
        <v>6</v>
      </c>
      <c r="C358" s="15">
        <f t="shared" ref="C358:H358" si="1069">C357</f>
        <v>40</v>
      </c>
      <c r="D358" s="15" t="str">
        <f t="shared" si="1069"/>
        <v>28.03.2024</v>
      </c>
      <c r="E358" s="16" t="str">
        <f t="shared" si="1069"/>
        <v>SFG-FRBNET-MEM-BOR-84X69X08</v>
      </c>
      <c r="F358" s="16" t="str">
        <f t="shared" si="1069"/>
        <v>Restonic Hotel Motel Bonnell Euro Top Memory Border 84X69X08</v>
      </c>
      <c r="G358" s="16" t="str">
        <f t="shared" si="1069"/>
        <v>SFG-FRBNET-MEM-BOR-84X69X08</v>
      </c>
      <c r="H358" s="16" t="str">
        <f t="shared" si="1069"/>
        <v>Restonic Hotel Motel Bonnell Euro Top Memory Border 84X69X08</v>
      </c>
      <c r="I358" s="16" t="s">
        <v>2288</v>
      </c>
      <c r="J358" s="16" t="s">
        <v>2289</v>
      </c>
      <c r="K358" s="16" t="s">
        <v>2290</v>
      </c>
      <c r="L358" s="16" t="s">
        <v>25</v>
      </c>
      <c r="M358" s="17">
        <v>1</v>
      </c>
      <c r="N358" s="16" t="s">
        <v>2291</v>
      </c>
      <c r="O358" s="16" t="s">
        <v>2292</v>
      </c>
      <c r="P358" s="18">
        <v>60</v>
      </c>
      <c r="Q358" s="16" t="s">
        <v>2293</v>
      </c>
      <c r="R358" s="35" t="s">
        <v>2232</v>
      </c>
      <c r="S358" s="35" t="s">
        <v>2233</v>
      </c>
      <c r="T358" s="35" t="s">
        <v>25</v>
      </c>
      <c r="U358" s="36">
        <v>1</v>
      </c>
      <c r="V358" s="16" t="s">
        <v>2294</v>
      </c>
      <c r="W358" s="16" t="s">
        <v>2276</v>
      </c>
      <c r="X358" s="16" t="s">
        <v>2295</v>
      </c>
      <c r="Y358" s="29" t="str">
        <f t="shared" si="1054"/>
        <v>84X69X08</v>
      </c>
      <c r="Z358" s="30" t="str">
        <f t="shared" si="1055"/>
        <v>84</v>
      </c>
      <c r="AA358" s="30" t="str">
        <f t="shared" si="1056"/>
        <v>69</v>
      </c>
      <c r="AB358" s="30" t="str">
        <f t="shared" si="1057"/>
        <v>08</v>
      </c>
      <c r="AC358" s="19" t="str">
        <f t="shared" ref="AC358:AD358" si="1070">AC357</f>
        <v>84</v>
      </c>
      <c r="AD358" s="19" t="str">
        <f t="shared" si="1070"/>
        <v>69</v>
      </c>
      <c r="AG358" s="21">
        <f t="shared" si="1061"/>
        <v>1</v>
      </c>
      <c r="AH358">
        <f>VLOOKUP(R358,'Rm-feb-24'!B:P,15,0)</f>
        <v>1.7318</v>
      </c>
      <c r="AI358" s="19">
        <f t="shared" si="1049"/>
        <v>1.7318</v>
      </c>
      <c r="AJ358" s="41"/>
      <c r="AK358" s="41"/>
      <c r="AL358" s="41"/>
      <c r="AM358" s="41"/>
      <c r="AN358" s="41"/>
      <c r="AO358" s="41"/>
      <c r="AP358" s="41"/>
      <c r="AQ358" s="41"/>
      <c r="AR358" s="41"/>
      <c r="AS358" s="43"/>
      <c r="AT358" s="37">
        <f t="shared" ref="AT358:AU358" si="1071">AT357</f>
        <v>196.505</v>
      </c>
      <c r="AU358" s="31">
        <f t="shared" si="1071"/>
        <v>221</v>
      </c>
    </row>
    <row r="359" spans="1:47">
      <c r="A359" s="40">
        <v>358</v>
      </c>
      <c r="B359" s="39">
        <v>7</v>
      </c>
      <c r="C359" s="15">
        <f t="shared" ref="C359:H359" si="1072">C358</f>
        <v>40</v>
      </c>
      <c r="D359" s="15" t="str">
        <f t="shared" si="1072"/>
        <v>28.03.2024</v>
      </c>
      <c r="E359" s="16" t="str">
        <f t="shared" si="1072"/>
        <v>SFG-FRBNET-MEM-BOR-84X69X08</v>
      </c>
      <c r="F359" s="16" t="str">
        <f t="shared" si="1072"/>
        <v>Restonic Hotel Motel Bonnell Euro Top Memory Border 84X69X08</v>
      </c>
      <c r="G359" s="16" t="str">
        <f t="shared" si="1072"/>
        <v>SFG-FRBNET-MEM-BOR-84X69X08</v>
      </c>
      <c r="H359" s="16" t="str">
        <f t="shared" si="1072"/>
        <v>Restonic Hotel Motel Bonnell Euro Top Memory Border 84X69X08</v>
      </c>
      <c r="I359" s="16" t="s">
        <v>2288</v>
      </c>
      <c r="J359" s="16" t="s">
        <v>2289</v>
      </c>
      <c r="K359" s="16" t="s">
        <v>2290</v>
      </c>
      <c r="L359" s="16" t="s">
        <v>25</v>
      </c>
      <c r="M359" s="17">
        <v>1</v>
      </c>
      <c r="N359" s="16" t="s">
        <v>2291</v>
      </c>
      <c r="O359" s="16" t="s">
        <v>2292</v>
      </c>
      <c r="P359" s="18">
        <v>70</v>
      </c>
      <c r="Q359" s="16" t="s">
        <v>2293</v>
      </c>
      <c r="R359" s="35" t="s">
        <v>18739</v>
      </c>
      <c r="S359" s="35" t="s">
        <v>34278</v>
      </c>
      <c r="T359" s="35" t="s">
        <v>192</v>
      </c>
      <c r="U359" s="36">
        <v>0.64</v>
      </c>
      <c r="V359" s="16" t="s">
        <v>2292</v>
      </c>
      <c r="W359" s="16" t="s">
        <v>2276</v>
      </c>
      <c r="X359" s="16" t="s">
        <v>2295</v>
      </c>
      <c r="Y359" s="29" t="str">
        <f t="shared" si="1054"/>
        <v>84X69X08</v>
      </c>
      <c r="Z359" s="30" t="str">
        <f t="shared" si="1055"/>
        <v>84</v>
      </c>
      <c r="AA359" s="30" t="str">
        <f t="shared" si="1056"/>
        <v>69</v>
      </c>
      <c r="AB359" s="30" t="str">
        <f t="shared" si="1057"/>
        <v>08</v>
      </c>
      <c r="AC359" s="19" t="str">
        <f t="shared" ref="AC359:AD359" si="1073">AC358</f>
        <v>84</v>
      </c>
      <c r="AD359" s="19" t="str">
        <f t="shared" si="1073"/>
        <v>69</v>
      </c>
      <c r="AG359" s="21">
        <f t="shared" si="1061"/>
        <v>0.64</v>
      </c>
      <c r="AH359" s="25">
        <f>VLOOKUP(R359,'SFG-RM'!A:B,2,0)</f>
        <v>14.621455289401199</v>
      </c>
      <c r="AI359" s="19">
        <f t="shared" si="1049"/>
        <v>9.3577313852167681</v>
      </c>
      <c r="AJ359" s="41"/>
      <c r="AK359" s="41"/>
      <c r="AL359" s="41"/>
      <c r="AM359" s="41"/>
      <c r="AN359" s="41"/>
      <c r="AO359" s="41"/>
      <c r="AP359" s="41"/>
      <c r="AQ359" s="41"/>
      <c r="AR359" s="41"/>
      <c r="AS359" s="43"/>
      <c r="AT359" s="37">
        <f t="shared" ref="AT359:AU359" si="1074">AT358</f>
        <v>196.505</v>
      </c>
      <c r="AU359" s="31">
        <f t="shared" si="1074"/>
        <v>221</v>
      </c>
    </row>
    <row r="360" spans="1:47">
      <c r="A360" s="40">
        <v>359</v>
      </c>
      <c r="B360" s="39">
        <v>8</v>
      </c>
      <c r="C360" s="15">
        <f t="shared" ref="C360:H360" si="1075">C359</f>
        <v>40</v>
      </c>
      <c r="D360" s="15" t="str">
        <f t="shared" si="1075"/>
        <v>28.03.2024</v>
      </c>
      <c r="E360" s="16" t="str">
        <f t="shared" si="1075"/>
        <v>SFG-FRBNET-MEM-BOR-84X69X08</v>
      </c>
      <c r="F360" s="16" t="str">
        <f t="shared" si="1075"/>
        <v>Restonic Hotel Motel Bonnell Euro Top Memory Border 84X69X08</v>
      </c>
      <c r="G360" s="16" t="str">
        <f t="shared" si="1075"/>
        <v>SFG-FRBNET-MEM-BOR-84X69X08</v>
      </c>
      <c r="H360" s="16" t="str">
        <f t="shared" si="1075"/>
        <v>Restonic Hotel Motel Bonnell Euro Top Memory Border 84X69X08</v>
      </c>
      <c r="I360" s="16" t="s">
        <v>2288</v>
      </c>
      <c r="J360" s="16" t="s">
        <v>2289</v>
      </c>
      <c r="K360" s="16" t="s">
        <v>2290</v>
      </c>
      <c r="L360" s="16" t="s">
        <v>25</v>
      </c>
      <c r="M360" s="17">
        <v>1</v>
      </c>
      <c r="N360" s="16" t="s">
        <v>2291</v>
      </c>
      <c r="O360" s="16" t="s">
        <v>2292</v>
      </c>
      <c r="P360" s="18">
        <v>80</v>
      </c>
      <c r="Q360" s="16" t="s">
        <v>2293</v>
      </c>
      <c r="R360" s="35" t="s">
        <v>1479</v>
      </c>
      <c r="S360" s="35" t="s">
        <v>1480</v>
      </c>
      <c r="T360" s="35" t="s">
        <v>165</v>
      </c>
      <c r="U360" s="36">
        <v>2</v>
      </c>
      <c r="V360" s="16" t="s">
        <v>2294</v>
      </c>
      <c r="W360" s="16" t="s">
        <v>2276</v>
      </c>
      <c r="X360" s="16" t="s">
        <v>2295</v>
      </c>
      <c r="Y360" s="29" t="str">
        <f t="shared" si="1054"/>
        <v>84X69X08</v>
      </c>
      <c r="Z360" s="30" t="str">
        <f t="shared" si="1055"/>
        <v>84</v>
      </c>
      <c r="AA360" s="30" t="str">
        <f t="shared" si="1056"/>
        <v>69</v>
      </c>
      <c r="AB360" s="30" t="str">
        <f t="shared" si="1057"/>
        <v>08</v>
      </c>
      <c r="AC360" s="19" t="str">
        <f t="shared" ref="AC360:AD360" si="1076">AC359</f>
        <v>84</v>
      </c>
      <c r="AD360" s="19" t="str">
        <f t="shared" si="1076"/>
        <v>69</v>
      </c>
      <c r="AG360" s="21">
        <f t="shared" si="1061"/>
        <v>2</v>
      </c>
      <c r="AH360">
        <f>VLOOKUP(R360,'Rm-feb-24'!B:P,15,0)</f>
        <v>4.6721000000000004</v>
      </c>
      <c r="AI360" s="19">
        <f t="shared" si="1049"/>
        <v>9.3442000000000007</v>
      </c>
      <c r="AJ360" s="41"/>
      <c r="AK360" s="41"/>
      <c r="AL360" s="41"/>
      <c r="AM360" s="41"/>
      <c r="AN360" s="41"/>
      <c r="AO360" s="41"/>
      <c r="AP360" s="41"/>
      <c r="AQ360" s="41"/>
      <c r="AR360" s="41"/>
      <c r="AS360" s="43"/>
      <c r="AT360" s="37">
        <f t="shared" ref="AT360:AU360" si="1077">AT359</f>
        <v>196.505</v>
      </c>
      <c r="AU360" s="31">
        <f t="shared" si="1077"/>
        <v>221</v>
      </c>
    </row>
  </sheetData>
  <mergeCells count="400">
    <mergeCell ref="AJ2:AJ9"/>
    <mergeCell ref="AK2:AK9"/>
    <mergeCell ref="AL2:AL9"/>
    <mergeCell ref="AM2:AM9"/>
    <mergeCell ref="AS2:AS9"/>
    <mergeCell ref="AR2:AR9"/>
    <mergeCell ref="AQ2:AQ9"/>
    <mergeCell ref="AP2:AP9"/>
    <mergeCell ref="AO2:AO9"/>
    <mergeCell ref="AN2:AN9"/>
    <mergeCell ref="AO11:AO18"/>
    <mergeCell ref="AP11:AP18"/>
    <mergeCell ref="AQ11:AQ18"/>
    <mergeCell ref="AR11:AR18"/>
    <mergeCell ref="AS11:AS18"/>
    <mergeCell ref="AJ11:AJ18"/>
    <mergeCell ref="AK11:AK18"/>
    <mergeCell ref="AL11:AL18"/>
    <mergeCell ref="AM11:AM18"/>
    <mergeCell ref="AN11:AN18"/>
    <mergeCell ref="AO20:AO27"/>
    <mergeCell ref="AP20:AP27"/>
    <mergeCell ref="AQ20:AQ27"/>
    <mergeCell ref="AR20:AR27"/>
    <mergeCell ref="AS20:AS27"/>
    <mergeCell ref="AJ20:AJ27"/>
    <mergeCell ref="AK20:AK27"/>
    <mergeCell ref="AL20:AL27"/>
    <mergeCell ref="AM20:AM27"/>
    <mergeCell ref="AN20:AN27"/>
    <mergeCell ref="AO29:AO36"/>
    <mergeCell ref="AP29:AP36"/>
    <mergeCell ref="AQ29:AQ36"/>
    <mergeCell ref="AR29:AR36"/>
    <mergeCell ref="AS29:AS36"/>
    <mergeCell ref="AJ29:AJ36"/>
    <mergeCell ref="AK29:AK36"/>
    <mergeCell ref="AL29:AL36"/>
    <mergeCell ref="AM29:AM36"/>
    <mergeCell ref="AN29:AN36"/>
    <mergeCell ref="AO38:AO45"/>
    <mergeCell ref="AP38:AP45"/>
    <mergeCell ref="AQ38:AQ45"/>
    <mergeCell ref="AR38:AR45"/>
    <mergeCell ref="AS38:AS45"/>
    <mergeCell ref="AJ38:AJ45"/>
    <mergeCell ref="AK38:AK45"/>
    <mergeCell ref="AL38:AL45"/>
    <mergeCell ref="AM38:AM45"/>
    <mergeCell ref="AN38:AN45"/>
    <mergeCell ref="AO47:AO54"/>
    <mergeCell ref="AP47:AP54"/>
    <mergeCell ref="AQ47:AQ54"/>
    <mergeCell ref="AR47:AR54"/>
    <mergeCell ref="AS47:AS54"/>
    <mergeCell ref="AJ47:AJ54"/>
    <mergeCell ref="AK47:AK54"/>
    <mergeCell ref="AL47:AL54"/>
    <mergeCell ref="AM47:AM54"/>
    <mergeCell ref="AN47:AN54"/>
    <mergeCell ref="AO56:AO63"/>
    <mergeCell ref="AP56:AP63"/>
    <mergeCell ref="AQ56:AQ63"/>
    <mergeCell ref="AR56:AR63"/>
    <mergeCell ref="AS56:AS63"/>
    <mergeCell ref="AJ56:AJ63"/>
    <mergeCell ref="AK56:AK63"/>
    <mergeCell ref="AL56:AL63"/>
    <mergeCell ref="AM56:AM63"/>
    <mergeCell ref="AN56:AN63"/>
    <mergeCell ref="AO65:AO72"/>
    <mergeCell ref="AP65:AP72"/>
    <mergeCell ref="AQ65:AQ72"/>
    <mergeCell ref="AR65:AR72"/>
    <mergeCell ref="AS65:AS72"/>
    <mergeCell ref="AJ65:AJ72"/>
    <mergeCell ref="AK65:AK72"/>
    <mergeCell ref="AL65:AL72"/>
    <mergeCell ref="AM65:AM72"/>
    <mergeCell ref="AN65:AN72"/>
    <mergeCell ref="AO74:AO81"/>
    <mergeCell ref="AP74:AP81"/>
    <mergeCell ref="AQ74:AQ81"/>
    <mergeCell ref="AR74:AR81"/>
    <mergeCell ref="AS74:AS81"/>
    <mergeCell ref="AJ74:AJ81"/>
    <mergeCell ref="AK74:AK81"/>
    <mergeCell ref="AL74:AL81"/>
    <mergeCell ref="AM74:AM81"/>
    <mergeCell ref="AN74:AN81"/>
    <mergeCell ref="AO83:AO90"/>
    <mergeCell ref="AP83:AP90"/>
    <mergeCell ref="AQ83:AQ90"/>
    <mergeCell ref="AR83:AR90"/>
    <mergeCell ref="AS83:AS90"/>
    <mergeCell ref="AJ83:AJ90"/>
    <mergeCell ref="AK83:AK90"/>
    <mergeCell ref="AL83:AL90"/>
    <mergeCell ref="AM83:AM90"/>
    <mergeCell ref="AN83:AN90"/>
    <mergeCell ref="AO92:AO99"/>
    <mergeCell ref="AP92:AP99"/>
    <mergeCell ref="AQ92:AQ99"/>
    <mergeCell ref="AR92:AR99"/>
    <mergeCell ref="AS92:AS99"/>
    <mergeCell ref="AJ92:AJ99"/>
    <mergeCell ref="AK92:AK99"/>
    <mergeCell ref="AL92:AL99"/>
    <mergeCell ref="AM92:AM99"/>
    <mergeCell ref="AN92:AN99"/>
    <mergeCell ref="AO101:AO108"/>
    <mergeCell ref="AP101:AP108"/>
    <mergeCell ref="AQ101:AQ108"/>
    <mergeCell ref="AR101:AR108"/>
    <mergeCell ref="AS101:AS108"/>
    <mergeCell ref="AJ101:AJ108"/>
    <mergeCell ref="AK101:AK108"/>
    <mergeCell ref="AL101:AL108"/>
    <mergeCell ref="AM101:AM108"/>
    <mergeCell ref="AN101:AN108"/>
    <mergeCell ref="AO110:AO117"/>
    <mergeCell ref="AP110:AP117"/>
    <mergeCell ref="AQ110:AQ117"/>
    <mergeCell ref="AR110:AR117"/>
    <mergeCell ref="AS110:AS117"/>
    <mergeCell ref="AJ110:AJ117"/>
    <mergeCell ref="AK110:AK117"/>
    <mergeCell ref="AL110:AL117"/>
    <mergeCell ref="AM110:AM117"/>
    <mergeCell ref="AN110:AN117"/>
    <mergeCell ref="AO119:AO126"/>
    <mergeCell ref="AP119:AP126"/>
    <mergeCell ref="AQ119:AQ126"/>
    <mergeCell ref="AR119:AR126"/>
    <mergeCell ref="AS119:AS126"/>
    <mergeCell ref="AJ119:AJ126"/>
    <mergeCell ref="AK119:AK126"/>
    <mergeCell ref="AL119:AL126"/>
    <mergeCell ref="AM119:AM126"/>
    <mergeCell ref="AN119:AN126"/>
    <mergeCell ref="AO128:AO135"/>
    <mergeCell ref="AP128:AP135"/>
    <mergeCell ref="AQ128:AQ135"/>
    <mergeCell ref="AR128:AR135"/>
    <mergeCell ref="AS128:AS135"/>
    <mergeCell ref="AJ128:AJ135"/>
    <mergeCell ref="AK128:AK135"/>
    <mergeCell ref="AL128:AL135"/>
    <mergeCell ref="AM128:AM135"/>
    <mergeCell ref="AN128:AN135"/>
    <mergeCell ref="AO137:AO144"/>
    <mergeCell ref="AP137:AP144"/>
    <mergeCell ref="AQ137:AQ144"/>
    <mergeCell ref="AR137:AR144"/>
    <mergeCell ref="AS137:AS144"/>
    <mergeCell ref="AJ137:AJ144"/>
    <mergeCell ref="AK137:AK144"/>
    <mergeCell ref="AL137:AL144"/>
    <mergeCell ref="AM137:AM144"/>
    <mergeCell ref="AN137:AN144"/>
    <mergeCell ref="AO146:AO153"/>
    <mergeCell ref="AP146:AP153"/>
    <mergeCell ref="AQ146:AQ153"/>
    <mergeCell ref="AR146:AR153"/>
    <mergeCell ref="AS146:AS153"/>
    <mergeCell ref="AJ146:AJ153"/>
    <mergeCell ref="AK146:AK153"/>
    <mergeCell ref="AL146:AL153"/>
    <mergeCell ref="AM146:AM153"/>
    <mergeCell ref="AN146:AN153"/>
    <mergeCell ref="AO155:AO162"/>
    <mergeCell ref="AP155:AP162"/>
    <mergeCell ref="AQ155:AQ162"/>
    <mergeCell ref="AR155:AR162"/>
    <mergeCell ref="AS155:AS162"/>
    <mergeCell ref="AJ155:AJ162"/>
    <mergeCell ref="AK155:AK162"/>
    <mergeCell ref="AL155:AL162"/>
    <mergeCell ref="AM155:AM162"/>
    <mergeCell ref="AN155:AN162"/>
    <mergeCell ref="AO164:AO171"/>
    <mergeCell ref="AP164:AP171"/>
    <mergeCell ref="AQ164:AQ171"/>
    <mergeCell ref="AR164:AR171"/>
    <mergeCell ref="AS164:AS171"/>
    <mergeCell ref="AJ164:AJ171"/>
    <mergeCell ref="AK164:AK171"/>
    <mergeCell ref="AL164:AL171"/>
    <mergeCell ref="AM164:AM171"/>
    <mergeCell ref="AN164:AN171"/>
    <mergeCell ref="AO173:AO180"/>
    <mergeCell ref="AP173:AP180"/>
    <mergeCell ref="AQ173:AQ180"/>
    <mergeCell ref="AR173:AR180"/>
    <mergeCell ref="AS173:AS180"/>
    <mergeCell ref="AJ173:AJ180"/>
    <mergeCell ref="AK173:AK180"/>
    <mergeCell ref="AL173:AL180"/>
    <mergeCell ref="AM173:AM180"/>
    <mergeCell ref="AN173:AN180"/>
    <mergeCell ref="AO182:AO189"/>
    <mergeCell ref="AP182:AP189"/>
    <mergeCell ref="AQ182:AQ189"/>
    <mergeCell ref="AR182:AR189"/>
    <mergeCell ref="AS182:AS189"/>
    <mergeCell ref="AJ182:AJ189"/>
    <mergeCell ref="AK182:AK189"/>
    <mergeCell ref="AL182:AL189"/>
    <mergeCell ref="AM182:AM189"/>
    <mergeCell ref="AN182:AN189"/>
    <mergeCell ref="AO191:AO198"/>
    <mergeCell ref="AP191:AP198"/>
    <mergeCell ref="AQ191:AQ198"/>
    <mergeCell ref="AR191:AR198"/>
    <mergeCell ref="AS191:AS198"/>
    <mergeCell ref="AJ191:AJ198"/>
    <mergeCell ref="AK191:AK198"/>
    <mergeCell ref="AL191:AL198"/>
    <mergeCell ref="AM191:AM198"/>
    <mergeCell ref="AN191:AN198"/>
    <mergeCell ref="AO200:AO207"/>
    <mergeCell ref="AP200:AP207"/>
    <mergeCell ref="AQ200:AQ207"/>
    <mergeCell ref="AR200:AR207"/>
    <mergeCell ref="AS200:AS207"/>
    <mergeCell ref="AJ200:AJ207"/>
    <mergeCell ref="AK200:AK207"/>
    <mergeCell ref="AL200:AL207"/>
    <mergeCell ref="AM200:AM207"/>
    <mergeCell ref="AN200:AN207"/>
    <mergeCell ref="AO209:AO216"/>
    <mergeCell ref="AP209:AP216"/>
    <mergeCell ref="AQ209:AQ216"/>
    <mergeCell ref="AR209:AR216"/>
    <mergeCell ref="AS209:AS216"/>
    <mergeCell ref="AJ209:AJ216"/>
    <mergeCell ref="AK209:AK216"/>
    <mergeCell ref="AL209:AL216"/>
    <mergeCell ref="AM209:AM216"/>
    <mergeCell ref="AN209:AN216"/>
    <mergeCell ref="AO218:AO225"/>
    <mergeCell ref="AP218:AP225"/>
    <mergeCell ref="AQ218:AQ225"/>
    <mergeCell ref="AR218:AR225"/>
    <mergeCell ref="AS218:AS225"/>
    <mergeCell ref="AJ218:AJ225"/>
    <mergeCell ref="AK218:AK225"/>
    <mergeCell ref="AL218:AL225"/>
    <mergeCell ref="AM218:AM225"/>
    <mergeCell ref="AN218:AN225"/>
    <mergeCell ref="AO227:AO234"/>
    <mergeCell ref="AP227:AP234"/>
    <mergeCell ref="AQ227:AQ234"/>
    <mergeCell ref="AR227:AR234"/>
    <mergeCell ref="AS227:AS234"/>
    <mergeCell ref="AJ227:AJ234"/>
    <mergeCell ref="AK227:AK234"/>
    <mergeCell ref="AL227:AL234"/>
    <mergeCell ref="AM227:AM234"/>
    <mergeCell ref="AN227:AN234"/>
    <mergeCell ref="AO236:AO243"/>
    <mergeCell ref="AP236:AP243"/>
    <mergeCell ref="AQ236:AQ243"/>
    <mergeCell ref="AR236:AR243"/>
    <mergeCell ref="AS236:AS243"/>
    <mergeCell ref="AJ236:AJ243"/>
    <mergeCell ref="AK236:AK243"/>
    <mergeCell ref="AL236:AL243"/>
    <mergeCell ref="AM236:AM243"/>
    <mergeCell ref="AN236:AN243"/>
    <mergeCell ref="AO245:AO252"/>
    <mergeCell ref="AP245:AP252"/>
    <mergeCell ref="AQ245:AQ252"/>
    <mergeCell ref="AR245:AR252"/>
    <mergeCell ref="AS245:AS252"/>
    <mergeCell ref="AJ245:AJ252"/>
    <mergeCell ref="AK245:AK252"/>
    <mergeCell ref="AL245:AL252"/>
    <mergeCell ref="AM245:AM252"/>
    <mergeCell ref="AN245:AN252"/>
    <mergeCell ref="AO254:AO261"/>
    <mergeCell ref="AP254:AP261"/>
    <mergeCell ref="AQ254:AQ261"/>
    <mergeCell ref="AR254:AR261"/>
    <mergeCell ref="AS254:AS261"/>
    <mergeCell ref="AJ254:AJ261"/>
    <mergeCell ref="AK254:AK261"/>
    <mergeCell ref="AL254:AL261"/>
    <mergeCell ref="AM254:AM261"/>
    <mergeCell ref="AN254:AN261"/>
    <mergeCell ref="AO263:AO270"/>
    <mergeCell ref="AP263:AP270"/>
    <mergeCell ref="AQ263:AQ270"/>
    <mergeCell ref="AR263:AR270"/>
    <mergeCell ref="AS263:AS270"/>
    <mergeCell ref="AJ263:AJ270"/>
    <mergeCell ref="AK263:AK270"/>
    <mergeCell ref="AL263:AL270"/>
    <mergeCell ref="AM263:AM270"/>
    <mergeCell ref="AN263:AN270"/>
    <mergeCell ref="AO272:AO279"/>
    <mergeCell ref="AP272:AP279"/>
    <mergeCell ref="AQ272:AQ279"/>
    <mergeCell ref="AR272:AR279"/>
    <mergeCell ref="AS272:AS279"/>
    <mergeCell ref="AJ272:AJ279"/>
    <mergeCell ref="AK272:AK279"/>
    <mergeCell ref="AL272:AL279"/>
    <mergeCell ref="AM272:AM279"/>
    <mergeCell ref="AN272:AN279"/>
    <mergeCell ref="AO281:AO288"/>
    <mergeCell ref="AP281:AP288"/>
    <mergeCell ref="AQ281:AQ288"/>
    <mergeCell ref="AR281:AR288"/>
    <mergeCell ref="AS281:AS288"/>
    <mergeCell ref="AJ281:AJ288"/>
    <mergeCell ref="AK281:AK288"/>
    <mergeCell ref="AL281:AL288"/>
    <mergeCell ref="AM281:AM288"/>
    <mergeCell ref="AN281:AN288"/>
    <mergeCell ref="AO290:AO297"/>
    <mergeCell ref="AP290:AP297"/>
    <mergeCell ref="AQ290:AQ297"/>
    <mergeCell ref="AR290:AR297"/>
    <mergeCell ref="AS290:AS297"/>
    <mergeCell ref="AJ290:AJ297"/>
    <mergeCell ref="AK290:AK297"/>
    <mergeCell ref="AL290:AL297"/>
    <mergeCell ref="AM290:AM297"/>
    <mergeCell ref="AN290:AN297"/>
    <mergeCell ref="AO299:AO306"/>
    <mergeCell ref="AP299:AP306"/>
    <mergeCell ref="AQ299:AQ306"/>
    <mergeCell ref="AR299:AR306"/>
    <mergeCell ref="AS299:AS306"/>
    <mergeCell ref="AJ299:AJ306"/>
    <mergeCell ref="AK299:AK306"/>
    <mergeCell ref="AL299:AL306"/>
    <mergeCell ref="AM299:AM306"/>
    <mergeCell ref="AN299:AN306"/>
    <mergeCell ref="AO308:AO315"/>
    <mergeCell ref="AP308:AP315"/>
    <mergeCell ref="AQ308:AQ315"/>
    <mergeCell ref="AR308:AR315"/>
    <mergeCell ref="AS308:AS315"/>
    <mergeCell ref="AJ308:AJ315"/>
    <mergeCell ref="AK308:AK315"/>
    <mergeCell ref="AL308:AL315"/>
    <mergeCell ref="AM308:AM315"/>
    <mergeCell ref="AN308:AN315"/>
    <mergeCell ref="AO317:AO324"/>
    <mergeCell ref="AP317:AP324"/>
    <mergeCell ref="AQ317:AQ324"/>
    <mergeCell ref="AR317:AR324"/>
    <mergeCell ref="AS317:AS324"/>
    <mergeCell ref="AJ317:AJ324"/>
    <mergeCell ref="AK317:AK324"/>
    <mergeCell ref="AL317:AL324"/>
    <mergeCell ref="AM317:AM324"/>
    <mergeCell ref="AN317:AN324"/>
    <mergeCell ref="AO326:AO333"/>
    <mergeCell ref="AP326:AP333"/>
    <mergeCell ref="AQ326:AQ333"/>
    <mergeCell ref="AR326:AR333"/>
    <mergeCell ref="AS326:AS333"/>
    <mergeCell ref="AJ326:AJ333"/>
    <mergeCell ref="AK326:AK333"/>
    <mergeCell ref="AL326:AL333"/>
    <mergeCell ref="AM326:AM333"/>
    <mergeCell ref="AN326:AN333"/>
    <mergeCell ref="AO335:AO342"/>
    <mergeCell ref="AP335:AP342"/>
    <mergeCell ref="AQ335:AQ342"/>
    <mergeCell ref="AR335:AR342"/>
    <mergeCell ref="AS335:AS342"/>
    <mergeCell ref="AJ335:AJ342"/>
    <mergeCell ref="AK335:AK342"/>
    <mergeCell ref="AL335:AL342"/>
    <mergeCell ref="AM335:AM342"/>
    <mergeCell ref="AN335:AN342"/>
    <mergeCell ref="AO344:AO351"/>
    <mergeCell ref="AP344:AP351"/>
    <mergeCell ref="AQ344:AQ351"/>
    <mergeCell ref="AR344:AR351"/>
    <mergeCell ref="AS344:AS351"/>
    <mergeCell ref="AJ344:AJ351"/>
    <mergeCell ref="AK344:AK351"/>
    <mergeCell ref="AL344:AL351"/>
    <mergeCell ref="AM344:AM351"/>
    <mergeCell ref="AN344:AN351"/>
    <mergeCell ref="AO353:AO360"/>
    <mergeCell ref="AP353:AP360"/>
    <mergeCell ref="AQ353:AQ360"/>
    <mergeCell ref="AR353:AR360"/>
    <mergeCell ref="AS353:AS360"/>
    <mergeCell ref="AJ353:AJ360"/>
    <mergeCell ref="AK353:AK360"/>
    <mergeCell ref="AL353:AL360"/>
    <mergeCell ref="AM353:AM360"/>
    <mergeCell ref="AN353:AN360"/>
  </mergeCells>
  <conditionalFormatting sqref="E2:F2">
    <cfRule type="duplicateValues" dxfId="79" priority="40"/>
  </conditionalFormatting>
  <conditionalFormatting sqref="E11:F11">
    <cfRule type="duplicateValues" dxfId="78" priority="39"/>
  </conditionalFormatting>
  <conditionalFormatting sqref="E20:F20">
    <cfRule type="duplicateValues" dxfId="77" priority="38"/>
  </conditionalFormatting>
  <conditionalFormatting sqref="E29:F29">
    <cfRule type="duplicateValues" dxfId="76" priority="37"/>
  </conditionalFormatting>
  <conditionalFormatting sqref="E38:F38">
    <cfRule type="duplicateValues" dxfId="75" priority="36"/>
  </conditionalFormatting>
  <conditionalFormatting sqref="E47:F47">
    <cfRule type="duplicateValues" dxfId="74" priority="35"/>
  </conditionalFormatting>
  <conditionalFormatting sqref="E56:F56">
    <cfRule type="duplicateValues" dxfId="73" priority="34"/>
  </conditionalFormatting>
  <conditionalFormatting sqref="E65:F65">
    <cfRule type="duplicateValues" dxfId="72" priority="33"/>
  </conditionalFormatting>
  <conditionalFormatting sqref="E74:F74">
    <cfRule type="duplicateValues" dxfId="71" priority="32"/>
  </conditionalFormatting>
  <conditionalFormatting sqref="E83:F83">
    <cfRule type="duplicateValues" dxfId="70" priority="31"/>
  </conditionalFormatting>
  <conditionalFormatting sqref="E92:F92">
    <cfRule type="duplicateValues" dxfId="69" priority="30"/>
  </conditionalFormatting>
  <conditionalFormatting sqref="E101:F101">
    <cfRule type="duplicateValues" dxfId="68" priority="29"/>
  </conditionalFormatting>
  <conditionalFormatting sqref="E110:F110">
    <cfRule type="duplicateValues" dxfId="67" priority="28"/>
  </conditionalFormatting>
  <conditionalFormatting sqref="E119:F119">
    <cfRule type="duplicateValues" dxfId="66" priority="27"/>
  </conditionalFormatting>
  <conditionalFormatting sqref="E128:F128">
    <cfRule type="duplicateValues" dxfId="65" priority="26"/>
  </conditionalFormatting>
  <conditionalFormatting sqref="E137:F137">
    <cfRule type="duplicateValues" dxfId="64" priority="25"/>
  </conditionalFormatting>
  <conditionalFormatting sqref="E146:F146">
    <cfRule type="duplicateValues" dxfId="63" priority="24"/>
  </conditionalFormatting>
  <conditionalFormatting sqref="E155:F155">
    <cfRule type="duplicateValues" dxfId="62" priority="23"/>
  </conditionalFormatting>
  <conditionalFormatting sqref="E164:F164">
    <cfRule type="duplicateValues" dxfId="61" priority="22"/>
  </conditionalFormatting>
  <conditionalFormatting sqref="E173:F173">
    <cfRule type="duplicateValues" dxfId="60" priority="21"/>
  </conditionalFormatting>
  <conditionalFormatting sqref="E182:F182">
    <cfRule type="duplicateValues" dxfId="59" priority="20"/>
  </conditionalFormatting>
  <conditionalFormatting sqref="E191:F191">
    <cfRule type="duplicateValues" dxfId="58" priority="19"/>
  </conditionalFormatting>
  <conditionalFormatting sqref="E200:F200">
    <cfRule type="duplicateValues" dxfId="57" priority="18"/>
  </conditionalFormatting>
  <conditionalFormatting sqref="E209:F209">
    <cfRule type="duplicateValues" dxfId="56" priority="17"/>
  </conditionalFormatting>
  <conditionalFormatting sqref="E218:F218">
    <cfRule type="duplicateValues" dxfId="55" priority="16"/>
  </conditionalFormatting>
  <conditionalFormatting sqref="E227:F227">
    <cfRule type="duplicateValues" dxfId="54" priority="15"/>
  </conditionalFormatting>
  <conditionalFormatting sqref="E236:F236">
    <cfRule type="duplicateValues" dxfId="53" priority="14"/>
  </conditionalFormatting>
  <conditionalFormatting sqref="E245:F245">
    <cfRule type="duplicateValues" dxfId="52" priority="13"/>
  </conditionalFormatting>
  <conditionalFormatting sqref="E254:F254">
    <cfRule type="duplicateValues" dxfId="51" priority="12"/>
  </conditionalFormatting>
  <conditionalFormatting sqref="E263:F263">
    <cfRule type="duplicateValues" dxfId="50" priority="11"/>
  </conditionalFormatting>
  <conditionalFormatting sqref="E272:F272">
    <cfRule type="duplicateValues" dxfId="49" priority="10"/>
  </conditionalFormatting>
  <conditionalFormatting sqref="E281:F281">
    <cfRule type="duplicateValues" dxfId="48" priority="9"/>
  </conditionalFormatting>
  <conditionalFormatting sqref="E290:F290">
    <cfRule type="duplicateValues" dxfId="47" priority="8"/>
  </conditionalFormatting>
  <conditionalFormatting sqref="E299:F299">
    <cfRule type="duplicateValues" dxfId="46" priority="7"/>
  </conditionalFormatting>
  <conditionalFormatting sqref="E308:F308">
    <cfRule type="duplicateValues" dxfId="45" priority="6"/>
  </conditionalFormatting>
  <conditionalFormatting sqref="E317:F317">
    <cfRule type="duplicateValues" dxfId="44" priority="5"/>
  </conditionalFormatting>
  <conditionalFormatting sqref="E326:F326">
    <cfRule type="duplicateValues" dxfId="43" priority="4"/>
  </conditionalFormatting>
  <conditionalFormatting sqref="E335:F335">
    <cfRule type="duplicateValues" dxfId="42" priority="3"/>
  </conditionalFormatting>
  <conditionalFormatting sqref="E344:F344">
    <cfRule type="duplicateValues" dxfId="41" priority="2"/>
  </conditionalFormatting>
  <conditionalFormatting sqref="E353:F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E6" sqref="E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44" t="s">
        <v>2270</v>
      </c>
      <c r="L1" s="46" t="s">
        <v>2271</v>
      </c>
      <c r="M1" s="47" t="s">
        <v>34277</v>
      </c>
      <c r="N1" s="47" t="s">
        <v>31511</v>
      </c>
    </row>
    <row r="2" spans="1:14" ht="15" customHeight="1">
      <c r="A2" s="39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5" t="s">
        <v>2291</v>
      </c>
      <c r="L2" s="48" t="s">
        <v>2292</v>
      </c>
      <c r="M2" s="49">
        <v>144.148</v>
      </c>
      <c r="N2" s="50">
        <v>162</v>
      </c>
    </row>
    <row r="3" spans="1:14" ht="15" customHeight="1">
      <c r="A3" s="39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5" t="s">
        <v>2291</v>
      </c>
      <c r="L3" s="48" t="s">
        <v>2292</v>
      </c>
      <c r="M3" s="49">
        <v>150.67599999999999</v>
      </c>
      <c r="N3" s="50">
        <v>170</v>
      </c>
    </row>
    <row r="4" spans="1:14" ht="15" customHeight="1">
      <c r="A4" s="39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5" t="s">
        <v>2291</v>
      </c>
      <c r="L4" s="48" t="s">
        <v>2292</v>
      </c>
      <c r="M4" s="49">
        <v>157.226</v>
      </c>
      <c r="N4" s="50">
        <v>177</v>
      </c>
    </row>
    <row r="5" spans="1:14" ht="15" customHeight="1">
      <c r="A5" s="39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5" t="s">
        <v>2291</v>
      </c>
      <c r="L5" s="48" t="s">
        <v>2292</v>
      </c>
      <c r="M5" s="49">
        <v>163.77600000000001</v>
      </c>
      <c r="N5" s="50">
        <v>185</v>
      </c>
    </row>
    <row r="6" spans="1:14" ht="15" customHeight="1">
      <c r="A6" s="39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5" t="s">
        <v>2291</v>
      </c>
      <c r="L6" s="48" t="s">
        <v>2292</v>
      </c>
      <c r="M6" s="49">
        <v>167.04</v>
      </c>
      <c r="N6" s="50">
        <v>188</v>
      </c>
    </row>
    <row r="7" spans="1:14" ht="15" customHeight="1">
      <c r="A7" s="39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5" t="s">
        <v>2291</v>
      </c>
      <c r="L7" s="48" t="s">
        <v>2292</v>
      </c>
      <c r="M7" s="49">
        <v>170.32599999999999</v>
      </c>
      <c r="N7" s="50">
        <v>192</v>
      </c>
    </row>
    <row r="8" spans="1:14" ht="15" customHeight="1">
      <c r="A8" s="39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5" t="s">
        <v>2291</v>
      </c>
      <c r="L8" s="48" t="s">
        <v>2292</v>
      </c>
      <c r="M8" s="49">
        <v>176.876</v>
      </c>
      <c r="N8" s="50">
        <v>199</v>
      </c>
    </row>
    <row r="9" spans="1:14" ht="15" customHeight="1">
      <c r="A9" s="39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5" t="s">
        <v>2291</v>
      </c>
      <c r="L9" s="48" t="s">
        <v>2292</v>
      </c>
      <c r="M9" s="49">
        <v>183.405</v>
      </c>
      <c r="N9" s="50">
        <v>207</v>
      </c>
    </row>
    <row r="10" spans="1:14" ht="15" customHeight="1">
      <c r="A10" s="39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5" t="s">
        <v>2291</v>
      </c>
      <c r="L10" s="48" t="s">
        <v>2292</v>
      </c>
      <c r="M10" s="49">
        <v>147.41200000000001</v>
      </c>
      <c r="N10" s="50">
        <v>166</v>
      </c>
    </row>
    <row r="11" spans="1:14" ht="15" customHeight="1">
      <c r="A11" s="39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5" t="s">
        <v>2291</v>
      </c>
      <c r="L11" s="48" t="s">
        <v>2292</v>
      </c>
      <c r="M11" s="49">
        <v>153.96199999999999</v>
      </c>
      <c r="N11" s="50">
        <v>174</v>
      </c>
    </row>
    <row r="12" spans="1:14" ht="15" customHeight="1">
      <c r="A12" s="39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5" t="s">
        <v>2291</v>
      </c>
      <c r="L12" s="48" t="s">
        <v>2292</v>
      </c>
      <c r="M12" s="49">
        <v>160.512</v>
      </c>
      <c r="N12" s="50">
        <v>181</v>
      </c>
    </row>
    <row r="13" spans="1:14" ht="15" customHeight="1">
      <c r="A13" s="39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5" t="s">
        <v>2291</v>
      </c>
      <c r="L13" s="48" t="s">
        <v>2292</v>
      </c>
      <c r="M13" s="49">
        <v>167.04</v>
      </c>
      <c r="N13" s="50">
        <v>188</v>
      </c>
    </row>
    <row r="14" spans="1:14" ht="15" customHeight="1">
      <c r="A14" s="39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5" t="s">
        <v>2291</v>
      </c>
      <c r="L14" s="48" t="s">
        <v>2292</v>
      </c>
      <c r="M14" s="49">
        <v>170.32599999999999</v>
      </c>
      <c r="N14" s="50">
        <v>192</v>
      </c>
    </row>
    <row r="15" spans="1:14" ht="15" customHeight="1">
      <c r="A15" s="39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5" t="s">
        <v>2291</v>
      </c>
      <c r="L15" s="48" t="s">
        <v>2292</v>
      </c>
      <c r="M15" s="49">
        <v>173.59</v>
      </c>
      <c r="N15" s="50">
        <v>196</v>
      </c>
    </row>
    <row r="16" spans="1:14" ht="15" customHeight="1">
      <c r="A16" s="39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5" t="s">
        <v>2291</v>
      </c>
      <c r="L16" s="48" t="s">
        <v>2292</v>
      </c>
      <c r="M16" s="49">
        <v>180.14</v>
      </c>
      <c r="N16" s="50">
        <v>203</v>
      </c>
    </row>
    <row r="17" spans="1:14" ht="15" customHeight="1">
      <c r="A17" s="39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5" t="s">
        <v>2291</v>
      </c>
      <c r="L17" s="48" t="s">
        <v>2292</v>
      </c>
      <c r="M17" s="49">
        <v>186.69</v>
      </c>
      <c r="N17" s="50">
        <v>210</v>
      </c>
    </row>
    <row r="18" spans="1:14" ht="15" customHeight="1">
      <c r="A18" s="39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5" t="s">
        <v>2291</v>
      </c>
      <c r="L18" s="48" t="s">
        <v>2292</v>
      </c>
      <c r="M18" s="49">
        <v>150.67599999999999</v>
      </c>
      <c r="N18" s="50">
        <v>170</v>
      </c>
    </row>
    <row r="19" spans="1:14" ht="15" customHeight="1">
      <c r="A19" s="39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5" t="s">
        <v>2291</v>
      </c>
      <c r="L19" s="48" t="s">
        <v>2292</v>
      </c>
      <c r="M19" s="49">
        <v>157.226</v>
      </c>
      <c r="N19" s="50">
        <v>177</v>
      </c>
    </row>
    <row r="20" spans="1:14" ht="15" customHeight="1">
      <c r="A20" s="39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5" t="s">
        <v>2291</v>
      </c>
      <c r="L20" s="48" t="s">
        <v>2292</v>
      </c>
      <c r="M20" s="49">
        <v>163.77600000000001</v>
      </c>
      <c r="N20" s="50">
        <v>185</v>
      </c>
    </row>
    <row r="21" spans="1:14" ht="15" customHeight="1">
      <c r="A21" s="39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5" t="s">
        <v>2291</v>
      </c>
      <c r="L21" s="48" t="s">
        <v>2292</v>
      </c>
      <c r="M21" s="49">
        <v>170.32599999999999</v>
      </c>
      <c r="N21" s="50">
        <v>192</v>
      </c>
    </row>
    <row r="22" spans="1:14" ht="15" customHeight="1">
      <c r="A22" s="39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5" t="s">
        <v>2291</v>
      </c>
      <c r="L22" s="48" t="s">
        <v>2292</v>
      </c>
      <c r="M22" s="49">
        <v>173.59</v>
      </c>
      <c r="N22" s="50">
        <v>196</v>
      </c>
    </row>
    <row r="23" spans="1:14" ht="15" customHeight="1">
      <c r="A23" s="39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5" t="s">
        <v>2291</v>
      </c>
      <c r="L23" s="48" t="s">
        <v>2292</v>
      </c>
      <c r="M23" s="49">
        <v>176.876</v>
      </c>
      <c r="N23" s="50">
        <v>199</v>
      </c>
    </row>
    <row r="24" spans="1:14" ht="15" customHeight="1">
      <c r="A24" s="39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5" t="s">
        <v>2291</v>
      </c>
      <c r="L24" s="48" t="s">
        <v>2292</v>
      </c>
      <c r="M24" s="49">
        <v>183.405</v>
      </c>
      <c r="N24" s="50">
        <v>207</v>
      </c>
    </row>
    <row r="25" spans="1:14" ht="15" customHeight="1">
      <c r="A25" s="39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5" t="s">
        <v>2291</v>
      </c>
      <c r="L25" s="48" t="s">
        <v>2292</v>
      </c>
      <c r="M25" s="49">
        <v>189.95500000000001</v>
      </c>
      <c r="N25" s="50">
        <v>214</v>
      </c>
    </row>
    <row r="26" spans="1:14" ht="15" customHeight="1">
      <c r="A26" s="39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5" t="s">
        <v>2291</v>
      </c>
      <c r="L26" s="48" t="s">
        <v>2292</v>
      </c>
      <c r="M26" s="49">
        <v>152.86699999999999</v>
      </c>
      <c r="N26" s="50">
        <v>172</v>
      </c>
    </row>
    <row r="27" spans="1:14" ht="15" customHeight="1">
      <c r="A27" s="39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5" t="s">
        <v>2291</v>
      </c>
      <c r="L27" s="48" t="s">
        <v>2292</v>
      </c>
      <c r="M27" s="49">
        <v>159.417</v>
      </c>
      <c r="N27" s="50">
        <v>180</v>
      </c>
    </row>
    <row r="28" spans="1:14" ht="15" customHeight="1">
      <c r="A28" s="39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5" t="s">
        <v>2291</v>
      </c>
      <c r="L28" s="48" t="s">
        <v>2292</v>
      </c>
      <c r="M28" s="49">
        <v>165.96700000000001</v>
      </c>
      <c r="N28" s="50">
        <v>187</v>
      </c>
    </row>
    <row r="29" spans="1:14" ht="15" customHeight="1">
      <c r="A29" s="39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5" t="s">
        <v>2291</v>
      </c>
      <c r="L29" s="48" t="s">
        <v>2292</v>
      </c>
      <c r="M29" s="49">
        <v>172.495</v>
      </c>
      <c r="N29" s="50">
        <v>194</v>
      </c>
    </row>
    <row r="30" spans="1:14" ht="15" customHeight="1">
      <c r="A30" s="39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5" t="s">
        <v>2291</v>
      </c>
      <c r="L30" s="48" t="s">
        <v>2292</v>
      </c>
      <c r="M30" s="49">
        <v>175.78100000000001</v>
      </c>
      <c r="N30" s="50">
        <v>198</v>
      </c>
    </row>
    <row r="31" spans="1:14" ht="15" customHeight="1">
      <c r="A31" s="39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5" t="s">
        <v>2291</v>
      </c>
      <c r="L31" s="48" t="s">
        <v>2292</v>
      </c>
      <c r="M31" s="49">
        <v>179.04499999999999</v>
      </c>
      <c r="N31" s="50">
        <v>202</v>
      </c>
    </row>
    <row r="32" spans="1:14" ht="15" customHeight="1">
      <c r="A32" s="39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5" t="s">
        <v>2291</v>
      </c>
      <c r="L32" s="48" t="s">
        <v>2292</v>
      </c>
      <c r="M32" s="49">
        <v>185.595</v>
      </c>
      <c r="N32" s="50">
        <v>209</v>
      </c>
    </row>
    <row r="33" spans="1:14" ht="15" customHeight="1">
      <c r="A33" s="39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5" t="s">
        <v>2291</v>
      </c>
      <c r="L33" s="48" t="s">
        <v>2292</v>
      </c>
      <c r="M33" s="49">
        <v>192.14500000000001</v>
      </c>
      <c r="N33" s="50">
        <v>216</v>
      </c>
    </row>
    <row r="34" spans="1:14" ht="15" customHeight="1">
      <c r="A34" s="39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5" t="s">
        <v>2291</v>
      </c>
      <c r="L34" s="48" t="s">
        <v>2292</v>
      </c>
      <c r="M34" s="49">
        <v>157.226</v>
      </c>
      <c r="N34" s="50">
        <v>177</v>
      </c>
    </row>
    <row r="35" spans="1:14" ht="15" customHeight="1">
      <c r="A35" s="39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5" t="s">
        <v>2291</v>
      </c>
      <c r="L35" s="48" t="s">
        <v>2292</v>
      </c>
      <c r="M35" s="49">
        <v>163.77600000000001</v>
      </c>
      <c r="N35" s="50">
        <v>185</v>
      </c>
    </row>
    <row r="36" spans="1:14" ht="15" customHeight="1">
      <c r="A36" s="39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5" t="s">
        <v>2291</v>
      </c>
      <c r="L36" s="48" t="s">
        <v>2292</v>
      </c>
      <c r="M36" s="49">
        <v>170.32599999999999</v>
      </c>
      <c r="N36" s="50">
        <v>192</v>
      </c>
    </row>
    <row r="37" spans="1:14" ht="15" customHeight="1">
      <c r="A37" s="39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5" t="s">
        <v>2291</v>
      </c>
      <c r="L37" s="48" t="s">
        <v>2292</v>
      </c>
      <c r="M37" s="49">
        <v>176.876</v>
      </c>
      <c r="N37" s="50">
        <v>199</v>
      </c>
    </row>
    <row r="38" spans="1:14" ht="15" customHeight="1">
      <c r="A38" s="39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5" t="s">
        <v>2291</v>
      </c>
      <c r="L38" s="48" t="s">
        <v>2292</v>
      </c>
      <c r="M38" s="49">
        <v>180.14</v>
      </c>
      <c r="N38" s="50">
        <v>203</v>
      </c>
    </row>
    <row r="39" spans="1:14" ht="15" customHeight="1">
      <c r="A39" s="39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5" t="s">
        <v>2291</v>
      </c>
      <c r="L39" s="48" t="s">
        <v>2292</v>
      </c>
      <c r="M39" s="49">
        <v>183.405</v>
      </c>
      <c r="N39" s="50">
        <v>207</v>
      </c>
    </row>
    <row r="40" spans="1:14" ht="15" customHeight="1">
      <c r="A40" s="39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5" t="s">
        <v>2291</v>
      </c>
      <c r="L40" s="48" t="s">
        <v>2292</v>
      </c>
      <c r="M40" s="49">
        <v>189.95500000000001</v>
      </c>
      <c r="N40" s="50">
        <v>214</v>
      </c>
    </row>
    <row r="41" spans="1:14" ht="15" customHeight="1">
      <c r="A41" s="39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5" t="s">
        <v>2291</v>
      </c>
      <c r="L41" s="48" t="s">
        <v>2292</v>
      </c>
      <c r="M41" s="49">
        <v>196.505</v>
      </c>
      <c r="N41" s="50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AC11" sqref="AC1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23" ht="27.7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9">
        <v>1</v>
      </c>
      <c r="B2" s="15">
        <v>1</v>
      </c>
      <c r="C2" s="15" t="s">
        <v>34276</v>
      </c>
      <c r="D2" s="38" t="s">
        <v>34280</v>
      </c>
      <c r="E2" s="38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9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9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18727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9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9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9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9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18739</v>
      </c>
      <c r="R8" s="35" t="s">
        <v>34278</v>
      </c>
      <c r="S8" s="35" t="s">
        <v>192</v>
      </c>
      <c r="T8" s="36">
        <v>0.64</v>
      </c>
      <c r="U8" s="16" t="s">
        <v>2292</v>
      </c>
      <c r="V8" s="16" t="s">
        <v>2276</v>
      </c>
      <c r="W8" s="16" t="s">
        <v>2295</v>
      </c>
    </row>
    <row r="9" spans="1:23">
      <c r="A9" s="39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9">
        <v>9</v>
      </c>
      <c r="B10" s="15">
        <v>2</v>
      </c>
      <c r="C10" s="15" t="s">
        <v>34276</v>
      </c>
      <c r="D10" s="38" t="s">
        <v>34282</v>
      </c>
      <c r="E10" s="38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9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9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18727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9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1964</v>
      </c>
      <c r="R13" s="35" t="s">
        <v>1965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9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9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2232</v>
      </c>
      <c r="R15" s="35" t="s">
        <v>2233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9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18739</v>
      </c>
      <c r="R16" s="35" t="s">
        <v>34278</v>
      </c>
      <c r="S16" s="35" t="s">
        <v>192</v>
      </c>
      <c r="T16" s="36">
        <v>0.64</v>
      </c>
      <c r="U16" s="16" t="s">
        <v>2292</v>
      </c>
      <c r="V16" s="16" t="s">
        <v>2276</v>
      </c>
      <c r="W16" s="16" t="s">
        <v>2295</v>
      </c>
    </row>
    <row r="17" spans="1:23">
      <c r="A17" s="39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9">
        <v>17</v>
      </c>
      <c r="B18" s="15">
        <v>3</v>
      </c>
      <c r="C18" s="15" t="s">
        <v>34276</v>
      </c>
      <c r="D18" s="38" t="s">
        <v>34284</v>
      </c>
      <c r="E18" s="38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9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9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18727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9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1964</v>
      </c>
      <c r="R21" s="35" t="s">
        <v>1965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9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9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2232</v>
      </c>
      <c r="R23" s="35" t="s">
        <v>2233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9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18739</v>
      </c>
      <c r="R24" s="35" t="s">
        <v>34278</v>
      </c>
      <c r="S24" s="35" t="s">
        <v>192</v>
      </c>
      <c r="T24" s="36">
        <v>0.64</v>
      </c>
      <c r="U24" s="16" t="s">
        <v>2292</v>
      </c>
      <c r="V24" s="16" t="s">
        <v>2276</v>
      </c>
      <c r="W24" s="16" t="s">
        <v>2295</v>
      </c>
    </row>
    <row r="25" spans="1:23">
      <c r="A25" s="39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9">
        <v>25</v>
      </c>
      <c r="B26" s="15">
        <v>4</v>
      </c>
      <c r="C26" s="15" t="s">
        <v>34276</v>
      </c>
      <c r="D26" s="38" t="s">
        <v>34286</v>
      </c>
      <c r="E26" s="38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9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9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18727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9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1964</v>
      </c>
      <c r="R29" s="35" t="s">
        <v>1965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9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9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2232</v>
      </c>
      <c r="R31" s="35" t="s">
        <v>2233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9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18739</v>
      </c>
      <c r="R32" s="35" t="s">
        <v>34278</v>
      </c>
      <c r="S32" s="35" t="s">
        <v>192</v>
      </c>
      <c r="T32" s="36">
        <v>0.64</v>
      </c>
      <c r="U32" s="16" t="s">
        <v>2292</v>
      </c>
      <c r="V32" s="16" t="s">
        <v>2276</v>
      </c>
      <c r="W32" s="16" t="s">
        <v>2295</v>
      </c>
    </row>
    <row r="33" spans="1:23">
      <c r="A33" s="39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9">
        <v>33</v>
      </c>
      <c r="B34" s="15">
        <v>5</v>
      </c>
      <c r="C34" s="15" t="s">
        <v>34276</v>
      </c>
      <c r="D34" s="38" t="s">
        <v>34288</v>
      </c>
      <c r="E34" s="38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9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9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18727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9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1964</v>
      </c>
      <c r="R37" s="35" t="s">
        <v>1965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9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9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2232</v>
      </c>
      <c r="R39" s="35" t="s">
        <v>2233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9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18739</v>
      </c>
      <c r="R40" s="35" t="s">
        <v>34278</v>
      </c>
      <c r="S40" s="35" t="s">
        <v>192</v>
      </c>
      <c r="T40" s="36">
        <v>0.64</v>
      </c>
      <c r="U40" s="16" t="s">
        <v>2292</v>
      </c>
      <c r="V40" s="16" t="s">
        <v>2276</v>
      </c>
      <c r="W40" s="16" t="s">
        <v>2295</v>
      </c>
    </row>
    <row r="41" spans="1:23">
      <c r="A41" s="39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9">
        <v>41</v>
      </c>
      <c r="B42" s="15">
        <v>6</v>
      </c>
      <c r="C42" s="15" t="s">
        <v>34276</v>
      </c>
      <c r="D42" s="38" t="s">
        <v>34290</v>
      </c>
      <c r="E42" s="38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9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9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18727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9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1964</v>
      </c>
      <c r="R45" s="35" t="s">
        <v>1965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9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9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2232</v>
      </c>
      <c r="R47" s="35" t="s">
        <v>2233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9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18739</v>
      </c>
      <c r="R48" s="35" t="s">
        <v>34278</v>
      </c>
      <c r="S48" s="35" t="s">
        <v>192</v>
      </c>
      <c r="T48" s="36">
        <v>0.64</v>
      </c>
      <c r="U48" s="16" t="s">
        <v>2292</v>
      </c>
      <c r="V48" s="16" t="s">
        <v>2276</v>
      </c>
      <c r="W48" s="16" t="s">
        <v>2295</v>
      </c>
    </row>
    <row r="49" spans="1:23">
      <c r="A49" s="39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9">
        <v>49</v>
      </c>
      <c r="B50" s="15">
        <v>7</v>
      </c>
      <c r="C50" s="15" t="s">
        <v>34276</v>
      </c>
      <c r="D50" s="38" t="s">
        <v>34292</v>
      </c>
      <c r="E50" s="38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9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9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18727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9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1964</v>
      </c>
      <c r="R53" s="35" t="s">
        <v>1965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9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9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2232</v>
      </c>
      <c r="R55" s="35" t="s">
        <v>2233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9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18739</v>
      </c>
      <c r="R56" s="35" t="s">
        <v>34278</v>
      </c>
      <c r="S56" s="35" t="s">
        <v>192</v>
      </c>
      <c r="T56" s="36">
        <v>0.64</v>
      </c>
      <c r="U56" s="16" t="s">
        <v>2292</v>
      </c>
      <c r="V56" s="16" t="s">
        <v>2276</v>
      </c>
      <c r="W56" s="16" t="s">
        <v>2295</v>
      </c>
    </row>
    <row r="57" spans="1:23">
      <c r="A57" s="39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9">
        <v>57</v>
      </c>
      <c r="B58" s="15">
        <v>8</v>
      </c>
      <c r="C58" s="15" t="s">
        <v>34276</v>
      </c>
      <c r="D58" s="38" t="s">
        <v>34294</v>
      </c>
      <c r="E58" s="38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9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9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18727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9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1964</v>
      </c>
      <c r="R61" s="35" t="s">
        <v>1965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9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9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2232</v>
      </c>
      <c r="R63" s="35" t="s">
        <v>2233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9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18739</v>
      </c>
      <c r="R64" s="35" t="s">
        <v>34278</v>
      </c>
      <c r="S64" s="35" t="s">
        <v>192</v>
      </c>
      <c r="T64" s="36">
        <v>0.64</v>
      </c>
      <c r="U64" s="16" t="s">
        <v>2292</v>
      </c>
      <c r="V64" s="16" t="s">
        <v>2276</v>
      </c>
      <c r="W64" s="16" t="s">
        <v>2295</v>
      </c>
    </row>
    <row r="65" spans="1:23">
      <c r="A65" s="39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9">
        <v>65</v>
      </c>
      <c r="B66" s="15">
        <v>9</v>
      </c>
      <c r="C66" s="15" t="s">
        <v>34276</v>
      </c>
      <c r="D66" s="38" t="s">
        <v>34296</v>
      </c>
      <c r="E66" s="38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9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9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18727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9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1964</v>
      </c>
      <c r="R69" s="35" t="s">
        <v>1965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9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9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2232</v>
      </c>
      <c r="R71" s="35" t="s">
        <v>2233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9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18739</v>
      </c>
      <c r="R72" s="35" t="s">
        <v>34278</v>
      </c>
      <c r="S72" s="35" t="s">
        <v>192</v>
      </c>
      <c r="T72" s="36">
        <v>0.64</v>
      </c>
      <c r="U72" s="16" t="s">
        <v>2292</v>
      </c>
      <c r="V72" s="16" t="s">
        <v>2276</v>
      </c>
      <c r="W72" s="16" t="s">
        <v>2295</v>
      </c>
    </row>
    <row r="73" spans="1:23">
      <c r="A73" s="39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9">
        <v>73</v>
      </c>
      <c r="B74" s="15">
        <v>10</v>
      </c>
      <c r="C74" s="15" t="s">
        <v>34276</v>
      </c>
      <c r="D74" s="38" t="s">
        <v>34298</v>
      </c>
      <c r="E74" s="38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9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9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18727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9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9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9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9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18739</v>
      </c>
      <c r="R80" s="35" t="s">
        <v>34278</v>
      </c>
      <c r="S80" s="35" t="s">
        <v>192</v>
      </c>
      <c r="T80" s="36">
        <v>0.64</v>
      </c>
      <c r="U80" s="16" t="s">
        <v>2292</v>
      </c>
      <c r="V80" s="16" t="s">
        <v>2276</v>
      </c>
      <c r="W80" s="16" t="s">
        <v>2295</v>
      </c>
    </row>
    <row r="81" spans="1:23">
      <c r="A81" s="39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9">
        <v>81</v>
      </c>
      <c r="B82" s="15">
        <v>11</v>
      </c>
      <c r="C82" s="15" t="s">
        <v>34276</v>
      </c>
      <c r="D82" s="38" t="s">
        <v>34300</v>
      </c>
      <c r="E82" s="38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9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9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18727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9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1964</v>
      </c>
      <c r="R85" s="35" t="s">
        <v>1965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9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9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2232</v>
      </c>
      <c r="R87" s="35" t="s">
        <v>2233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9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18739</v>
      </c>
      <c r="R88" s="35" t="s">
        <v>34278</v>
      </c>
      <c r="S88" s="35" t="s">
        <v>192</v>
      </c>
      <c r="T88" s="36">
        <v>0.64</v>
      </c>
      <c r="U88" s="16" t="s">
        <v>2292</v>
      </c>
      <c r="V88" s="16" t="s">
        <v>2276</v>
      </c>
      <c r="W88" s="16" t="s">
        <v>2295</v>
      </c>
    </row>
    <row r="89" spans="1:23">
      <c r="A89" s="39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9">
        <v>89</v>
      </c>
      <c r="B90" s="15">
        <v>12</v>
      </c>
      <c r="C90" s="15" t="s">
        <v>34276</v>
      </c>
      <c r="D90" s="38" t="s">
        <v>34302</v>
      </c>
      <c r="E90" s="38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9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9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18727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9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1964</v>
      </c>
      <c r="R93" s="35" t="s">
        <v>1965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9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9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2232</v>
      </c>
      <c r="R95" s="35" t="s">
        <v>2233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9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18739</v>
      </c>
      <c r="R96" s="35" t="s">
        <v>34278</v>
      </c>
      <c r="S96" s="35" t="s">
        <v>192</v>
      </c>
      <c r="T96" s="36">
        <v>0.64</v>
      </c>
      <c r="U96" s="16" t="s">
        <v>2292</v>
      </c>
      <c r="V96" s="16" t="s">
        <v>2276</v>
      </c>
      <c r="W96" s="16" t="s">
        <v>2295</v>
      </c>
    </row>
    <row r="97" spans="1:23">
      <c r="A97" s="39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9">
        <v>97</v>
      </c>
      <c r="B98" s="15">
        <v>13</v>
      </c>
      <c r="C98" s="15" t="s">
        <v>34276</v>
      </c>
      <c r="D98" s="38" t="s">
        <v>34304</v>
      </c>
      <c r="E98" s="38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9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9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18727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9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1964</v>
      </c>
      <c r="R101" s="35" t="s">
        <v>1965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9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9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2232</v>
      </c>
      <c r="R103" s="35" t="s">
        <v>2233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9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18739</v>
      </c>
      <c r="R104" s="35" t="s">
        <v>34278</v>
      </c>
      <c r="S104" s="35" t="s">
        <v>192</v>
      </c>
      <c r="T104" s="36">
        <v>0.64</v>
      </c>
      <c r="U104" s="16" t="s">
        <v>2292</v>
      </c>
      <c r="V104" s="16" t="s">
        <v>2276</v>
      </c>
      <c r="W104" s="16" t="s">
        <v>2295</v>
      </c>
    </row>
    <row r="105" spans="1:23">
      <c r="A105" s="39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9">
        <v>105</v>
      </c>
      <c r="B106" s="15">
        <v>14</v>
      </c>
      <c r="C106" s="15" t="s">
        <v>34276</v>
      </c>
      <c r="D106" s="38" t="s">
        <v>34306</v>
      </c>
      <c r="E106" s="38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9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9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18727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9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1964</v>
      </c>
      <c r="R109" s="35" t="s">
        <v>1965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9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9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2232</v>
      </c>
      <c r="R111" s="35" t="s">
        <v>2233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9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18739</v>
      </c>
      <c r="R112" s="35" t="s">
        <v>34278</v>
      </c>
      <c r="S112" s="35" t="s">
        <v>192</v>
      </c>
      <c r="T112" s="36">
        <v>0.64</v>
      </c>
      <c r="U112" s="16" t="s">
        <v>2292</v>
      </c>
      <c r="V112" s="16" t="s">
        <v>2276</v>
      </c>
      <c r="W112" s="16" t="s">
        <v>2295</v>
      </c>
    </row>
    <row r="113" spans="1:23">
      <c r="A113" s="39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9">
        <v>113</v>
      </c>
      <c r="B114" s="15">
        <v>15</v>
      </c>
      <c r="C114" s="15" t="s">
        <v>34276</v>
      </c>
      <c r="D114" s="38" t="s">
        <v>34308</v>
      </c>
      <c r="E114" s="38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9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9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18727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9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1964</v>
      </c>
      <c r="R117" s="35" t="s">
        <v>1965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9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9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2232</v>
      </c>
      <c r="R119" s="35" t="s">
        <v>2233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9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18739</v>
      </c>
      <c r="R120" s="35" t="s">
        <v>34278</v>
      </c>
      <c r="S120" s="35" t="s">
        <v>192</v>
      </c>
      <c r="T120" s="36">
        <v>0.64</v>
      </c>
      <c r="U120" s="16" t="s">
        <v>2292</v>
      </c>
      <c r="V120" s="16" t="s">
        <v>2276</v>
      </c>
      <c r="W120" s="16" t="s">
        <v>2295</v>
      </c>
    </row>
    <row r="121" spans="1:23">
      <c r="A121" s="39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9">
        <v>121</v>
      </c>
      <c r="B122" s="15">
        <v>16</v>
      </c>
      <c r="C122" s="15" t="s">
        <v>34276</v>
      </c>
      <c r="D122" s="38" t="s">
        <v>34310</v>
      </c>
      <c r="E122" s="38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9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9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18727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9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1964</v>
      </c>
      <c r="R125" s="35" t="s">
        <v>1965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9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9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2232</v>
      </c>
      <c r="R127" s="35" t="s">
        <v>2233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9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18739</v>
      </c>
      <c r="R128" s="35" t="s">
        <v>34278</v>
      </c>
      <c r="S128" s="35" t="s">
        <v>192</v>
      </c>
      <c r="T128" s="36">
        <v>0.64</v>
      </c>
      <c r="U128" s="16" t="s">
        <v>2292</v>
      </c>
      <c r="V128" s="16" t="s">
        <v>2276</v>
      </c>
      <c r="W128" s="16" t="s">
        <v>2295</v>
      </c>
    </row>
    <row r="129" spans="1:23">
      <c r="A129" s="39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9">
        <v>129</v>
      </c>
      <c r="B130" s="15">
        <v>17</v>
      </c>
      <c r="C130" s="15" t="s">
        <v>34276</v>
      </c>
      <c r="D130" s="38" t="s">
        <v>34312</v>
      </c>
      <c r="E130" s="38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9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9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18727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9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1964</v>
      </c>
      <c r="R133" s="35" t="s">
        <v>1965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9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9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2232</v>
      </c>
      <c r="R135" s="35" t="s">
        <v>2233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9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18739</v>
      </c>
      <c r="R136" s="35" t="s">
        <v>34278</v>
      </c>
      <c r="S136" s="35" t="s">
        <v>192</v>
      </c>
      <c r="T136" s="36">
        <v>0.64</v>
      </c>
      <c r="U136" s="16" t="s">
        <v>2292</v>
      </c>
      <c r="V136" s="16" t="s">
        <v>2276</v>
      </c>
      <c r="W136" s="16" t="s">
        <v>2295</v>
      </c>
    </row>
    <row r="137" spans="1:23">
      <c r="A137" s="39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9">
        <v>137</v>
      </c>
      <c r="B138" s="15">
        <v>18</v>
      </c>
      <c r="C138" s="15" t="s">
        <v>34276</v>
      </c>
      <c r="D138" s="38" t="s">
        <v>34314</v>
      </c>
      <c r="E138" s="38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9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9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18727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9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1964</v>
      </c>
      <c r="R141" s="35" t="s">
        <v>1965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9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9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2232</v>
      </c>
      <c r="R143" s="35" t="s">
        <v>2233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9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18739</v>
      </c>
      <c r="R144" s="35" t="s">
        <v>34278</v>
      </c>
      <c r="S144" s="35" t="s">
        <v>192</v>
      </c>
      <c r="T144" s="36">
        <v>0.64</v>
      </c>
      <c r="U144" s="16" t="s">
        <v>2292</v>
      </c>
      <c r="V144" s="16" t="s">
        <v>2276</v>
      </c>
      <c r="W144" s="16" t="s">
        <v>2295</v>
      </c>
    </row>
    <row r="145" spans="1:23">
      <c r="A145" s="39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9">
        <v>145</v>
      </c>
      <c r="B146" s="15">
        <v>19</v>
      </c>
      <c r="C146" s="15" t="s">
        <v>34276</v>
      </c>
      <c r="D146" s="38" t="s">
        <v>34316</v>
      </c>
      <c r="E146" s="38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9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9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18727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9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9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9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9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18739</v>
      </c>
      <c r="R152" s="35" t="s">
        <v>34278</v>
      </c>
      <c r="S152" s="35" t="s">
        <v>192</v>
      </c>
      <c r="T152" s="36">
        <v>0.64</v>
      </c>
      <c r="U152" s="16" t="s">
        <v>2292</v>
      </c>
      <c r="V152" s="16" t="s">
        <v>2276</v>
      </c>
      <c r="W152" s="16" t="s">
        <v>2295</v>
      </c>
    </row>
    <row r="153" spans="1:23">
      <c r="A153" s="39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9">
        <v>153</v>
      </c>
      <c r="B154" s="15">
        <v>20</v>
      </c>
      <c r="C154" s="15" t="s">
        <v>34276</v>
      </c>
      <c r="D154" s="38" t="s">
        <v>34318</v>
      </c>
      <c r="E154" s="38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9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9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18727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9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1964</v>
      </c>
      <c r="R157" s="35" t="s">
        <v>1965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9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9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2232</v>
      </c>
      <c r="R159" s="35" t="s">
        <v>2233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9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18739</v>
      </c>
      <c r="R160" s="35" t="s">
        <v>34278</v>
      </c>
      <c r="S160" s="35" t="s">
        <v>192</v>
      </c>
      <c r="T160" s="36">
        <v>0.64</v>
      </c>
      <c r="U160" s="16" t="s">
        <v>2292</v>
      </c>
      <c r="V160" s="16" t="s">
        <v>2276</v>
      </c>
      <c r="W160" s="16" t="s">
        <v>2295</v>
      </c>
    </row>
    <row r="161" spans="1:23">
      <c r="A161" s="39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9">
        <v>161</v>
      </c>
      <c r="B162" s="15">
        <v>21</v>
      </c>
      <c r="C162" s="15" t="s">
        <v>34276</v>
      </c>
      <c r="D162" s="38" t="s">
        <v>34320</v>
      </c>
      <c r="E162" s="38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9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9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18727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9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1964</v>
      </c>
      <c r="R165" s="35" t="s">
        <v>1965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9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9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2232</v>
      </c>
      <c r="R167" s="35" t="s">
        <v>2233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9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18739</v>
      </c>
      <c r="R168" s="35" t="s">
        <v>34278</v>
      </c>
      <c r="S168" s="35" t="s">
        <v>192</v>
      </c>
      <c r="T168" s="36">
        <v>0.64</v>
      </c>
      <c r="U168" s="16" t="s">
        <v>2292</v>
      </c>
      <c r="V168" s="16" t="s">
        <v>2276</v>
      </c>
      <c r="W168" s="16" t="s">
        <v>2295</v>
      </c>
    </row>
    <row r="169" spans="1:23">
      <c r="A169" s="39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9">
        <v>169</v>
      </c>
      <c r="B170" s="15">
        <v>22</v>
      </c>
      <c r="C170" s="15" t="s">
        <v>34276</v>
      </c>
      <c r="D170" s="38" t="s">
        <v>34322</v>
      </c>
      <c r="E170" s="38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9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9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18727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9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1964</v>
      </c>
      <c r="R173" s="35" t="s">
        <v>1965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9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9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2232</v>
      </c>
      <c r="R175" s="35" t="s">
        <v>2233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9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18739</v>
      </c>
      <c r="R176" s="35" t="s">
        <v>34278</v>
      </c>
      <c r="S176" s="35" t="s">
        <v>192</v>
      </c>
      <c r="T176" s="36">
        <v>0.64</v>
      </c>
      <c r="U176" s="16" t="s">
        <v>2292</v>
      </c>
      <c r="V176" s="16" t="s">
        <v>2276</v>
      </c>
      <c r="W176" s="16" t="s">
        <v>2295</v>
      </c>
    </row>
    <row r="177" spans="1:23">
      <c r="A177" s="39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9">
        <v>177</v>
      </c>
      <c r="B178" s="15">
        <v>23</v>
      </c>
      <c r="C178" s="15" t="s">
        <v>34276</v>
      </c>
      <c r="D178" s="38" t="s">
        <v>34324</v>
      </c>
      <c r="E178" s="38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9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9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18727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9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1964</v>
      </c>
      <c r="R181" s="35" t="s">
        <v>1965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9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9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2232</v>
      </c>
      <c r="R183" s="35" t="s">
        <v>2233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9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18739</v>
      </c>
      <c r="R184" s="35" t="s">
        <v>34278</v>
      </c>
      <c r="S184" s="35" t="s">
        <v>192</v>
      </c>
      <c r="T184" s="36">
        <v>0.64</v>
      </c>
      <c r="U184" s="16" t="s">
        <v>2292</v>
      </c>
      <c r="V184" s="16" t="s">
        <v>2276</v>
      </c>
      <c r="W184" s="16" t="s">
        <v>2295</v>
      </c>
    </row>
    <row r="185" spans="1:23">
      <c r="A185" s="39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9">
        <v>185</v>
      </c>
      <c r="B186" s="15">
        <v>24</v>
      </c>
      <c r="C186" s="15" t="s">
        <v>34276</v>
      </c>
      <c r="D186" s="38" t="s">
        <v>34326</v>
      </c>
      <c r="E186" s="38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9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9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18727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9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1964</v>
      </c>
      <c r="R189" s="35" t="s">
        <v>1965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9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9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2232</v>
      </c>
      <c r="R191" s="35" t="s">
        <v>2233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9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18739</v>
      </c>
      <c r="R192" s="35" t="s">
        <v>34278</v>
      </c>
      <c r="S192" s="35" t="s">
        <v>192</v>
      </c>
      <c r="T192" s="36">
        <v>0.64</v>
      </c>
      <c r="U192" s="16" t="s">
        <v>2292</v>
      </c>
      <c r="V192" s="16" t="s">
        <v>2276</v>
      </c>
      <c r="W192" s="16" t="s">
        <v>2295</v>
      </c>
    </row>
    <row r="193" spans="1:23">
      <c r="A193" s="39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9">
        <v>193</v>
      </c>
      <c r="B194" s="15">
        <v>25</v>
      </c>
      <c r="C194" s="15" t="s">
        <v>34276</v>
      </c>
      <c r="D194" s="38" t="s">
        <v>34328</v>
      </c>
      <c r="E194" s="38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9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9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18727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9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1964</v>
      </c>
      <c r="R197" s="35" t="s">
        <v>1965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9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9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2232</v>
      </c>
      <c r="R199" s="35" t="s">
        <v>2233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9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18739</v>
      </c>
      <c r="R200" s="35" t="s">
        <v>34278</v>
      </c>
      <c r="S200" s="35" t="s">
        <v>192</v>
      </c>
      <c r="T200" s="36">
        <v>0.64</v>
      </c>
      <c r="U200" s="16" t="s">
        <v>2292</v>
      </c>
      <c r="V200" s="16" t="s">
        <v>2276</v>
      </c>
      <c r="W200" s="16" t="s">
        <v>2295</v>
      </c>
    </row>
    <row r="201" spans="1:23">
      <c r="A201" s="39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9">
        <v>201</v>
      </c>
      <c r="B202" s="15">
        <v>26</v>
      </c>
      <c r="C202" s="15" t="s">
        <v>34276</v>
      </c>
      <c r="D202" s="38" t="s">
        <v>34330</v>
      </c>
      <c r="E202" s="38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9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9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18727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9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1964</v>
      </c>
      <c r="R205" s="35" t="s">
        <v>1965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9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9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2232</v>
      </c>
      <c r="R207" s="35" t="s">
        <v>2233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9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18739</v>
      </c>
      <c r="R208" s="35" t="s">
        <v>34278</v>
      </c>
      <c r="S208" s="35" t="s">
        <v>192</v>
      </c>
      <c r="T208" s="36">
        <v>0.64</v>
      </c>
      <c r="U208" s="16" t="s">
        <v>2292</v>
      </c>
      <c r="V208" s="16" t="s">
        <v>2276</v>
      </c>
      <c r="W208" s="16" t="s">
        <v>2295</v>
      </c>
    </row>
    <row r="209" spans="1:23">
      <c r="A209" s="39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9">
        <v>209</v>
      </c>
      <c r="B210" s="15">
        <v>27</v>
      </c>
      <c r="C210" s="15" t="s">
        <v>34276</v>
      </c>
      <c r="D210" s="38" t="s">
        <v>34332</v>
      </c>
      <c r="E210" s="38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9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9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18727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9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1964</v>
      </c>
      <c r="R213" s="35" t="s">
        <v>1965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9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9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2232</v>
      </c>
      <c r="R215" s="35" t="s">
        <v>2233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9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18739</v>
      </c>
      <c r="R216" s="35" t="s">
        <v>34278</v>
      </c>
      <c r="S216" s="35" t="s">
        <v>192</v>
      </c>
      <c r="T216" s="36">
        <v>0.64</v>
      </c>
      <c r="U216" s="16" t="s">
        <v>2292</v>
      </c>
      <c r="V216" s="16" t="s">
        <v>2276</v>
      </c>
      <c r="W216" s="16" t="s">
        <v>2295</v>
      </c>
    </row>
    <row r="217" spans="1:23">
      <c r="A217" s="39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9">
        <v>217</v>
      </c>
      <c r="B218" s="15">
        <v>28</v>
      </c>
      <c r="C218" s="15" t="s">
        <v>34276</v>
      </c>
      <c r="D218" s="38" t="s">
        <v>34334</v>
      </c>
      <c r="E218" s="38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9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9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18727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9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9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9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9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18739</v>
      </c>
      <c r="R224" s="35" t="s">
        <v>34278</v>
      </c>
      <c r="S224" s="35" t="s">
        <v>192</v>
      </c>
      <c r="T224" s="36">
        <v>0.64</v>
      </c>
      <c r="U224" s="16" t="s">
        <v>2292</v>
      </c>
      <c r="V224" s="16" t="s">
        <v>2276</v>
      </c>
      <c r="W224" s="16" t="s">
        <v>2295</v>
      </c>
    </row>
    <row r="225" spans="1:23">
      <c r="A225" s="39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9">
        <v>225</v>
      </c>
      <c r="B226" s="15">
        <v>29</v>
      </c>
      <c r="C226" s="15" t="s">
        <v>34276</v>
      </c>
      <c r="D226" s="38" t="s">
        <v>34336</v>
      </c>
      <c r="E226" s="38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9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9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18727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9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1964</v>
      </c>
      <c r="R229" s="35" t="s">
        <v>1965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9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9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2232</v>
      </c>
      <c r="R231" s="35" t="s">
        <v>2233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9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18739</v>
      </c>
      <c r="R232" s="35" t="s">
        <v>34278</v>
      </c>
      <c r="S232" s="35" t="s">
        <v>192</v>
      </c>
      <c r="T232" s="36">
        <v>0.64</v>
      </c>
      <c r="U232" s="16" t="s">
        <v>2292</v>
      </c>
      <c r="V232" s="16" t="s">
        <v>2276</v>
      </c>
      <c r="W232" s="16" t="s">
        <v>2295</v>
      </c>
    </row>
    <row r="233" spans="1:23">
      <c r="A233" s="39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9">
        <v>233</v>
      </c>
      <c r="B234" s="15">
        <v>30</v>
      </c>
      <c r="C234" s="15" t="s">
        <v>34276</v>
      </c>
      <c r="D234" s="38" t="s">
        <v>34338</v>
      </c>
      <c r="E234" s="38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9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9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18727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9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1964</v>
      </c>
      <c r="R237" s="35" t="s">
        <v>1965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9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9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2232</v>
      </c>
      <c r="R239" s="35" t="s">
        <v>2233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9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18739</v>
      </c>
      <c r="R240" s="35" t="s">
        <v>34278</v>
      </c>
      <c r="S240" s="35" t="s">
        <v>192</v>
      </c>
      <c r="T240" s="36">
        <v>0.64</v>
      </c>
      <c r="U240" s="16" t="s">
        <v>2292</v>
      </c>
      <c r="V240" s="16" t="s">
        <v>2276</v>
      </c>
      <c r="W240" s="16" t="s">
        <v>2295</v>
      </c>
    </row>
    <row r="241" spans="1:23">
      <c r="A241" s="39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9">
        <v>241</v>
      </c>
      <c r="B242" s="15">
        <v>31</v>
      </c>
      <c r="C242" s="15" t="s">
        <v>34276</v>
      </c>
      <c r="D242" s="38" t="s">
        <v>34340</v>
      </c>
      <c r="E242" s="38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9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9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18727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9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1964</v>
      </c>
      <c r="R245" s="35" t="s">
        <v>1965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9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9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2232</v>
      </c>
      <c r="R247" s="35" t="s">
        <v>2233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9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18739</v>
      </c>
      <c r="R248" s="35" t="s">
        <v>34278</v>
      </c>
      <c r="S248" s="35" t="s">
        <v>192</v>
      </c>
      <c r="T248" s="36">
        <v>0.64</v>
      </c>
      <c r="U248" s="16" t="s">
        <v>2292</v>
      </c>
      <c r="V248" s="16" t="s">
        <v>2276</v>
      </c>
      <c r="W248" s="16" t="s">
        <v>2295</v>
      </c>
    </row>
    <row r="249" spans="1:23">
      <c r="A249" s="39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9">
        <v>249</v>
      </c>
      <c r="B250" s="15">
        <v>32</v>
      </c>
      <c r="C250" s="15" t="s">
        <v>34276</v>
      </c>
      <c r="D250" s="38" t="s">
        <v>34342</v>
      </c>
      <c r="E250" s="38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9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9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18727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9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1964</v>
      </c>
      <c r="R253" s="35" t="s">
        <v>1965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9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9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2232</v>
      </c>
      <c r="R255" s="35" t="s">
        <v>2233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9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18739</v>
      </c>
      <c r="R256" s="35" t="s">
        <v>34278</v>
      </c>
      <c r="S256" s="35" t="s">
        <v>192</v>
      </c>
      <c r="T256" s="36">
        <v>0.64</v>
      </c>
      <c r="U256" s="16" t="s">
        <v>2292</v>
      </c>
      <c r="V256" s="16" t="s">
        <v>2276</v>
      </c>
      <c r="W256" s="16" t="s">
        <v>2295</v>
      </c>
    </row>
    <row r="257" spans="1:23">
      <c r="A257" s="39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9">
        <v>257</v>
      </c>
      <c r="B258" s="15">
        <v>33</v>
      </c>
      <c r="C258" s="15" t="s">
        <v>34276</v>
      </c>
      <c r="D258" s="38" t="s">
        <v>34344</v>
      </c>
      <c r="E258" s="38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9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9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18727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9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1964</v>
      </c>
      <c r="R261" s="35" t="s">
        <v>1965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9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9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2232</v>
      </c>
      <c r="R263" s="35" t="s">
        <v>2233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9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18739</v>
      </c>
      <c r="R264" s="35" t="s">
        <v>34278</v>
      </c>
      <c r="S264" s="35" t="s">
        <v>192</v>
      </c>
      <c r="T264" s="36">
        <v>0.64</v>
      </c>
      <c r="U264" s="16" t="s">
        <v>2292</v>
      </c>
      <c r="V264" s="16" t="s">
        <v>2276</v>
      </c>
      <c r="W264" s="16" t="s">
        <v>2295</v>
      </c>
    </row>
    <row r="265" spans="1:23">
      <c r="A265" s="39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9">
        <v>265</v>
      </c>
      <c r="B266" s="15">
        <v>34</v>
      </c>
      <c r="C266" s="15" t="s">
        <v>34276</v>
      </c>
      <c r="D266" s="38" t="s">
        <v>34346</v>
      </c>
      <c r="E266" s="38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9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9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18727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9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1964</v>
      </c>
      <c r="R269" s="35" t="s">
        <v>1965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9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9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2232</v>
      </c>
      <c r="R271" s="35" t="s">
        <v>2233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9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18739</v>
      </c>
      <c r="R272" s="35" t="s">
        <v>34278</v>
      </c>
      <c r="S272" s="35" t="s">
        <v>192</v>
      </c>
      <c r="T272" s="36">
        <v>0.64</v>
      </c>
      <c r="U272" s="16" t="s">
        <v>2292</v>
      </c>
      <c r="V272" s="16" t="s">
        <v>2276</v>
      </c>
      <c r="W272" s="16" t="s">
        <v>2295</v>
      </c>
    </row>
    <row r="273" spans="1:23">
      <c r="A273" s="39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9">
        <v>273</v>
      </c>
      <c r="B274" s="15">
        <v>35</v>
      </c>
      <c r="C274" s="15" t="s">
        <v>34276</v>
      </c>
      <c r="D274" s="38" t="s">
        <v>34348</v>
      </c>
      <c r="E274" s="38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9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9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18727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9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1964</v>
      </c>
      <c r="R277" s="35" t="s">
        <v>1965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9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9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2232</v>
      </c>
      <c r="R279" s="35" t="s">
        <v>2233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9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18739</v>
      </c>
      <c r="R280" s="35" t="s">
        <v>34278</v>
      </c>
      <c r="S280" s="35" t="s">
        <v>192</v>
      </c>
      <c r="T280" s="36">
        <v>0.64</v>
      </c>
      <c r="U280" s="16" t="s">
        <v>2292</v>
      </c>
      <c r="V280" s="16" t="s">
        <v>2276</v>
      </c>
      <c r="W280" s="16" t="s">
        <v>2295</v>
      </c>
    </row>
    <row r="281" spans="1:23">
      <c r="A281" s="39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9">
        <v>281</v>
      </c>
      <c r="B282" s="15">
        <v>36</v>
      </c>
      <c r="C282" s="15" t="s">
        <v>34276</v>
      </c>
      <c r="D282" s="38" t="s">
        <v>34350</v>
      </c>
      <c r="E282" s="38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9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9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18727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9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1964</v>
      </c>
      <c r="R285" s="35" t="s">
        <v>1965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9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9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2232</v>
      </c>
      <c r="R287" s="35" t="s">
        <v>2233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9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18739</v>
      </c>
      <c r="R288" s="35" t="s">
        <v>34278</v>
      </c>
      <c r="S288" s="35" t="s">
        <v>192</v>
      </c>
      <c r="T288" s="36">
        <v>0.64</v>
      </c>
      <c r="U288" s="16" t="s">
        <v>2292</v>
      </c>
      <c r="V288" s="16" t="s">
        <v>2276</v>
      </c>
      <c r="W288" s="16" t="s">
        <v>2295</v>
      </c>
    </row>
    <row r="289" spans="1:23">
      <c r="A289" s="39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9">
        <v>289</v>
      </c>
      <c r="B290" s="15">
        <v>37</v>
      </c>
      <c r="C290" s="15" t="s">
        <v>34276</v>
      </c>
      <c r="D290" s="38" t="s">
        <v>34352</v>
      </c>
      <c r="E290" s="38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9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9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18727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9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9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9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9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18739</v>
      </c>
      <c r="R296" s="35" t="s">
        <v>34278</v>
      </c>
      <c r="S296" s="35" t="s">
        <v>192</v>
      </c>
      <c r="T296" s="36">
        <v>0.64</v>
      </c>
      <c r="U296" s="16" t="s">
        <v>2292</v>
      </c>
      <c r="V296" s="16" t="s">
        <v>2276</v>
      </c>
      <c r="W296" s="16" t="s">
        <v>2295</v>
      </c>
    </row>
    <row r="297" spans="1:23">
      <c r="A297" s="39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9">
        <v>297</v>
      </c>
      <c r="B298" s="15">
        <v>38</v>
      </c>
      <c r="C298" s="15" t="s">
        <v>34276</v>
      </c>
      <c r="D298" s="38" t="s">
        <v>34354</v>
      </c>
      <c r="E298" s="38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9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9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18727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9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1964</v>
      </c>
      <c r="R301" s="35" t="s">
        <v>1965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9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9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2232</v>
      </c>
      <c r="R303" s="35" t="s">
        <v>2233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9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18739</v>
      </c>
      <c r="R304" s="35" t="s">
        <v>34278</v>
      </c>
      <c r="S304" s="35" t="s">
        <v>192</v>
      </c>
      <c r="T304" s="36">
        <v>0.64</v>
      </c>
      <c r="U304" s="16" t="s">
        <v>2292</v>
      </c>
      <c r="V304" s="16" t="s">
        <v>2276</v>
      </c>
      <c r="W304" s="16" t="s">
        <v>2295</v>
      </c>
    </row>
    <row r="305" spans="1:23">
      <c r="A305" s="39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9">
        <v>305</v>
      </c>
      <c r="B306" s="15">
        <v>39</v>
      </c>
      <c r="C306" s="15" t="s">
        <v>34276</v>
      </c>
      <c r="D306" s="38" t="s">
        <v>34356</v>
      </c>
      <c r="E306" s="38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9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9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18727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9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1964</v>
      </c>
      <c r="R309" s="35" t="s">
        <v>1965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9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9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2232</v>
      </c>
      <c r="R311" s="35" t="s">
        <v>2233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9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18739</v>
      </c>
      <c r="R312" s="35" t="s">
        <v>34278</v>
      </c>
      <c r="S312" s="35" t="s">
        <v>192</v>
      </c>
      <c r="T312" s="36">
        <v>0.64</v>
      </c>
      <c r="U312" s="16" t="s">
        <v>2292</v>
      </c>
      <c r="V312" s="16" t="s">
        <v>2276</v>
      </c>
      <c r="W312" s="16" t="s">
        <v>2295</v>
      </c>
    </row>
    <row r="313" spans="1:23">
      <c r="A313" s="39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9">
        <v>313</v>
      </c>
      <c r="B314" s="15">
        <v>40</v>
      </c>
      <c r="C314" s="15" t="s">
        <v>34276</v>
      </c>
      <c r="D314" s="38" t="s">
        <v>34358</v>
      </c>
      <c r="E314" s="38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9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9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18727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9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1964</v>
      </c>
      <c r="R317" s="35" t="s">
        <v>1965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9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9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2232</v>
      </c>
      <c r="R319" s="35" t="s">
        <v>2233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9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18739</v>
      </c>
      <c r="R320" s="35" t="s">
        <v>34278</v>
      </c>
      <c r="S320" s="35" t="s">
        <v>192</v>
      </c>
      <c r="T320" s="36">
        <v>0.64</v>
      </c>
      <c r="U320" s="16" t="s">
        <v>2292</v>
      </c>
      <c r="V320" s="16" t="s">
        <v>2276</v>
      </c>
      <c r="W320" s="16" t="s">
        <v>2295</v>
      </c>
    </row>
    <row r="321" spans="1:23">
      <c r="A321" s="39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2024-03-31T04:07:39Z</dcterms:modified>
</cp:coreProperties>
</file>